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tables/table1.xml" ContentType="application/vnd.openxmlformats-officedocument.spreadsheetml.table+xml"/>
  <Override PartName="/xl/printerSettings/printerSettings3.bin" ContentType="application/vnd.openxmlformats-officedocument.spreadsheetml.printerSettings"/>
  <Override PartName="/xl/tables/table2.xml" ContentType="application/vnd.openxmlformats-officedocument.spreadsheetml.table+xml"/>
  <Override PartName="/xl/printerSettings/printerSettings4.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"/>
    </mc:Choice>
  </mc:AlternateContent>
  <xr:revisionPtr revIDLastSave="0" documentId="13_ncr:1_{E375DB89-2870-4890-AEC8-B1ECC8D67D80}" xr6:coauthVersionLast="47" xr6:coauthVersionMax="47" xr10:uidLastSave="{00000000-0000-0000-0000-000000000000}"/>
  <bookViews>
    <workbookView xWindow="28680" yWindow="-120" windowWidth="28110" windowHeight="16440" activeTab="1" xr2:uid="{9EF57C3D-F6AB-450C-9EC3-AF89A75F272D}"/>
  </bookViews>
  <sheets>
    <sheet name="KPI" sheetId="5" r:id="rId1"/>
    <sheet name="Report" sheetId="4" r:id="rId2"/>
    <sheet name="OK" sheetId="2" r:id="rId3"/>
    <sheet name="Cognos_Office_Connection_Cache" sheetId="27" state="veryHidden" r:id="rId4"/>
    <sheet name="PROC" sheetId="1" r:id="rId5"/>
    <sheet name="Sheet1" sheetId="30" r:id="rId6"/>
    <sheet name="For Commentary" sheetId="20" r:id="rId7"/>
    <sheet name="Authors" sheetId="18" r:id="rId8"/>
    <sheet name="STAT" sheetId="10" r:id="rId9"/>
    <sheet name="Sector" sheetId="3" r:id="rId10"/>
    <sheet name="YelTable" sheetId="24" r:id="rId11"/>
  </sheets>
  <definedNames>
    <definedName name="_xlnm._FilterDatabase" localSheetId="2" hidden="1">OK!$A$67:$C$67</definedName>
    <definedName name="_xlnm._FilterDatabase" localSheetId="1" hidden="1">Report!$A$2:$F$1358</definedName>
    <definedName name="ExternalData_1" localSheetId="10" hidden="1">YelTable!$A$1:$E$5</definedName>
    <definedName name="ID" localSheetId="7" hidden="1">"f29e49f0-c842-4a01-8df8-c72694a7b15c"</definedName>
    <definedName name="ID" localSheetId="3" hidden="1">"3fb6490e-8bae-4ce5-b09c-5121e79bff69"</definedName>
    <definedName name="ID" localSheetId="6" hidden="1">"ff81118e-5307-4064-951c-4c49859b2689"</definedName>
    <definedName name="ID" localSheetId="0" hidden="1">"a20d8229-a695-49c0-85d3-e16e82c6d3c2"</definedName>
    <definedName name="ID" localSheetId="2" hidden="1">"51d88d8a-ccba-4754-95f4-c889dc3e16f2"</definedName>
    <definedName name="ID" localSheetId="4" hidden="1">"fed2efda-7c81-4abf-a07f-fe42f3463dcb"</definedName>
    <definedName name="ID" localSheetId="1" hidden="1">"40226f24-7bf9-4676-aeb0-6e976018d2e2"</definedName>
    <definedName name="ID" localSheetId="9" hidden="1">"fa560984-7bbe-4a11-88aa-39d6eb27c9e2"</definedName>
    <definedName name="ID" localSheetId="5" hidden="1">"ea558a00-e85a-4587-b359-8d3fbd08c95e"</definedName>
    <definedName name="ID" localSheetId="8" hidden="1">"e95ef0c9-3382-426f-86db-9e8ceaf6f6b4"</definedName>
    <definedName name="ID" localSheetId="10" hidden="1">"d87903fe-00ef-4d5e-81e3-634aa74e62c2"</definedName>
    <definedName name="ID_1" localSheetId="4" hidden="1">"950e9516-c611-49ca-a5ff-94a8943ffd05"</definedName>
    <definedName name="tm1\\_0_H">"{ ""server"" : ""http://pafe.merckgroup.com"", ""cube"" : ""{ \""server\"" : \""rc-2024\"", \""cube\"" : \""mPnL_2024\""}""}"</definedName>
  </definedNames>
  <calcPr calcId="191029"/>
  <pivotCaches>
    <pivotCache cacheId="84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00" i="1" l="1"/>
  <c r="B801" i="1"/>
  <c r="B802" i="1"/>
  <c r="B803" i="1"/>
  <c r="B804" i="1"/>
  <c r="B805" i="1"/>
  <c r="B806" i="1"/>
  <c r="B807" i="1"/>
  <c r="H800" i="1"/>
  <c r="H801" i="1"/>
  <c r="H802" i="1"/>
  <c r="H803" i="1"/>
  <c r="H804" i="1"/>
  <c r="H805" i="1"/>
  <c r="H806" i="1"/>
  <c r="H807" i="1"/>
  <c r="J800" i="1"/>
  <c r="J801" i="1"/>
  <c r="J802" i="1"/>
  <c r="J803" i="1"/>
  <c r="J804" i="1"/>
  <c r="J805" i="1"/>
  <c r="J806" i="1"/>
  <c r="J807" i="1"/>
  <c r="K800" i="1"/>
  <c r="K801" i="1"/>
  <c r="K802" i="1"/>
  <c r="K803" i="1"/>
  <c r="K804" i="1"/>
  <c r="K805" i="1"/>
  <c r="K806" i="1"/>
  <c r="K807" i="1"/>
  <c r="Q800" i="1"/>
  <c r="P800" i="1" s="1"/>
  <c r="Q801" i="1"/>
  <c r="P801" i="1" s="1"/>
  <c r="Q802" i="1"/>
  <c r="P802" i="1" s="1"/>
  <c r="Q803" i="1"/>
  <c r="P803" i="1" s="1"/>
  <c r="Q804" i="1"/>
  <c r="P804" i="1" s="1"/>
  <c r="Q805" i="1"/>
  <c r="P805" i="1" s="1"/>
  <c r="Q806" i="1"/>
  <c r="P806" i="1" s="1"/>
  <c r="Q807" i="1"/>
  <c r="P807" i="1" s="1"/>
  <c r="Q799" i="1"/>
  <c r="P799" i="1" s="1"/>
  <c r="Q798" i="1"/>
  <c r="P798" i="1" s="1"/>
  <c r="K799" i="1"/>
  <c r="J799" i="1"/>
  <c r="K798" i="1"/>
  <c r="J798" i="1"/>
  <c r="H799" i="1"/>
  <c r="H798" i="1"/>
  <c r="B798" i="1"/>
  <c r="B799" i="1"/>
  <c r="B797" i="1"/>
  <c r="H797" i="1"/>
  <c r="J797" i="1"/>
  <c r="K797" i="1"/>
  <c r="Q797" i="1"/>
  <c r="P797" i="1" s="1"/>
  <c r="B786" i="1"/>
  <c r="B787" i="1"/>
  <c r="B788" i="1"/>
  <c r="B789" i="1"/>
  <c r="B790" i="1"/>
  <c r="B791" i="1"/>
  <c r="B792" i="1"/>
  <c r="B793" i="1"/>
  <c r="B794" i="1"/>
  <c r="B795" i="1"/>
  <c r="B796" i="1"/>
  <c r="H786" i="1"/>
  <c r="H787" i="1"/>
  <c r="H788" i="1"/>
  <c r="H789" i="1"/>
  <c r="H790" i="1"/>
  <c r="H791" i="1"/>
  <c r="H792" i="1"/>
  <c r="H793" i="1"/>
  <c r="H794" i="1"/>
  <c r="H795" i="1"/>
  <c r="H796" i="1"/>
  <c r="J786" i="1"/>
  <c r="J787" i="1"/>
  <c r="J788" i="1"/>
  <c r="J789" i="1"/>
  <c r="J790" i="1"/>
  <c r="J791" i="1"/>
  <c r="J792" i="1"/>
  <c r="J793" i="1"/>
  <c r="J794" i="1"/>
  <c r="J795" i="1"/>
  <c r="J796" i="1"/>
  <c r="K786" i="1"/>
  <c r="K787" i="1"/>
  <c r="K788" i="1"/>
  <c r="K789" i="1"/>
  <c r="K790" i="1"/>
  <c r="K791" i="1"/>
  <c r="K792" i="1"/>
  <c r="K793" i="1"/>
  <c r="K794" i="1"/>
  <c r="K795" i="1"/>
  <c r="K796" i="1"/>
  <c r="Q786" i="1"/>
  <c r="P786" i="1" s="1"/>
  <c r="Q787" i="1"/>
  <c r="P787" i="1" s="1"/>
  <c r="Q788" i="1"/>
  <c r="P788" i="1" s="1"/>
  <c r="Q789" i="1"/>
  <c r="P789" i="1" s="1"/>
  <c r="Q790" i="1"/>
  <c r="P790" i="1" s="1"/>
  <c r="Q791" i="1"/>
  <c r="P791" i="1" s="1"/>
  <c r="Q792" i="1"/>
  <c r="P792" i="1" s="1"/>
  <c r="Q793" i="1"/>
  <c r="P793" i="1" s="1"/>
  <c r="Q794" i="1"/>
  <c r="P794" i="1" s="1"/>
  <c r="Q795" i="1"/>
  <c r="P795" i="1" s="1"/>
  <c r="Q796" i="1"/>
  <c r="P796" i="1" s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Q764" i="1"/>
  <c r="P764" i="1" s="1"/>
  <c r="Q765" i="1"/>
  <c r="P765" i="1" s="1"/>
  <c r="Q766" i="1"/>
  <c r="P766" i="1" s="1"/>
  <c r="Q767" i="1"/>
  <c r="P767" i="1" s="1"/>
  <c r="Q768" i="1"/>
  <c r="P768" i="1" s="1"/>
  <c r="Q769" i="1"/>
  <c r="P769" i="1" s="1"/>
  <c r="Q770" i="1"/>
  <c r="P770" i="1" s="1"/>
  <c r="Q771" i="1"/>
  <c r="P771" i="1" s="1"/>
  <c r="Q772" i="1"/>
  <c r="P772" i="1" s="1"/>
  <c r="Q773" i="1"/>
  <c r="P773" i="1" s="1"/>
  <c r="Q774" i="1"/>
  <c r="P774" i="1" s="1"/>
  <c r="Q775" i="1"/>
  <c r="P775" i="1" s="1"/>
  <c r="Q776" i="1"/>
  <c r="P776" i="1" s="1"/>
  <c r="Q777" i="1"/>
  <c r="P777" i="1" s="1"/>
  <c r="Q778" i="1"/>
  <c r="P778" i="1" s="1"/>
  <c r="Q779" i="1"/>
  <c r="P779" i="1" s="1"/>
  <c r="Q780" i="1"/>
  <c r="P780" i="1" s="1"/>
  <c r="Q781" i="1"/>
  <c r="P781" i="1" s="1"/>
  <c r="Q782" i="1"/>
  <c r="P782" i="1" s="1"/>
  <c r="Q783" i="1"/>
  <c r="P783" i="1" s="1"/>
  <c r="Q784" i="1"/>
  <c r="P784" i="1" s="1"/>
  <c r="Q785" i="1"/>
  <c r="P785" i="1" s="1"/>
  <c r="B763" i="1"/>
  <c r="H763" i="1"/>
  <c r="J763" i="1"/>
  <c r="K763" i="1"/>
  <c r="Q763" i="1"/>
  <c r="P763" i="1" s="1"/>
  <c r="B761" i="1" l="1"/>
  <c r="B762" i="1"/>
  <c r="H761" i="1"/>
  <c r="H762" i="1"/>
  <c r="J761" i="1"/>
  <c r="J762" i="1"/>
  <c r="K761" i="1"/>
  <c r="K762" i="1"/>
  <c r="Q761" i="1"/>
  <c r="P761" i="1" s="1"/>
  <c r="Q762" i="1"/>
  <c r="P762" i="1" s="1"/>
  <c r="B760" i="1"/>
  <c r="H760" i="1"/>
  <c r="J760" i="1"/>
  <c r="K760" i="1"/>
  <c r="Q760" i="1"/>
  <c r="P760" i="1" s="1"/>
  <c r="B759" i="1"/>
  <c r="H759" i="1"/>
  <c r="J759" i="1"/>
  <c r="K759" i="1"/>
  <c r="Q759" i="1"/>
  <c r="P759" i="1" s="1"/>
  <c r="B756" i="1"/>
  <c r="B757" i="1"/>
  <c r="B758" i="1"/>
  <c r="H756" i="1"/>
  <c r="H757" i="1"/>
  <c r="H758" i="1"/>
  <c r="J756" i="1"/>
  <c r="J757" i="1"/>
  <c r="J758" i="1"/>
  <c r="K756" i="1"/>
  <c r="K757" i="1"/>
  <c r="K758" i="1"/>
  <c r="Q756" i="1"/>
  <c r="P756" i="1" s="1"/>
  <c r="Q757" i="1"/>
  <c r="P757" i="1" s="1"/>
  <c r="Q758" i="1"/>
  <c r="P758" i="1" s="1"/>
  <c r="B755" i="1"/>
  <c r="H755" i="1"/>
  <c r="J755" i="1"/>
  <c r="K755" i="1"/>
  <c r="Q755" i="1"/>
  <c r="P755" i="1" s="1"/>
  <c r="B754" i="1"/>
  <c r="H754" i="1"/>
  <c r="J754" i="1"/>
  <c r="K754" i="1"/>
  <c r="Q754" i="1"/>
  <c r="P754" i="1" s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Q739" i="1"/>
  <c r="P739" i="1" s="1"/>
  <c r="Q740" i="1"/>
  <c r="P740" i="1" s="1"/>
  <c r="Q741" i="1"/>
  <c r="P741" i="1" s="1"/>
  <c r="Q742" i="1"/>
  <c r="P742" i="1" s="1"/>
  <c r="Q743" i="1"/>
  <c r="P743" i="1" s="1"/>
  <c r="Q744" i="1"/>
  <c r="P744" i="1" s="1"/>
  <c r="Q745" i="1"/>
  <c r="P745" i="1" s="1"/>
  <c r="Q746" i="1"/>
  <c r="P746" i="1" s="1"/>
  <c r="Q747" i="1"/>
  <c r="P747" i="1" s="1"/>
  <c r="Q748" i="1"/>
  <c r="P748" i="1" s="1"/>
  <c r="Q749" i="1"/>
  <c r="P749" i="1" s="1"/>
  <c r="Q750" i="1"/>
  <c r="P750" i="1" s="1"/>
  <c r="Q751" i="1"/>
  <c r="P751" i="1" s="1"/>
  <c r="Q752" i="1"/>
  <c r="P752" i="1" s="1"/>
  <c r="Q753" i="1"/>
  <c r="P753" i="1" s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Q725" i="1"/>
  <c r="P725" i="1" s="1"/>
  <c r="Q726" i="1"/>
  <c r="P726" i="1" s="1"/>
  <c r="Q727" i="1"/>
  <c r="P727" i="1" s="1"/>
  <c r="Q728" i="1"/>
  <c r="P728" i="1" s="1"/>
  <c r="Q729" i="1"/>
  <c r="P729" i="1" s="1"/>
  <c r="Q730" i="1"/>
  <c r="P730" i="1" s="1"/>
  <c r="Q731" i="1"/>
  <c r="P731" i="1" s="1"/>
  <c r="Q732" i="1"/>
  <c r="P732" i="1" s="1"/>
  <c r="Q733" i="1"/>
  <c r="P733" i="1" s="1"/>
  <c r="Q734" i="1"/>
  <c r="P734" i="1" s="1"/>
  <c r="Q735" i="1"/>
  <c r="P735" i="1" s="1"/>
  <c r="Q736" i="1"/>
  <c r="P736" i="1" s="1"/>
  <c r="Q737" i="1"/>
  <c r="P737" i="1" s="1"/>
  <c r="Q738" i="1"/>
  <c r="P738" i="1" s="1"/>
  <c r="Q724" i="1"/>
  <c r="P724" i="1" s="1"/>
  <c r="K724" i="1"/>
  <c r="Q723" i="1"/>
  <c r="P723" i="1" s="1"/>
  <c r="K723" i="1"/>
  <c r="Q722" i="1"/>
  <c r="P722" i="1" s="1"/>
  <c r="K722" i="1"/>
  <c r="Q721" i="1"/>
  <c r="P721" i="1" s="1"/>
  <c r="K721" i="1"/>
  <c r="Q720" i="1"/>
  <c r="P720" i="1" s="1"/>
  <c r="K720" i="1"/>
  <c r="Q719" i="1"/>
  <c r="P719" i="1" s="1"/>
  <c r="K719" i="1"/>
  <c r="Q718" i="1"/>
  <c r="P718" i="1" s="1"/>
  <c r="K718" i="1"/>
  <c r="Q717" i="1"/>
  <c r="P717" i="1" s="1"/>
  <c r="K717" i="1"/>
  <c r="Q716" i="1"/>
  <c r="P716" i="1" s="1"/>
  <c r="K716" i="1"/>
  <c r="Q715" i="1"/>
  <c r="P715" i="1" s="1"/>
  <c r="K715" i="1"/>
  <c r="Q714" i="1"/>
  <c r="P714" i="1" s="1"/>
  <c r="K714" i="1"/>
  <c r="Q713" i="1"/>
  <c r="P713" i="1" s="1"/>
  <c r="K713" i="1"/>
  <c r="Q712" i="1"/>
  <c r="P712" i="1" s="1"/>
  <c r="K712" i="1"/>
  <c r="Q711" i="1"/>
  <c r="P711" i="1" s="1"/>
  <c r="K711" i="1"/>
  <c r="Q710" i="1"/>
  <c r="P710" i="1" s="1"/>
  <c r="K710" i="1"/>
  <c r="Q709" i="1"/>
  <c r="P709" i="1" s="1"/>
  <c r="K709" i="1"/>
  <c r="Q708" i="1"/>
  <c r="P708" i="1" s="1"/>
  <c r="K708" i="1"/>
  <c r="Q707" i="1"/>
  <c r="P707" i="1" s="1"/>
  <c r="K707" i="1"/>
  <c r="Q706" i="1"/>
  <c r="P706" i="1" s="1"/>
  <c r="K706" i="1"/>
  <c r="Q705" i="1"/>
  <c r="P705" i="1" s="1"/>
  <c r="K705" i="1"/>
  <c r="Q704" i="1"/>
  <c r="P704" i="1" s="1"/>
  <c r="K704" i="1"/>
  <c r="Q703" i="1"/>
  <c r="P703" i="1" s="1"/>
  <c r="K703" i="1"/>
  <c r="Q702" i="1"/>
  <c r="P702" i="1" s="1"/>
  <c r="K702" i="1"/>
  <c r="Q701" i="1"/>
  <c r="P701" i="1" s="1"/>
  <c r="K701" i="1"/>
  <c r="Q700" i="1"/>
  <c r="P700" i="1" s="1"/>
  <c r="K700" i="1"/>
  <c r="Q699" i="1"/>
  <c r="P699" i="1" s="1"/>
  <c r="K699" i="1"/>
  <c r="Q698" i="1"/>
  <c r="P698" i="1" s="1"/>
  <c r="K698" i="1"/>
  <c r="Q697" i="1"/>
  <c r="P697" i="1" s="1"/>
  <c r="K697" i="1"/>
  <c r="Q696" i="1"/>
  <c r="P696" i="1" s="1"/>
  <c r="K696" i="1"/>
  <c r="Q695" i="1"/>
  <c r="P695" i="1" s="1"/>
  <c r="K695" i="1"/>
  <c r="Q694" i="1"/>
  <c r="P694" i="1" s="1"/>
  <c r="K694" i="1"/>
  <c r="Q693" i="1"/>
  <c r="P693" i="1" s="1"/>
  <c r="K693" i="1"/>
  <c r="Q692" i="1"/>
  <c r="P692" i="1" s="1"/>
  <c r="K692" i="1"/>
  <c r="Q691" i="1"/>
  <c r="P691" i="1" s="1"/>
  <c r="K691" i="1"/>
  <c r="Q690" i="1"/>
  <c r="P690" i="1" s="1"/>
  <c r="K690" i="1"/>
  <c r="Q689" i="1"/>
  <c r="P689" i="1" s="1"/>
  <c r="K689" i="1"/>
  <c r="Q688" i="1"/>
  <c r="P688" i="1" s="1"/>
  <c r="K688" i="1"/>
  <c r="Q687" i="1"/>
  <c r="P687" i="1" s="1"/>
  <c r="K687" i="1"/>
  <c r="Q686" i="1"/>
  <c r="P686" i="1" s="1"/>
  <c r="K686" i="1"/>
  <c r="Q685" i="1"/>
  <c r="P685" i="1" s="1"/>
  <c r="K685" i="1"/>
  <c r="Q684" i="1"/>
  <c r="P684" i="1" s="1"/>
  <c r="K684" i="1"/>
  <c r="Q683" i="1"/>
  <c r="P683" i="1" s="1"/>
  <c r="K683" i="1"/>
  <c r="Q682" i="1"/>
  <c r="P682" i="1" s="1"/>
  <c r="K682" i="1"/>
  <c r="Q681" i="1"/>
  <c r="P681" i="1" s="1"/>
  <c r="K681" i="1"/>
  <c r="Q680" i="1"/>
  <c r="P680" i="1" s="1"/>
  <c r="K680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B679" i="1"/>
  <c r="H679" i="1"/>
  <c r="J679" i="1"/>
  <c r="K679" i="1"/>
  <c r="Q679" i="1"/>
  <c r="P679" i="1" s="1"/>
  <c r="Q678" i="1"/>
  <c r="P678" i="1" s="1"/>
  <c r="Q677" i="1"/>
  <c r="P677" i="1" s="1"/>
  <c r="B677" i="1"/>
  <c r="B678" i="1"/>
  <c r="H677" i="1"/>
  <c r="H678" i="1"/>
  <c r="J677" i="1"/>
  <c r="J678" i="1"/>
  <c r="K677" i="1"/>
  <c r="K678" i="1"/>
  <c r="B676" i="1"/>
  <c r="H676" i="1"/>
  <c r="J676" i="1"/>
  <c r="K676" i="1"/>
  <c r="Q676" i="1"/>
  <c r="P676" i="1" s="1"/>
  <c r="B673" i="1"/>
  <c r="B674" i="1"/>
  <c r="B675" i="1"/>
  <c r="H673" i="1"/>
  <c r="H674" i="1"/>
  <c r="H675" i="1"/>
  <c r="J673" i="1"/>
  <c r="J674" i="1"/>
  <c r="J675" i="1"/>
  <c r="K673" i="1"/>
  <c r="K674" i="1"/>
  <c r="K675" i="1"/>
  <c r="Q673" i="1"/>
  <c r="P673" i="1" s="1"/>
  <c r="Q674" i="1"/>
  <c r="P674" i="1" s="1"/>
  <c r="Q675" i="1"/>
  <c r="P675" i="1" s="1"/>
  <c r="B672" i="1"/>
  <c r="H672" i="1"/>
  <c r="J672" i="1"/>
  <c r="K672" i="1"/>
  <c r="Q672" i="1"/>
  <c r="P672" i="1" s="1"/>
  <c r="B663" i="1"/>
  <c r="B664" i="1"/>
  <c r="B665" i="1"/>
  <c r="B666" i="1"/>
  <c r="B667" i="1"/>
  <c r="B668" i="1"/>
  <c r="B669" i="1"/>
  <c r="B670" i="1"/>
  <c r="B671" i="1"/>
  <c r="H663" i="1"/>
  <c r="H664" i="1"/>
  <c r="H665" i="1"/>
  <c r="H666" i="1"/>
  <c r="H667" i="1"/>
  <c r="H668" i="1"/>
  <c r="H669" i="1"/>
  <c r="H670" i="1"/>
  <c r="H671" i="1"/>
  <c r="J663" i="1"/>
  <c r="J664" i="1"/>
  <c r="J665" i="1"/>
  <c r="J666" i="1"/>
  <c r="J667" i="1"/>
  <c r="J668" i="1"/>
  <c r="J669" i="1"/>
  <c r="J670" i="1"/>
  <c r="J671" i="1"/>
  <c r="K663" i="1"/>
  <c r="K664" i="1"/>
  <c r="K665" i="1"/>
  <c r="K666" i="1"/>
  <c r="K667" i="1"/>
  <c r="K668" i="1"/>
  <c r="K669" i="1"/>
  <c r="K670" i="1"/>
  <c r="K671" i="1"/>
  <c r="Q663" i="1"/>
  <c r="P663" i="1" s="1"/>
  <c r="Q664" i="1"/>
  <c r="P664" i="1" s="1"/>
  <c r="Q665" i="1"/>
  <c r="P665" i="1" s="1"/>
  <c r="Q666" i="1"/>
  <c r="P666" i="1" s="1"/>
  <c r="Q667" i="1"/>
  <c r="P667" i="1" s="1"/>
  <c r="Q668" i="1"/>
  <c r="P668" i="1" s="1"/>
  <c r="Q669" i="1"/>
  <c r="P669" i="1" s="1"/>
  <c r="Q670" i="1"/>
  <c r="P670" i="1" s="1"/>
  <c r="Q671" i="1"/>
  <c r="P671" i="1" s="1"/>
  <c r="B662" i="1" l="1"/>
  <c r="H662" i="1"/>
  <c r="J662" i="1"/>
  <c r="K662" i="1"/>
  <c r="Q662" i="1"/>
  <c r="P662" i="1" s="1"/>
  <c r="B653" i="1"/>
  <c r="B654" i="1"/>
  <c r="B655" i="1"/>
  <c r="B656" i="1"/>
  <c r="B657" i="1"/>
  <c r="B658" i="1"/>
  <c r="B659" i="1"/>
  <c r="B660" i="1"/>
  <c r="B661" i="1"/>
  <c r="H653" i="1"/>
  <c r="H654" i="1"/>
  <c r="H655" i="1"/>
  <c r="H656" i="1"/>
  <c r="H657" i="1"/>
  <c r="H658" i="1"/>
  <c r="H659" i="1"/>
  <c r="H660" i="1"/>
  <c r="H661" i="1"/>
  <c r="J653" i="1"/>
  <c r="J654" i="1"/>
  <c r="J655" i="1"/>
  <c r="J656" i="1"/>
  <c r="J657" i="1"/>
  <c r="J658" i="1"/>
  <c r="J659" i="1"/>
  <c r="J660" i="1"/>
  <c r="J661" i="1"/>
  <c r="K653" i="1"/>
  <c r="K654" i="1"/>
  <c r="K655" i="1"/>
  <c r="K656" i="1"/>
  <c r="K657" i="1"/>
  <c r="K658" i="1"/>
  <c r="K659" i="1"/>
  <c r="K660" i="1"/>
  <c r="K661" i="1"/>
  <c r="Q653" i="1"/>
  <c r="P653" i="1" s="1"/>
  <c r="Q654" i="1"/>
  <c r="P654" i="1" s="1"/>
  <c r="Q655" i="1"/>
  <c r="P655" i="1" s="1"/>
  <c r="Q656" i="1"/>
  <c r="P656" i="1" s="1"/>
  <c r="Q657" i="1"/>
  <c r="P657" i="1" s="1"/>
  <c r="Q658" i="1"/>
  <c r="P658" i="1" s="1"/>
  <c r="Q659" i="1"/>
  <c r="P659" i="1" s="1"/>
  <c r="Q660" i="1"/>
  <c r="P660" i="1" s="1"/>
  <c r="Q661" i="1"/>
  <c r="P661" i="1" s="1"/>
  <c r="B652" i="1"/>
  <c r="H652" i="1"/>
  <c r="J652" i="1"/>
  <c r="K652" i="1"/>
  <c r="Q652" i="1"/>
  <c r="P652" i="1" s="1"/>
  <c r="B651" i="1" l="1"/>
  <c r="H651" i="1"/>
  <c r="J651" i="1"/>
  <c r="K651" i="1"/>
  <c r="Q651" i="1"/>
  <c r="P651" i="1" s="1"/>
  <c r="B644" i="1"/>
  <c r="B645" i="1"/>
  <c r="B646" i="1"/>
  <c r="B647" i="1"/>
  <c r="B648" i="1"/>
  <c r="B649" i="1"/>
  <c r="B650" i="1"/>
  <c r="H644" i="1"/>
  <c r="H645" i="1"/>
  <c r="H646" i="1"/>
  <c r="H647" i="1"/>
  <c r="H648" i="1"/>
  <c r="H649" i="1"/>
  <c r="H650" i="1"/>
  <c r="J644" i="1"/>
  <c r="J645" i="1"/>
  <c r="J646" i="1"/>
  <c r="J647" i="1"/>
  <c r="J648" i="1"/>
  <c r="J649" i="1"/>
  <c r="J650" i="1"/>
  <c r="K644" i="1"/>
  <c r="K645" i="1"/>
  <c r="K646" i="1"/>
  <c r="K647" i="1"/>
  <c r="K648" i="1"/>
  <c r="K649" i="1"/>
  <c r="K650" i="1"/>
  <c r="Q644" i="1"/>
  <c r="P644" i="1" s="1"/>
  <c r="Q645" i="1"/>
  <c r="P645" i="1" s="1"/>
  <c r="Q646" i="1"/>
  <c r="P646" i="1" s="1"/>
  <c r="Q647" i="1"/>
  <c r="P647" i="1" s="1"/>
  <c r="Q648" i="1"/>
  <c r="P648" i="1" s="1"/>
  <c r="Q649" i="1"/>
  <c r="P649" i="1" s="1"/>
  <c r="Q650" i="1"/>
  <c r="P650" i="1" s="1"/>
  <c r="B643" i="1"/>
  <c r="H643" i="1"/>
  <c r="J643" i="1"/>
  <c r="K643" i="1"/>
  <c r="Q643" i="1"/>
  <c r="P643" i="1" s="1"/>
  <c r="B642" i="1"/>
  <c r="H642" i="1"/>
  <c r="J642" i="1"/>
  <c r="K642" i="1"/>
  <c r="Q642" i="1"/>
  <c r="P642" i="1" s="1"/>
  <c r="B641" i="1"/>
  <c r="H641" i="1"/>
  <c r="J641" i="1"/>
  <c r="K641" i="1"/>
  <c r="Q641" i="1"/>
  <c r="P641" i="1" s="1"/>
  <c r="B640" i="1"/>
  <c r="H640" i="1"/>
  <c r="J640" i="1"/>
  <c r="K640" i="1"/>
  <c r="Q640" i="1"/>
  <c r="P640" i="1" s="1"/>
  <c r="B638" i="1" l="1"/>
  <c r="B639" i="1"/>
  <c r="H638" i="1"/>
  <c r="H639" i="1"/>
  <c r="J638" i="1"/>
  <c r="J639" i="1"/>
  <c r="K638" i="1"/>
  <c r="K639" i="1"/>
  <c r="Q638" i="1"/>
  <c r="P638" i="1" s="1"/>
  <c r="Q639" i="1"/>
  <c r="P639" i="1" s="1"/>
  <c r="B629" i="1"/>
  <c r="B630" i="1"/>
  <c r="B631" i="1"/>
  <c r="B632" i="1"/>
  <c r="B633" i="1"/>
  <c r="B634" i="1"/>
  <c r="B635" i="1"/>
  <c r="B636" i="1"/>
  <c r="B637" i="1"/>
  <c r="H629" i="1"/>
  <c r="H630" i="1"/>
  <c r="H631" i="1"/>
  <c r="H632" i="1"/>
  <c r="H633" i="1"/>
  <c r="H634" i="1"/>
  <c r="H635" i="1"/>
  <c r="H636" i="1"/>
  <c r="H637" i="1"/>
  <c r="J629" i="1"/>
  <c r="J630" i="1"/>
  <c r="J631" i="1"/>
  <c r="J632" i="1"/>
  <c r="J633" i="1"/>
  <c r="J634" i="1"/>
  <c r="J635" i="1"/>
  <c r="J636" i="1"/>
  <c r="J637" i="1"/>
  <c r="K629" i="1"/>
  <c r="K630" i="1"/>
  <c r="K631" i="1"/>
  <c r="K632" i="1"/>
  <c r="K633" i="1"/>
  <c r="K634" i="1"/>
  <c r="K635" i="1"/>
  <c r="K636" i="1"/>
  <c r="K637" i="1"/>
  <c r="Q629" i="1"/>
  <c r="P629" i="1" s="1"/>
  <c r="Q630" i="1"/>
  <c r="P630" i="1" s="1"/>
  <c r="Q631" i="1"/>
  <c r="P631" i="1" s="1"/>
  <c r="Q632" i="1"/>
  <c r="P632" i="1" s="1"/>
  <c r="Q633" i="1"/>
  <c r="P633" i="1" s="1"/>
  <c r="Q634" i="1"/>
  <c r="P634" i="1" s="1"/>
  <c r="Q635" i="1"/>
  <c r="P635" i="1" s="1"/>
  <c r="Q636" i="1"/>
  <c r="P636" i="1" s="1"/>
  <c r="Q637" i="1"/>
  <c r="P637" i="1" s="1"/>
  <c r="B628" i="1"/>
  <c r="H628" i="1"/>
  <c r="J628" i="1"/>
  <c r="K628" i="1"/>
  <c r="Q628" i="1"/>
  <c r="P628" i="1" s="1"/>
  <c r="B624" i="1"/>
  <c r="B625" i="1"/>
  <c r="B626" i="1"/>
  <c r="B627" i="1"/>
  <c r="H624" i="1"/>
  <c r="H625" i="1"/>
  <c r="H626" i="1"/>
  <c r="H627" i="1"/>
  <c r="J624" i="1"/>
  <c r="J625" i="1"/>
  <c r="J626" i="1"/>
  <c r="J627" i="1"/>
  <c r="K624" i="1"/>
  <c r="K625" i="1"/>
  <c r="K626" i="1"/>
  <c r="K627" i="1"/>
  <c r="Q624" i="1"/>
  <c r="P624" i="1" s="1"/>
  <c r="Q625" i="1"/>
  <c r="P625" i="1" s="1"/>
  <c r="Q626" i="1"/>
  <c r="P626" i="1" s="1"/>
  <c r="Q627" i="1"/>
  <c r="P627" i="1" s="1"/>
  <c r="B623" i="1"/>
  <c r="H623" i="1"/>
  <c r="J623" i="1"/>
  <c r="K623" i="1"/>
  <c r="Q623" i="1"/>
  <c r="P623" i="1" s="1"/>
  <c r="B376" i="1" l="1"/>
  <c r="H376" i="1"/>
  <c r="J376" i="1"/>
  <c r="K376" i="1"/>
  <c r="Q376" i="1"/>
  <c r="P376" i="1" s="1"/>
  <c r="B381" i="1"/>
  <c r="H381" i="1"/>
  <c r="J381" i="1"/>
  <c r="K381" i="1"/>
  <c r="Q381" i="1"/>
  <c r="P381" i="1" s="1"/>
  <c r="B499" i="1"/>
  <c r="H499" i="1"/>
  <c r="J499" i="1"/>
  <c r="K499" i="1"/>
  <c r="Q499" i="1"/>
  <c r="P499" i="1" s="1"/>
  <c r="B500" i="1"/>
  <c r="H500" i="1"/>
  <c r="J500" i="1"/>
  <c r="K500" i="1"/>
  <c r="Q500" i="1"/>
  <c r="P500" i="1" s="1"/>
  <c r="B501" i="1"/>
  <c r="H501" i="1"/>
  <c r="J501" i="1"/>
  <c r="K501" i="1"/>
  <c r="Q501" i="1"/>
  <c r="P501" i="1" s="1"/>
  <c r="B502" i="1"/>
  <c r="H502" i="1"/>
  <c r="J502" i="1"/>
  <c r="K502" i="1"/>
  <c r="Q502" i="1"/>
  <c r="P502" i="1" s="1"/>
  <c r="B503" i="1"/>
  <c r="H503" i="1"/>
  <c r="J503" i="1"/>
  <c r="K503" i="1"/>
  <c r="Q503" i="1"/>
  <c r="P503" i="1" s="1"/>
  <c r="B504" i="1"/>
  <c r="H504" i="1"/>
  <c r="J504" i="1"/>
  <c r="K504" i="1"/>
  <c r="Q504" i="1"/>
  <c r="P504" i="1" s="1"/>
  <c r="B505" i="1"/>
  <c r="H505" i="1"/>
  <c r="J505" i="1"/>
  <c r="K505" i="1"/>
  <c r="Q505" i="1"/>
  <c r="P505" i="1" s="1"/>
  <c r="B506" i="1"/>
  <c r="H506" i="1"/>
  <c r="J506" i="1"/>
  <c r="K506" i="1"/>
  <c r="Q506" i="1"/>
  <c r="P506" i="1" s="1"/>
  <c r="B507" i="1"/>
  <c r="H507" i="1"/>
  <c r="J507" i="1"/>
  <c r="K507" i="1"/>
  <c r="Q507" i="1"/>
  <c r="P507" i="1" s="1"/>
  <c r="B508" i="1"/>
  <c r="H508" i="1"/>
  <c r="J508" i="1"/>
  <c r="K508" i="1"/>
  <c r="Q508" i="1"/>
  <c r="P508" i="1" s="1"/>
  <c r="B514" i="1"/>
  <c r="H514" i="1"/>
  <c r="J514" i="1"/>
  <c r="K514" i="1"/>
  <c r="Q514" i="1"/>
  <c r="P514" i="1" s="1"/>
  <c r="B515" i="1"/>
  <c r="H515" i="1"/>
  <c r="J515" i="1"/>
  <c r="K515" i="1"/>
  <c r="Q515" i="1"/>
  <c r="P515" i="1" s="1"/>
  <c r="B516" i="1"/>
  <c r="H516" i="1"/>
  <c r="J516" i="1"/>
  <c r="K516" i="1"/>
  <c r="Q516" i="1"/>
  <c r="P516" i="1" s="1"/>
  <c r="B517" i="1"/>
  <c r="H517" i="1"/>
  <c r="J517" i="1"/>
  <c r="K517" i="1"/>
  <c r="Q517" i="1"/>
  <c r="P517" i="1" s="1"/>
  <c r="B518" i="1"/>
  <c r="H518" i="1"/>
  <c r="J518" i="1"/>
  <c r="K518" i="1"/>
  <c r="Q518" i="1"/>
  <c r="P518" i="1" s="1"/>
  <c r="B519" i="1"/>
  <c r="H519" i="1"/>
  <c r="J519" i="1"/>
  <c r="K519" i="1"/>
  <c r="Q519" i="1"/>
  <c r="P519" i="1" s="1"/>
  <c r="B520" i="1"/>
  <c r="H520" i="1"/>
  <c r="J520" i="1"/>
  <c r="K520" i="1"/>
  <c r="Q520" i="1"/>
  <c r="P520" i="1" s="1"/>
  <c r="B521" i="1"/>
  <c r="H521" i="1"/>
  <c r="J521" i="1"/>
  <c r="K521" i="1"/>
  <c r="Q521" i="1"/>
  <c r="P521" i="1" s="1"/>
  <c r="B522" i="1"/>
  <c r="H522" i="1"/>
  <c r="J522" i="1"/>
  <c r="K522" i="1"/>
  <c r="Q522" i="1"/>
  <c r="P522" i="1" s="1"/>
  <c r="B523" i="1"/>
  <c r="H523" i="1"/>
  <c r="J523" i="1"/>
  <c r="K523" i="1"/>
  <c r="Q523" i="1"/>
  <c r="P523" i="1" s="1"/>
  <c r="B524" i="1"/>
  <c r="H524" i="1"/>
  <c r="J524" i="1"/>
  <c r="K524" i="1"/>
  <c r="Q524" i="1"/>
  <c r="P524" i="1" s="1"/>
  <c r="B525" i="1"/>
  <c r="H525" i="1"/>
  <c r="J525" i="1"/>
  <c r="K525" i="1"/>
  <c r="Q525" i="1"/>
  <c r="P525" i="1" s="1"/>
  <c r="B526" i="1"/>
  <c r="H526" i="1"/>
  <c r="J526" i="1"/>
  <c r="K526" i="1"/>
  <c r="Q526" i="1"/>
  <c r="P526" i="1" s="1"/>
  <c r="B527" i="1"/>
  <c r="H527" i="1"/>
  <c r="J527" i="1"/>
  <c r="K527" i="1"/>
  <c r="Q527" i="1"/>
  <c r="P527" i="1" s="1"/>
  <c r="B528" i="1"/>
  <c r="H528" i="1"/>
  <c r="J528" i="1"/>
  <c r="K528" i="1"/>
  <c r="Q528" i="1"/>
  <c r="P528" i="1" s="1"/>
  <c r="B529" i="1"/>
  <c r="H529" i="1"/>
  <c r="J529" i="1"/>
  <c r="K529" i="1"/>
  <c r="Q529" i="1"/>
  <c r="P529" i="1" s="1"/>
  <c r="B530" i="1"/>
  <c r="H530" i="1"/>
  <c r="J530" i="1"/>
  <c r="K530" i="1"/>
  <c r="Q530" i="1"/>
  <c r="P530" i="1" s="1"/>
  <c r="B531" i="1"/>
  <c r="H531" i="1"/>
  <c r="J531" i="1"/>
  <c r="K531" i="1"/>
  <c r="Q531" i="1"/>
  <c r="P531" i="1" s="1"/>
  <c r="B532" i="1"/>
  <c r="H532" i="1"/>
  <c r="J532" i="1"/>
  <c r="K532" i="1"/>
  <c r="Q532" i="1"/>
  <c r="P532" i="1" s="1"/>
  <c r="B533" i="1"/>
  <c r="H533" i="1"/>
  <c r="J533" i="1"/>
  <c r="K533" i="1"/>
  <c r="Q533" i="1"/>
  <c r="P533" i="1" s="1"/>
  <c r="B534" i="1"/>
  <c r="H534" i="1"/>
  <c r="J534" i="1"/>
  <c r="K534" i="1"/>
  <c r="Q534" i="1"/>
  <c r="P534" i="1" s="1"/>
  <c r="B535" i="1"/>
  <c r="H535" i="1"/>
  <c r="J535" i="1"/>
  <c r="K535" i="1"/>
  <c r="Q535" i="1"/>
  <c r="P535" i="1" s="1"/>
  <c r="B536" i="1"/>
  <c r="H536" i="1"/>
  <c r="J536" i="1"/>
  <c r="K536" i="1"/>
  <c r="Q536" i="1"/>
  <c r="P536" i="1" s="1"/>
  <c r="B537" i="1"/>
  <c r="H537" i="1"/>
  <c r="J537" i="1"/>
  <c r="K537" i="1"/>
  <c r="Q537" i="1"/>
  <c r="P537" i="1" s="1"/>
  <c r="B538" i="1"/>
  <c r="H538" i="1"/>
  <c r="J538" i="1"/>
  <c r="K538" i="1"/>
  <c r="Q538" i="1"/>
  <c r="P538" i="1" s="1"/>
  <c r="B539" i="1"/>
  <c r="H539" i="1"/>
  <c r="J539" i="1"/>
  <c r="K539" i="1"/>
  <c r="Q539" i="1"/>
  <c r="P539" i="1" s="1"/>
  <c r="B540" i="1"/>
  <c r="H540" i="1"/>
  <c r="J540" i="1"/>
  <c r="K540" i="1"/>
  <c r="Q540" i="1"/>
  <c r="P540" i="1" s="1"/>
  <c r="B541" i="1"/>
  <c r="H541" i="1"/>
  <c r="J541" i="1"/>
  <c r="K541" i="1"/>
  <c r="Q541" i="1"/>
  <c r="P541" i="1" s="1"/>
  <c r="B542" i="1"/>
  <c r="H542" i="1"/>
  <c r="J542" i="1"/>
  <c r="K542" i="1"/>
  <c r="Q542" i="1"/>
  <c r="P542" i="1" s="1"/>
  <c r="B543" i="1"/>
  <c r="H543" i="1"/>
  <c r="J543" i="1"/>
  <c r="K543" i="1"/>
  <c r="Q543" i="1"/>
  <c r="P543" i="1" s="1"/>
  <c r="B544" i="1"/>
  <c r="H544" i="1"/>
  <c r="J544" i="1"/>
  <c r="K544" i="1"/>
  <c r="Q544" i="1"/>
  <c r="P544" i="1" s="1"/>
  <c r="B545" i="1"/>
  <c r="H545" i="1"/>
  <c r="J545" i="1"/>
  <c r="K545" i="1"/>
  <c r="Q545" i="1"/>
  <c r="P545" i="1" s="1"/>
  <c r="B546" i="1"/>
  <c r="H546" i="1"/>
  <c r="J546" i="1"/>
  <c r="K546" i="1"/>
  <c r="Q546" i="1"/>
  <c r="P546" i="1" s="1"/>
  <c r="B547" i="1"/>
  <c r="H547" i="1"/>
  <c r="J547" i="1"/>
  <c r="K547" i="1"/>
  <c r="Q547" i="1"/>
  <c r="P547" i="1" s="1"/>
  <c r="B548" i="1"/>
  <c r="H548" i="1"/>
  <c r="J548" i="1"/>
  <c r="K548" i="1"/>
  <c r="Q548" i="1"/>
  <c r="P548" i="1" s="1"/>
  <c r="B549" i="1"/>
  <c r="H549" i="1"/>
  <c r="J549" i="1"/>
  <c r="K549" i="1"/>
  <c r="Q549" i="1"/>
  <c r="P549" i="1" s="1"/>
  <c r="B550" i="1"/>
  <c r="H550" i="1"/>
  <c r="J550" i="1"/>
  <c r="K550" i="1"/>
  <c r="Q550" i="1"/>
  <c r="P550" i="1" s="1"/>
  <c r="B551" i="1"/>
  <c r="H551" i="1"/>
  <c r="J551" i="1"/>
  <c r="K551" i="1"/>
  <c r="Q551" i="1"/>
  <c r="P551" i="1" s="1"/>
  <c r="B552" i="1"/>
  <c r="H552" i="1"/>
  <c r="J552" i="1"/>
  <c r="K552" i="1"/>
  <c r="Q552" i="1"/>
  <c r="P552" i="1" s="1"/>
  <c r="B553" i="1"/>
  <c r="H553" i="1"/>
  <c r="J553" i="1"/>
  <c r="K553" i="1"/>
  <c r="Q553" i="1"/>
  <c r="P553" i="1" s="1"/>
  <c r="B554" i="1"/>
  <c r="H554" i="1"/>
  <c r="J554" i="1"/>
  <c r="K554" i="1"/>
  <c r="Q554" i="1"/>
  <c r="P554" i="1" s="1"/>
  <c r="B555" i="1"/>
  <c r="H555" i="1"/>
  <c r="J555" i="1"/>
  <c r="K555" i="1"/>
  <c r="Q555" i="1"/>
  <c r="P555" i="1" s="1"/>
  <c r="B556" i="1"/>
  <c r="H556" i="1"/>
  <c r="J556" i="1"/>
  <c r="K556" i="1"/>
  <c r="Q556" i="1"/>
  <c r="P556" i="1" s="1"/>
  <c r="B557" i="1"/>
  <c r="H557" i="1"/>
  <c r="J557" i="1"/>
  <c r="K557" i="1"/>
  <c r="Q557" i="1"/>
  <c r="P557" i="1" s="1"/>
  <c r="B558" i="1"/>
  <c r="H558" i="1"/>
  <c r="J558" i="1"/>
  <c r="K558" i="1"/>
  <c r="Q558" i="1"/>
  <c r="P558" i="1" s="1"/>
  <c r="B559" i="1"/>
  <c r="H559" i="1"/>
  <c r="J559" i="1"/>
  <c r="K559" i="1"/>
  <c r="Q559" i="1"/>
  <c r="P559" i="1" s="1"/>
  <c r="B560" i="1"/>
  <c r="H560" i="1"/>
  <c r="J560" i="1"/>
  <c r="K560" i="1"/>
  <c r="Q560" i="1"/>
  <c r="P560" i="1" s="1"/>
  <c r="B561" i="1"/>
  <c r="H561" i="1"/>
  <c r="J561" i="1"/>
  <c r="K561" i="1"/>
  <c r="Q561" i="1"/>
  <c r="P561" i="1" s="1"/>
  <c r="B562" i="1"/>
  <c r="H562" i="1"/>
  <c r="J562" i="1"/>
  <c r="K562" i="1"/>
  <c r="Q562" i="1"/>
  <c r="P562" i="1" s="1"/>
  <c r="B563" i="1"/>
  <c r="H563" i="1"/>
  <c r="J563" i="1"/>
  <c r="K563" i="1"/>
  <c r="Q563" i="1"/>
  <c r="P563" i="1" s="1"/>
  <c r="B564" i="1"/>
  <c r="H564" i="1"/>
  <c r="J564" i="1"/>
  <c r="K564" i="1"/>
  <c r="Q564" i="1"/>
  <c r="P564" i="1" s="1"/>
  <c r="B565" i="1"/>
  <c r="H565" i="1"/>
  <c r="J565" i="1"/>
  <c r="K565" i="1"/>
  <c r="Q565" i="1"/>
  <c r="P565" i="1" s="1"/>
  <c r="B566" i="1"/>
  <c r="H566" i="1"/>
  <c r="J566" i="1"/>
  <c r="K566" i="1"/>
  <c r="Q566" i="1"/>
  <c r="P566" i="1" s="1"/>
  <c r="B567" i="1"/>
  <c r="H567" i="1"/>
  <c r="J567" i="1"/>
  <c r="K567" i="1"/>
  <c r="Q567" i="1"/>
  <c r="P567" i="1" s="1"/>
  <c r="B568" i="1"/>
  <c r="H568" i="1"/>
  <c r="J568" i="1"/>
  <c r="K568" i="1"/>
  <c r="Q568" i="1"/>
  <c r="P568" i="1" s="1"/>
  <c r="B569" i="1"/>
  <c r="H569" i="1"/>
  <c r="J569" i="1"/>
  <c r="K569" i="1"/>
  <c r="Q569" i="1"/>
  <c r="P569" i="1" s="1"/>
  <c r="B570" i="1"/>
  <c r="H570" i="1"/>
  <c r="J570" i="1"/>
  <c r="K570" i="1"/>
  <c r="Q570" i="1"/>
  <c r="P570" i="1" s="1"/>
  <c r="B571" i="1"/>
  <c r="H571" i="1"/>
  <c r="J571" i="1"/>
  <c r="K571" i="1"/>
  <c r="Q571" i="1"/>
  <c r="P571" i="1" s="1"/>
  <c r="B572" i="1"/>
  <c r="H572" i="1"/>
  <c r="J572" i="1"/>
  <c r="K572" i="1"/>
  <c r="Q572" i="1"/>
  <c r="P572" i="1" s="1"/>
  <c r="B573" i="1"/>
  <c r="H573" i="1"/>
  <c r="J573" i="1"/>
  <c r="K573" i="1"/>
  <c r="Q573" i="1"/>
  <c r="P573" i="1" s="1"/>
  <c r="B574" i="1"/>
  <c r="H574" i="1"/>
  <c r="J574" i="1"/>
  <c r="K574" i="1"/>
  <c r="Q574" i="1"/>
  <c r="P574" i="1" s="1"/>
  <c r="B575" i="1"/>
  <c r="H575" i="1"/>
  <c r="J575" i="1"/>
  <c r="K575" i="1"/>
  <c r="Q575" i="1"/>
  <c r="P575" i="1" s="1"/>
  <c r="B576" i="1"/>
  <c r="H576" i="1"/>
  <c r="J576" i="1"/>
  <c r="K576" i="1"/>
  <c r="Q576" i="1"/>
  <c r="P576" i="1" s="1"/>
  <c r="B577" i="1"/>
  <c r="H577" i="1"/>
  <c r="J577" i="1"/>
  <c r="K577" i="1"/>
  <c r="Q577" i="1"/>
  <c r="P577" i="1" s="1"/>
  <c r="B578" i="1"/>
  <c r="H578" i="1"/>
  <c r="J578" i="1"/>
  <c r="K578" i="1"/>
  <c r="Q578" i="1"/>
  <c r="P578" i="1" s="1"/>
  <c r="B579" i="1"/>
  <c r="H579" i="1"/>
  <c r="J579" i="1"/>
  <c r="K579" i="1"/>
  <c r="Q579" i="1"/>
  <c r="P579" i="1" s="1"/>
  <c r="B580" i="1"/>
  <c r="H580" i="1"/>
  <c r="J580" i="1"/>
  <c r="K580" i="1"/>
  <c r="Q580" i="1"/>
  <c r="P580" i="1" s="1"/>
  <c r="B581" i="1"/>
  <c r="H581" i="1"/>
  <c r="J581" i="1"/>
  <c r="K581" i="1"/>
  <c r="Q581" i="1"/>
  <c r="P581" i="1" s="1"/>
  <c r="B582" i="1"/>
  <c r="H582" i="1"/>
  <c r="J582" i="1"/>
  <c r="K582" i="1"/>
  <c r="Q582" i="1"/>
  <c r="P582" i="1" s="1"/>
  <c r="B583" i="1"/>
  <c r="H583" i="1"/>
  <c r="J583" i="1"/>
  <c r="K583" i="1"/>
  <c r="Q583" i="1"/>
  <c r="P583" i="1" s="1"/>
  <c r="B584" i="1"/>
  <c r="H584" i="1"/>
  <c r="J584" i="1"/>
  <c r="K584" i="1"/>
  <c r="Q584" i="1"/>
  <c r="P584" i="1" s="1"/>
  <c r="B585" i="1"/>
  <c r="H585" i="1"/>
  <c r="J585" i="1"/>
  <c r="K585" i="1"/>
  <c r="Q585" i="1"/>
  <c r="P585" i="1" s="1"/>
  <c r="B586" i="1"/>
  <c r="H586" i="1"/>
  <c r="J586" i="1"/>
  <c r="K586" i="1"/>
  <c r="Q586" i="1"/>
  <c r="P586" i="1" s="1"/>
  <c r="B587" i="1"/>
  <c r="H587" i="1"/>
  <c r="J587" i="1"/>
  <c r="K587" i="1"/>
  <c r="Q587" i="1"/>
  <c r="P587" i="1" s="1"/>
  <c r="B588" i="1"/>
  <c r="H588" i="1"/>
  <c r="J588" i="1"/>
  <c r="K588" i="1"/>
  <c r="Q588" i="1"/>
  <c r="P588" i="1" s="1"/>
  <c r="B589" i="1"/>
  <c r="H589" i="1"/>
  <c r="J589" i="1"/>
  <c r="K589" i="1"/>
  <c r="Q589" i="1"/>
  <c r="P589" i="1" s="1"/>
  <c r="B590" i="1"/>
  <c r="H590" i="1"/>
  <c r="J590" i="1"/>
  <c r="K590" i="1"/>
  <c r="Q590" i="1"/>
  <c r="P590" i="1" s="1"/>
  <c r="B591" i="1"/>
  <c r="H591" i="1"/>
  <c r="J591" i="1"/>
  <c r="K591" i="1"/>
  <c r="Q591" i="1"/>
  <c r="P591" i="1" s="1"/>
  <c r="B592" i="1"/>
  <c r="H592" i="1"/>
  <c r="J592" i="1"/>
  <c r="K592" i="1"/>
  <c r="Q592" i="1"/>
  <c r="P592" i="1" s="1"/>
  <c r="B593" i="1"/>
  <c r="H593" i="1"/>
  <c r="J593" i="1"/>
  <c r="K593" i="1"/>
  <c r="Q593" i="1"/>
  <c r="P593" i="1" s="1"/>
  <c r="B594" i="1"/>
  <c r="H594" i="1"/>
  <c r="J594" i="1"/>
  <c r="K594" i="1"/>
  <c r="Q594" i="1"/>
  <c r="P594" i="1" s="1"/>
  <c r="B595" i="1"/>
  <c r="H595" i="1"/>
  <c r="J595" i="1"/>
  <c r="K595" i="1"/>
  <c r="Q595" i="1"/>
  <c r="P595" i="1" s="1"/>
  <c r="B596" i="1"/>
  <c r="H596" i="1"/>
  <c r="J596" i="1"/>
  <c r="K596" i="1"/>
  <c r="Q596" i="1"/>
  <c r="P596" i="1" s="1"/>
  <c r="B597" i="1"/>
  <c r="H597" i="1"/>
  <c r="J597" i="1"/>
  <c r="K597" i="1"/>
  <c r="Q597" i="1"/>
  <c r="P597" i="1" s="1"/>
  <c r="B598" i="1"/>
  <c r="H598" i="1"/>
  <c r="J598" i="1"/>
  <c r="K598" i="1"/>
  <c r="Q598" i="1"/>
  <c r="P598" i="1" s="1"/>
  <c r="B599" i="1"/>
  <c r="H599" i="1"/>
  <c r="J599" i="1"/>
  <c r="K599" i="1"/>
  <c r="Q599" i="1"/>
  <c r="P599" i="1" s="1"/>
  <c r="B600" i="1"/>
  <c r="H600" i="1"/>
  <c r="J600" i="1"/>
  <c r="K600" i="1"/>
  <c r="Q600" i="1"/>
  <c r="P600" i="1" s="1"/>
  <c r="B601" i="1"/>
  <c r="H601" i="1"/>
  <c r="J601" i="1"/>
  <c r="K601" i="1"/>
  <c r="Q601" i="1"/>
  <c r="P601" i="1" s="1"/>
  <c r="B602" i="1"/>
  <c r="H602" i="1"/>
  <c r="J602" i="1"/>
  <c r="K602" i="1"/>
  <c r="Q602" i="1"/>
  <c r="P602" i="1" s="1"/>
  <c r="B603" i="1"/>
  <c r="H603" i="1"/>
  <c r="J603" i="1"/>
  <c r="K603" i="1"/>
  <c r="Q603" i="1"/>
  <c r="P603" i="1" s="1"/>
  <c r="B604" i="1"/>
  <c r="H604" i="1"/>
  <c r="J604" i="1"/>
  <c r="K604" i="1"/>
  <c r="Q604" i="1"/>
  <c r="P604" i="1" s="1"/>
  <c r="B605" i="1"/>
  <c r="H605" i="1"/>
  <c r="J605" i="1"/>
  <c r="K605" i="1"/>
  <c r="Q605" i="1"/>
  <c r="P605" i="1" s="1"/>
  <c r="B606" i="1"/>
  <c r="H606" i="1"/>
  <c r="J606" i="1"/>
  <c r="K606" i="1"/>
  <c r="Q606" i="1"/>
  <c r="P606" i="1" s="1"/>
  <c r="B607" i="1"/>
  <c r="H607" i="1"/>
  <c r="J607" i="1"/>
  <c r="K607" i="1"/>
  <c r="Q607" i="1"/>
  <c r="P607" i="1" s="1"/>
  <c r="B608" i="1"/>
  <c r="H608" i="1"/>
  <c r="J608" i="1"/>
  <c r="K608" i="1"/>
  <c r="Q608" i="1"/>
  <c r="P608" i="1" s="1"/>
  <c r="B609" i="1"/>
  <c r="H609" i="1"/>
  <c r="J609" i="1"/>
  <c r="K609" i="1"/>
  <c r="Q609" i="1"/>
  <c r="P609" i="1" s="1"/>
  <c r="B610" i="1"/>
  <c r="H610" i="1"/>
  <c r="J610" i="1"/>
  <c r="K610" i="1"/>
  <c r="Q610" i="1"/>
  <c r="P610" i="1" s="1"/>
  <c r="B611" i="1"/>
  <c r="H611" i="1"/>
  <c r="J611" i="1"/>
  <c r="K611" i="1"/>
  <c r="Q611" i="1"/>
  <c r="P611" i="1" s="1"/>
  <c r="B612" i="1"/>
  <c r="H612" i="1"/>
  <c r="J612" i="1"/>
  <c r="K612" i="1"/>
  <c r="Q612" i="1"/>
  <c r="P612" i="1" s="1"/>
  <c r="B613" i="1"/>
  <c r="H613" i="1"/>
  <c r="J613" i="1"/>
  <c r="K613" i="1"/>
  <c r="Q613" i="1"/>
  <c r="P613" i="1" s="1"/>
  <c r="B614" i="1"/>
  <c r="H614" i="1"/>
  <c r="J614" i="1"/>
  <c r="K614" i="1"/>
  <c r="Q614" i="1"/>
  <c r="P614" i="1" s="1"/>
  <c r="B615" i="1"/>
  <c r="H615" i="1"/>
  <c r="J615" i="1"/>
  <c r="K615" i="1"/>
  <c r="Q615" i="1"/>
  <c r="P615" i="1" s="1"/>
  <c r="B616" i="1"/>
  <c r="H616" i="1"/>
  <c r="J616" i="1"/>
  <c r="K616" i="1"/>
  <c r="Q616" i="1"/>
  <c r="P616" i="1" s="1"/>
  <c r="B617" i="1"/>
  <c r="H617" i="1"/>
  <c r="J617" i="1"/>
  <c r="K617" i="1"/>
  <c r="Q617" i="1"/>
  <c r="P617" i="1" s="1"/>
  <c r="B618" i="1"/>
  <c r="H618" i="1"/>
  <c r="J618" i="1"/>
  <c r="K618" i="1"/>
  <c r="Q618" i="1"/>
  <c r="P618" i="1" s="1"/>
  <c r="B619" i="1"/>
  <c r="H619" i="1"/>
  <c r="J619" i="1"/>
  <c r="K619" i="1"/>
  <c r="Q619" i="1"/>
  <c r="P619" i="1" s="1"/>
  <c r="B620" i="1"/>
  <c r="H620" i="1"/>
  <c r="J620" i="1"/>
  <c r="K620" i="1"/>
  <c r="Q620" i="1"/>
  <c r="P620" i="1" s="1"/>
  <c r="B621" i="1"/>
  <c r="H621" i="1"/>
  <c r="J621" i="1"/>
  <c r="K621" i="1"/>
  <c r="Q621" i="1"/>
  <c r="P621" i="1" s="1"/>
  <c r="B622" i="1"/>
  <c r="H622" i="1"/>
  <c r="J622" i="1"/>
  <c r="K622" i="1"/>
  <c r="Q622" i="1"/>
  <c r="P622" i="1" s="1"/>
  <c r="B513" i="1"/>
  <c r="H513" i="1"/>
  <c r="J513" i="1"/>
  <c r="K513" i="1"/>
  <c r="Q513" i="1"/>
  <c r="P513" i="1" s="1"/>
  <c r="B512" i="1"/>
  <c r="H512" i="1"/>
  <c r="J512" i="1"/>
  <c r="K512" i="1"/>
  <c r="Q512" i="1"/>
  <c r="P512" i="1" s="1"/>
  <c r="B511" i="1"/>
  <c r="H511" i="1"/>
  <c r="J511" i="1"/>
  <c r="K511" i="1"/>
  <c r="Q511" i="1"/>
  <c r="P511" i="1" s="1"/>
  <c r="B510" i="1"/>
  <c r="H510" i="1"/>
  <c r="J510" i="1"/>
  <c r="K510" i="1"/>
  <c r="Q510" i="1"/>
  <c r="P510" i="1" s="1"/>
  <c r="B509" i="1"/>
  <c r="H509" i="1"/>
  <c r="J509" i="1"/>
  <c r="K509" i="1"/>
  <c r="Q509" i="1"/>
  <c r="P509" i="1" s="1"/>
  <c r="H498" i="1"/>
  <c r="B498" i="1"/>
  <c r="J498" i="1"/>
  <c r="K498" i="1"/>
  <c r="Q498" i="1"/>
  <c r="P498" i="1" s="1"/>
  <c r="B11" i="30"/>
  <c r="B10" i="30"/>
  <c r="B9" i="30"/>
  <c r="B8" i="30"/>
  <c r="B7" i="30"/>
  <c r="B6" i="30"/>
  <c r="B5" i="30"/>
  <c r="B4" i="30"/>
  <c r="B3" i="30"/>
  <c r="B2" i="30"/>
  <c r="B1" i="30"/>
  <c r="H2" i="1"/>
  <c r="J2" i="1"/>
  <c r="K2" i="1"/>
  <c r="Q2" i="1"/>
  <c r="P2" i="1" s="1"/>
  <c r="H3" i="1"/>
  <c r="J3" i="1"/>
  <c r="K3" i="1"/>
  <c r="Q3" i="1"/>
  <c r="P3" i="1" s="1"/>
  <c r="H4" i="1"/>
  <c r="J4" i="1"/>
  <c r="K4" i="1"/>
  <c r="Q4" i="1"/>
  <c r="P4" i="1" s="1"/>
  <c r="H5" i="1"/>
  <c r="J5" i="1"/>
  <c r="K5" i="1"/>
  <c r="Q5" i="1"/>
  <c r="P5" i="1" s="1"/>
  <c r="H6" i="1"/>
  <c r="J6" i="1"/>
  <c r="K6" i="1"/>
  <c r="Q6" i="1"/>
  <c r="P6" i="1" s="1"/>
  <c r="H7" i="1"/>
  <c r="J7" i="1"/>
  <c r="K7" i="1"/>
  <c r="Q7" i="1"/>
  <c r="P7" i="1" s="1"/>
  <c r="H8" i="1"/>
  <c r="J8" i="1"/>
  <c r="K8" i="1"/>
  <c r="Q8" i="1"/>
  <c r="P8" i="1" s="1"/>
  <c r="H9" i="1"/>
  <c r="J9" i="1"/>
  <c r="K9" i="1"/>
  <c r="Q9" i="1"/>
  <c r="P9" i="1" s="1"/>
  <c r="H10" i="1"/>
  <c r="J10" i="1"/>
  <c r="K10" i="1"/>
  <c r="Q10" i="1"/>
  <c r="P10" i="1" s="1"/>
  <c r="B496" i="1"/>
  <c r="B497" i="1"/>
  <c r="H496" i="1"/>
  <c r="H497" i="1"/>
  <c r="J496" i="1"/>
  <c r="J497" i="1"/>
  <c r="K496" i="1"/>
  <c r="K497" i="1"/>
  <c r="Q496" i="1"/>
  <c r="P496" i="1" s="1"/>
  <c r="Q497" i="1"/>
  <c r="P497" i="1" s="1"/>
  <c r="B495" i="1"/>
  <c r="H495" i="1"/>
  <c r="J495" i="1"/>
  <c r="K495" i="1"/>
  <c r="Q495" i="1"/>
  <c r="P495" i="1" s="1"/>
  <c r="B494" i="1"/>
  <c r="H494" i="1"/>
  <c r="J494" i="1"/>
  <c r="K494" i="1"/>
  <c r="Q494" i="1"/>
  <c r="P494" i="1" s="1"/>
  <c r="B493" i="1"/>
  <c r="H493" i="1"/>
  <c r="J493" i="1"/>
  <c r="K493" i="1"/>
  <c r="Q493" i="1"/>
  <c r="P493" i="1" s="1"/>
  <c r="B488" i="1"/>
  <c r="B489" i="1"/>
  <c r="B490" i="1"/>
  <c r="B491" i="1"/>
  <c r="B492" i="1"/>
  <c r="H488" i="1"/>
  <c r="H489" i="1"/>
  <c r="H490" i="1"/>
  <c r="H491" i="1"/>
  <c r="H492" i="1"/>
  <c r="J488" i="1"/>
  <c r="J489" i="1"/>
  <c r="J490" i="1"/>
  <c r="J491" i="1"/>
  <c r="J492" i="1"/>
  <c r="K488" i="1"/>
  <c r="K489" i="1"/>
  <c r="K490" i="1"/>
  <c r="K491" i="1"/>
  <c r="K492" i="1"/>
  <c r="Q488" i="1"/>
  <c r="P488" i="1" s="1"/>
  <c r="Q489" i="1"/>
  <c r="P489" i="1" s="1"/>
  <c r="Q490" i="1"/>
  <c r="P490" i="1" s="1"/>
  <c r="Q491" i="1"/>
  <c r="P491" i="1" s="1"/>
  <c r="Q492" i="1"/>
  <c r="P492" i="1" s="1"/>
  <c r="B487" i="1"/>
  <c r="B486" i="1"/>
  <c r="H486" i="1"/>
  <c r="H487" i="1"/>
  <c r="J486" i="1"/>
  <c r="J487" i="1"/>
  <c r="K486" i="1"/>
  <c r="K487" i="1"/>
  <c r="Q486" i="1"/>
  <c r="P486" i="1" s="1"/>
  <c r="Q487" i="1"/>
  <c r="P487" i="1" s="1"/>
  <c r="B485" i="1"/>
  <c r="H485" i="1"/>
  <c r="J485" i="1"/>
  <c r="K485" i="1"/>
  <c r="Q485" i="1"/>
  <c r="P485" i="1" s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Q430" i="1"/>
  <c r="P430" i="1" s="1"/>
  <c r="Q431" i="1"/>
  <c r="P431" i="1" s="1"/>
  <c r="Q432" i="1"/>
  <c r="P432" i="1" s="1"/>
  <c r="Q433" i="1"/>
  <c r="P433" i="1" s="1"/>
  <c r="Q434" i="1"/>
  <c r="P434" i="1" s="1"/>
  <c r="Q435" i="1"/>
  <c r="P435" i="1" s="1"/>
  <c r="Q436" i="1"/>
  <c r="P436" i="1" s="1"/>
  <c r="Q437" i="1"/>
  <c r="P437" i="1" s="1"/>
  <c r="Q438" i="1"/>
  <c r="P438" i="1" s="1"/>
  <c r="Q439" i="1"/>
  <c r="P439" i="1" s="1"/>
  <c r="Q440" i="1"/>
  <c r="P440" i="1" s="1"/>
  <c r="Q441" i="1"/>
  <c r="P441" i="1" s="1"/>
  <c r="Q442" i="1"/>
  <c r="P442" i="1" s="1"/>
  <c r="Q443" i="1"/>
  <c r="P443" i="1" s="1"/>
  <c r="Q444" i="1"/>
  <c r="P444" i="1" s="1"/>
  <c r="Q445" i="1"/>
  <c r="P445" i="1" s="1"/>
  <c r="Q446" i="1"/>
  <c r="P446" i="1" s="1"/>
  <c r="Q447" i="1"/>
  <c r="P447" i="1" s="1"/>
  <c r="Q448" i="1"/>
  <c r="P448" i="1" s="1"/>
  <c r="Q449" i="1"/>
  <c r="P449" i="1" s="1"/>
  <c r="Q450" i="1"/>
  <c r="P450" i="1" s="1"/>
  <c r="Q451" i="1"/>
  <c r="P451" i="1" s="1"/>
  <c r="Q452" i="1"/>
  <c r="P452" i="1" s="1"/>
  <c r="Q453" i="1"/>
  <c r="P453" i="1" s="1"/>
  <c r="Q454" i="1"/>
  <c r="P454" i="1" s="1"/>
  <c r="Q455" i="1"/>
  <c r="P455" i="1" s="1"/>
  <c r="Q456" i="1"/>
  <c r="P456" i="1" s="1"/>
  <c r="Q457" i="1"/>
  <c r="P457" i="1" s="1"/>
  <c r="Q458" i="1"/>
  <c r="P458" i="1" s="1"/>
  <c r="Q459" i="1"/>
  <c r="P459" i="1" s="1"/>
  <c r="Q460" i="1"/>
  <c r="P460" i="1" s="1"/>
  <c r="Q461" i="1"/>
  <c r="P461" i="1" s="1"/>
  <c r="Q462" i="1"/>
  <c r="P462" i="1" s="1"/>
  <c r="Q463" i="1"/>
  <c r="P463" i="1" s="1"/>
  <c r="Q464" i="1"/>
  <c r="P464" i="1" s="1"/>
  <c r="Q465" i="1"/>
  <c r="P465" i="1" s="1"/>
  <c r="Q466" i="1"/>
  <c r="P466" i="1" s="1"/>
  <c r="Q467" i="1"/>
  <c r="P467" i="1" s="1"/>
  <c r="Q468" i="1"/>
  <c r="P468" i="1" s="1"/>
  <c r="Q469" i="1"/>
  <c r="P469" i="1" s="1"/>
  <c r="Q470" i="1"/>
  <c r="P470" i="1" s="1"/>
  <c r="Q471" i="1"/>
  <c r="P471" i="1" s="1"/>
  <c r="Q472" i="1"/>
  <c r="P472" i="1" s="1"/>
  <c r="Q473" i="1"/>
  <c r="P473" i="1" s="1"/>
  <c r="Q474" i="1"/>
  <c r="P474" i="1" s="1"/>
  <c r="Q475" i="1"/>
  <c r="P475" i="1" s="1"/>
  <c r="Q476" i="1"/>
  <c r="P476" i="1" s="1"/>
  <c r="Q477" i="1"/>
  <c r="P477" i="1" s="1"/>
  <c r="Q478" i="1"/>
  <c r="P478" i="1" s="1"/>
  <c r="Q479" i="1"/>
  <c r="P479" i="1" s="1"/>
  <c r="Q480" i="1"/>
  <c r="P480" i="1" s="1"/>
  <c r="Q481" i="1"/>
  <c r="P481" i="1" s="1"/>
  <c r="Q482" i="1"/>
  <c r="P482" i="1" s="1"/>
  <c r="Q483" i="1"/>
  <c r="P483" i="1" s="1"/>
  <c r="Q484" i="1"/>
  <c r="P484" i="1" s="1"/>
  <c r="B429" i="1"/>
  <c r="H429" i="1"/>
  <c r="J429" i="1"/>
  <c r="K429" i="1"/>
  <c r="Q429" i="1"/>
  <c r="P429" i="1" s="1"/>
  <c r="B426" i="1"/>
  <c r="B427" i="1"/>
  <c r="B428" i="1"/>
  <c r="H426" i="1"/>
  <c r="H427" i="1"/>
  <c r="H428" i="1"/>
  <c r="J426" i="1"/>
  <c r="J427" i="1"/>
  <c r="J428" i="1"/>
  <c r="K426" i="1"/>
  <c r="K427" i="1"/>
  <c r="K428" i="1"/>
  <c r="Q426" i="1"/>
  <c r="P426" i="1" s="1"/>
  <c r="Q427" i="1"/>
  <c r="P427" i="1" s="1"/>
  <c r="Q428" i="1"/>
  <c r="P428" i="1" s="1"/>
  <c r="B425" i="1"/>
  <c r="H425" i="1"/>
  <c r="J425" i="1"/>
  <c r="K425" i="1"/>
  <c r="Q425" i="1"/>
  <c r="P425" i="1" s="1"/>
  <c r="B424" i="1"/>
  <c r="H424" i="1"/>
  <c r="J424" i="1"/>
  <c r="K424" i="1"/>
  <c r="Q424" i="1"/>
  <c r="P424" i="1" s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Q383" i="1"/>
  <c r="P383" i="1" s="1"/>
  <c r="Q384" i="1"/>
  <c r="P384" i="1" s="1"/>
  <c r="Q385" i="1"/>
  <c r="P385" i="1" s="1"/>
  <c r="Q386" i="1"/>
  <c r="P386" i="1" s="1"/>
  <c r="Q387" i="1"/>
  <c r="P387" i="1" s="1"/>
  <c r="Q388" i="1"/>
  <c r="P388" i="1" s="1"/>
  <c r="Q389" i="1"/>
  <c r="P389" i="1" s="1"/>
  <c r="Q390" i="1"/>
  <c r="P390" i="1" s="1"/>
  <c r="Q391" i="1"/>
  <c r="P391" i="1" s="1"/>
  <c r="Q392" i="1"/>
  <c r="P392" i="1" s="1"/>
  <c r="Q393" i="1"/>
  <c r="P393" i="1" s="1"/>
  <c r="Q394" i="1"/>
  <c r="P394" i="1" s="1"/>
  <c r="Q395" i="1"/>
  <c r="P395" i="1" s="1"/>
  <c r="Q396" i="1"/>
  <c r="P396" i="1" s="1"/>
  <c r="Q397" i="1"/>
  <c r="P397" i="1" s="1"/>
  <c r="Q398" i="1"/>
  <c r="P398" i="1" s="1"/>
  <c r="Q399" i="1"/>
  <c r="P399" i="1" s="1"/>
  <c r="Q400" i="1"/>
  <c r="P400" i="1" s="1"/>
  <c r="Q401" i="1"/>
  <c r="P401" i="1" s="1"/>
  <c r="Q402" i="1"/>
  <c r="P402" i="1" s="1"/>
  <c r="Q403" i="1"/>
  <c r="P403" i="1" s="1"/>
  <c r="Q404" i="1"/>
  <c r="P404" i="1" s="1"/>
  <c r="Q405" i="1"/>
  <c r="P405" i="1" s="1"/>
  <c r="Q406" i="1"/>
  <c r="P406" i="1" s="1"/>
  <c r="Q407" i="1"/>
  <c r="P407" i="1" s="1"/>
  <c r="Q408" i="1"/>
  <c r="P408" i="1" s="1"/>
  <c r="Q409" i="1"/>
  <c r="P409" i="1" s="1"/>
  <c r="Q410" i="1"/>
  <c r="P410" i="1" s="1"/>
  <c r="Q411" i="1"/>
  <c r="P411" i="1" s="1"/>
  <c r="Q412" i="1"/>
  <c r="P412" i="1" s="1"/>
  <c r="Q413" i="1"/>
  <c r="P413" i="1" s="1"/>
  <c r="Q414" i="1"/>
  <c r="P414" i="1" s="1"/>
  <c r="Q415" i="1"/>
  <c r="P415" i="1" s="1"/>
  <c r="Q416" i="1"/>
  <c r="P416" i="1" s="1"/>
  <c r="Q417" i="1"/>
  <c r="P417" i="1" s="1"/>
  <c r="Q418" i="1"/>
  <c r="P418" i="1" s="1"/>
  <c r="Q419" i="1"/>
  <c r="P419" i="1" s="1"/>
  <c r="Q420" i="1"/>
  <c r="P420" i="1" s="1"/>
  <c r="Q421" i="1"/>
  <c r="P421" i="1" s="1"/>
  <c r="Q422" i="1"/>
  <c r="P422" i="1" s="1"/>
  <c r="Q423" i="1"/>
  <c r="P423" i="1" s="1"/>
  <c r="B382" i="1"/>
  <c r="H382" i="1"/>
  <c r="J382" i="1"/>
  <c r="K382" i="1"/>
  <c r="Q382" i="1"/>
  <c r="P382" i="1" s="1"/>
  <c r="B366" i="1"/>
  <c r="B367" i="1"/>
  <c r="B368" i="1"/>
  <c r="B369" i="1"/>
  <c r="B370" i="1"/>
  <c r="B371" i="1"/>
  <c r="B372" i="1"/>
  <c r="B373" i="1"/>
  <c r="B374" i="1"/>
  <c r="B375" i="1"/>
  <c r="B377" i="1"/>
  <c r="B378" i="1"/>
  <c r="B379" i="1"/>
  <c r="B380" i="1"/>
  <c r="H366" i="1"/>
  <c r="H367" i="1"/>
  <c r="H368" i="1"/>
  <c r="H369" i="1"/>
  <c r="H370" i="1"/>
  <c r="H371" i="1"/>
  <c r="H372" i="1"/>
  <c r="H373" i="1"/>
  <c r="H374" i="1"/>
  <c r="H375" i="1"/>
  <c r="H377" i="1"/>
  <c r="H378" i="1"/>
  <c r="H379" i="1"/>
  <c r="H380" i="1"/>
  <c r="J366" i="1"/>
  <c r="J367" i="1"/>
  <c r="J368" i="1"/>
  <c r="J369" i="1"/>
  <c r="J370" i="1"/>
  <c r="J371" i="1"/>
  <c r="J372" i="1"/>
  <c r="J373" i="1"/>
  <c r="J374" i="1"/>
  <c r="J375" i="1"/>
  <c r="J377" i="1"/>
  <c r="J378" i="1"/>
  <c r="J379" i="1"/>
  <c r="J380" i="1"/>
  <c r="K366" i="1"/>
  <c r="K367" i="1"/>
  <c r="K368" i="1"/>
  <c r="K369" i="1"/>
  <c r="K370" i="1"/>
  <c r="K371" i="1"/>
  <c r="K372" i="1"/>
  <c r="K373" i="1"/>
  <c r="K374" i="1"/>
  <c r="K375" i="1"/>
  <c r="K377" i="1"/>
  <c r="K378" i="1"/>
  <c r="K379" i="1"/>
  <c r="K380" i="1"/>
  <c r="Q366" i="1"/>
  <c r="P366" i="1" s="1"/>
  <c r="Q367" i="1"/>
  <c r="P367" i="1" s="1"/>
  <c r="Q368" i="1"/>
  <c r="P368" i="1" s="1"/>
  <c r="Q369" i="1"/>
  <c r="P369" i="1" s="1"/>
  <c r="Q370" i="1"/>
  <c r="P370" i="1" s="1"/>
  <c r="Q371" i="1"/>
  <c r="P371" i="1" s="1"/>
  <c r="Q372" i="1"/>
  <c r="P372" i="1" s="1"/>
  <c r="Q373" i="1"/>
  <c r="P373" i="1" s="1"/>
  <c r="Q374" i="1"/>
  <c r="P374" i="1" s="1"/>
  <c r="Q375" i="1"/>
  <c r="P375" i="1" s="1"/>
  <c r="Q377" i="1"/>
  <c r="P377" i="1" s="1"/>
  <c r="Q378" i="1"/>
  <c r="P378" i="1" s="1"/>
  <c r="Q379" i="1"/>
  <c r="P379" i="1" s="1"/>
  <c r="Q380" i="1"/>
  <c r="P380" i="1" s="1"/>
  <c r="B365" i="1"/>
  <c r="H365" i="1"/>
  <c r="J365" i="1"/>
  <c r="K365" i="1"/>
  <c r="Q365" i="1"/>
  <c r="P365" i="1" s="1"/>
  <c r="B360" i="1"/>
  <c r="B361" i="1"/>
  <c r="B362" i="1"/>
  <c r="B363" i="1"/>
  <c r="B364" i="1"/>
  <c r="H360" i="1"/>
  <c r="H361" i="1"/>
  <c r="H362" i="1"/>
  <c r="H363" i="1"/>
  <c r="H364" i="1"/>
  <c r="J360" i="1"/>
  <c r="J361" i="1"/>
  <c r="J362" i="1"/>
  <c r="J363" i="1"/>
  <c r="J364" i="1"/>
  <c r="K360" i="1"/>
  <c r="K361" i="1"/>
  <c r="K362" i="1"/>
  <c r="K363" i="1"/>
  <c r="K364" i="1"/>
  <c r="Q360" i="1"/>
  <c r="P360" i="1" s="1"/>
  <c r="Q361" i="1"/>
  <c r="P361" i="1" s="1"/>
  <c r="Q362" i="1"/>
  <c r="P362" i="1" s="1"/>
  <c r="Q363" i="1"/>
  <c r="P363" i="1" s="1"/>
  <c r="Q364" i="1"/>
  <c r="P364" i="1" s="1"/>
  <c r="B359" i="1"/>
  <c r="H359" i="1"/>
  <c r="J359" i="1"/>
  <c r="K359" i="1"/>
  <c r="Q359" i="1"/>
  <c r="P359" i="1" s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Q346" i="1"/>
  <c r="P346" i="1" s="1"/>
  <c r="Q347" i="1"/>
  <c r="P347" i="1" s="1"/>
  <c r="Q348" i="1"/>
  <c r="P348" i="1" s="1"/>
  <c r="Q349" i="1"/>
  <c r="P349" i="1" s="1"/>
  <c r="Q350" i="1"/>
  <c r="P350" i="1" s="1"/>
  <c r="Q351" i="1"/>
  <c r="P351" i="1" s="1"/>
  <c r="Q352" i="1"/>
  <c r="P352" i="1" s="1"/>
  <c r="Q353" i="1"/>
  <c r="P353" i="1" s="1"/>
  <c r="Q354" i="1"/>
  <c r="P354" i="1" s="1"/>
  <c r="Q355" i="1"/>
  <c r="P355" i="1" s="1"/>
  <c r="Q356" i="1"/>
  <c r="P356" i="1" s="1"/>
  <c r="Q357" i="1"/>
  <c r="P357" i="1" s="1"/>
  <c r="Q358" i="1"/>
  <c r="P358" i="1" s="1"/>
  <c r="B343" i="1"/>
  <c r="B344" i="1"/>
  <c r="B345" i="1"/>
  <c r="H343" i="1"/>
  <c r="H344" i="1"/>
  <c r="H345" i="1"/>
  <c r="J343" i="1"/>
  <c r="J344" i="1"/>
  <c r="J345" i="1"/>
  <c r="K343" i="1"/>
  <c r="K344" i="1"/>
  <c r="K345" i="1"/>
  <c r="Q343" i="1"/>
  <c r="P343" i="1" s="1"/>
  <c r="Q344" i="1"/>
  <c r="P344" i="1" s="1"/>
  <c r="Q345" i="1"/>
  <c r="P345" i="1" s="1"/>
  <c r="B342" i="1"/>
  <c r="H342" i="1"/>
  <c r="J342" i="1"/>
  <c r="K342" i="1"/>
  <c r="Q342" i="1"/>
  <c r="P342" i="1" s="1"/>
  <c r="B341" i="1"/>
  <c r="H341" i="1"/>
  <c r="J341" i="1"/>
  <c r="K341" i="1"/>
  <c r="Q341" i="1"/>
  <c r="P341" i="1" s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Q323" i="1"/>
  <c r="P323" i="1" s="1"/>
  <c r="Q324" i="1"/>
  <c r="P324" i="1" s="1"/>
  <c r="Q325" i="1"/>
  <c r="P325" i="1" s="1"/>
  <c r="Q326" i="1"/>
  <c r="P326" i="1" s="1"/>
  <c r="Q327" i="1"/>
  <c r="P327" i="1" s="1"/>
  <c r="Q328" i="1"/>
  <c r="P328" i="1" s="1"/>
  <c r="Q329" i="1"/>
  <c r="P329" i="1" s="1"/>
  <c r="Q330" i="1"/>
  <c r="P330" i="1" s="1"/>
  <c r="Q331" i="1"/>
  <c r="P331" i="1" s="1"/>
  <c r="Q332" i="1"/>
  <c r="P332" i="1" s="1"/>
  <c r="Q333" i="1"/>
  <c r="P333" i="1" s="1"/>
  <c r="Q334" i="1"/>
  <c r="P334" i="1" s="1"/>
  <c r="Q335" i="1"/>
  <c r="P335" i="1" s="1"/>
  <c r="Q336" i="1"/>
  <c r="P336" i="1" s="1"/>
  <c r="Q337" i="1"/>
  <c r="P337" i="1" s="1"/>
  <c r="Q338" i="1"/>
  <c r="P338" i="1" s="1"/>
  <c r="Q339" i="1"/>
  <c r="P339" i="1" s="1"/>
  <c r="Q340" i="1"/>
  <c r="P340" i="1" s="1"/>
  <c r="B322" i="1"/>
  <c r="H322" i="1"/>
  <c r="J322" i="1"/>
  <c r="K322" i="1"/>
  <c r="Q322" i="1"/>
  <c r="P322" i="1" s="1"/>
  <c r="B317" i="1"/>
  <c r="B318" i="1"/>
  <c r="B319" i="1"/>
  <c r="B320" i="1"/>
  <c r="B321" i="1"/>
  <c r="H317" i="1"/>
  <c r="H318" i="1"/>
  <c r="H319" i="1"/>
  <c r="H320" i="1"/>
  <c r="H321" i="1"/>
  <c r="J317" i="1"/>
  <c r="J318" i="1"/>
  <c r="J319" i="1"/>
  <c r="J320" i="1"/>
  <c r="J321" i="1"/>
  <c r="K317" i="1"/>
  <c r="K318" i="1"/>
  <c r="K319" i="1"/>
  <c r="K320" i="1"/>
  <c r="K321" i="1"/>
  <c r="Q317" i="1"/>
  <c r="P317" i="1" s="1"/>
  <c r="Q318" i="1"/>
  <c r="P318" i="1" s="1"/>
  <c r="Q319" i="1"/>
  <c r="P319" i="1" s="1"/>
  <c r="Q320" i="1"/>
  <c r="P320" i="1" s="1"/>
  <c r="Q321" i="1"/>
  <c r="P321" i="1" s="1"/>
  <c r="B316" i="1"/>
  <c r="H316" i="1"/>
  <c r="J316" i="1"/>
  <c r="K316" i="1"/>
  <c r="Q316" i="1"/>
  <c r="P316" i="1" s="1"/>
  <c r="B315" i="1"/>
  <c r="H315" i="1"/>
  <c r="J315" i="1"/>
  <c r="K315" i="1"/>
  <c r="Q315" i="1"/>
  <c r="P315" i="1" s="1"/>
  <c r="B314" i="1"/>
  <c r="H314" i="1"/>
  <c r="J314" i="1"/>
  <c r="K314" i="1"/>
  <c r="Q314" i="1"/>
  <c r="P314" i="1" s="1"/>
  <c r="B313" i="1"/>
  <c r="B312" i="1"/>
  <c r="B311" i="1"/>
  <c r="B310" i="1"/>
  <c r="B309" i="1"/>
  <c r="H309" i="1"/>
  <c r="H310" i="1"/>
  <c r="H311" i="1"/>
  <c r="H312" i="1"/>
  <c r="H313" i="1"/>
  <c r="J309" i="1"/>
  <c r="J310" i="1"/>
  <c r="J311" i="1"/>
  <c r="J312" i="1"/>
  <c r="J313" i="1"/>
  <c r="K309" i="1"/>
  <c r="K310" i="1"/>
  <c r="K311" i="1"/>
  <c r="K312" i="1"/>
  <c r="K313" i="1"/>
  <c r="Q309" i="1"/>
  <c r="P309" i="1" s="1"/>
  <c r="Q310" i="1"/>
  <c r="P310" i="1" s="1"/>
  <c r="Q311" i="1"/>
  <c r="P311" i="1" s="1"/>
  <c r="Q312" i="1"/>
  <c r="P312" i="1" s="1"/>
  <c r="Q313" i="1"/>
  <c r="P313" i="1" s="1"/>
  <c r="B308" i="1"/>
  <c r="H308" i="1"/>
  <c r="J308" i="1"/>
  <c r="K308" i="1"/>
  <c r="Q308" i="1"/>
  <c r="P308" i="1" s="1"/>
  <c r="B307" i="1"/>
  <c r="H307" i="1"/>
  <c r="J307" i="1"/>
  <c r="K307" i="1"/>
  <c r="Q307" i="1"/>
  <c r="P307" i="1" s="1"/>
  <c r="B297" i="1"/>
  <c r="B298" i="1"/>
  <c r="B299" i="1"/>
  <c r="B300" i="1"/>
  <c r="B301" i="1"/>
  <c r="B302" i="1"/>
  <c r="B303" i="1"/>
  <c r="B304" i="1"/>
  <c r="B305" i="1"/>
  <c r="B306" i="1"/>
  <c r="H297" i="1"/>
  <c r="H298" i="1"/>
  <c r="H299" i="1"/>
  <c r="H300" i="1"/>
  <c r="H301" i="1"/>
  <c r="H302" i="1"/>
  <c r="H303" i="1"/>
  <c r="H304" i="1"/>
  <c r="H305" i="1"/>
  <c r="H306" i="1"/>
  <c r="J297" i="1"/>
  <c r="J298" i="1"/>
  <c r="J299" i="1"/>
  <c r="J300" i="1"/>
  <c r="J301" i="1"/>
  <c r="J302" i="1"/>
  <c r="J303" i="1"/>
  <c r="J304" i="1"/>
  <c r="J305" i="1"/>
  <c r="J306" i="1"/>
  <c r="K297" i="1"/>
  <c r="K298" i="1"/>
  <c r="K299" i="1"/>
  <c r="K300" i="1"/>
  <c r="K301" i="1"/>
  <c r="K302" i="1"/>
  <c r="K303" i="1"/>
  <c r="K304" i="1"/>
  <c r="K305" i="1"/>
  <c r="K306" i="1"/>
  <c r="Q297" i="1"/>
  <c r="P297" i="1" s="1"/>
  <c r="Q298" i="1"/>
  <c r="P298" i="1" s="1"/>
  <c r="Q299" i="1"/>
  <c r="P299" i="1" s="1"/>
  <c r="Q300" i="1"/>
  <c r="P300" i="1" s="1"/>
  <c r="Q301" i="1"/>
  <c r="P301" i="1" s="1"/>
  <c r="Q302" i="1"/>
  <c r="P302" i="1" s="1"/>
  <c r="Q303" i="1"/>
  <c r="P303" i="1" s="1"/>
  <c r="Q304" i="1"/>
  <c r="P304" i="1" s="1"/>
  <c r="Q305" i="1"/>
  <c r="P305" i="1" s="1"/>
  <c r="Q306" i="1"/>
  <c r="P306" i="1" s="1"/>
  <c r="B296" i="1"/>
  <c r="H296" i="1"/>
  <c r="J296" i="1"/>
  <c r="K296" i="1"/>
  <c r="Q296" i="1"/>
  <c r="P296" i="1" s="1"/>
  <c r="B287" i="1"/>
  <c r="B288" i="1"/>
  <c r="B289" i="1"/>
  <c r="B290" i="1"/>
  <c r="B291" i="1"/>
  <c r="B292" i="1"/>
  <c r="B293" i="1"/>
  <c r="B294" i="1"/>
  <c r="B295" i="1"/>
  <c r="H287" i="1"/>
  <c r="H288" i="1"/>
  <c r="H289" i="1"/>
  <c r="H290" i="1"/>
  <c r="H291" i="1"/>
  <c r="H292" i="1"/>
  <c r="H293" i="1"/>
  <c r="H294" i="1"/>
  <c r="H295" i="1"/>
  <c r="J287" i="1"/>
  <c r="J288" i="1"/>
  <c r="J289" i="1"/>
  <c r="J290" i="1"/>
  <c r="J291" i="1"/>
  <c r="J292" i="1"/>
  <c r="J293" i="1"/>
  <c r="J294" i="1"/>
  <c r="J295" i="1"/>
  <c r="K287" i="1"/>
  <c r="K288" i="1"/>
  <c r="K289" i="1"/>
  <c r="K290" i="1"/>
  <c r="K291" i="1"/>
  <c r="K292" i="1"/>
  <c r="K293" i="1"/>
  <c r="K294" i="1"/>
  <c r="K295" i="1"/>
  <c r="Q287" i="1"/>
  <c r="P287" i="1" s="1"/>
  <c r="Q288" i="1"/>
  <c r="P288" i="1" s="1"/>
  <c r="Q289" i="1"/>
  <c r="P289" i="1" s="1"/>
  <c r="Q290" i="1"/>
  <c r="P290" i="1" s="1"/>
  <c r="Q291" i="1"/>
  <c r="P291" i="1" s="1"/>
  <c r="Q292" i="1"/>
  <c r="P292" i="1" s="1"/>
  <c r="Q293" i="1"/>
  <c r="P293" i="1" s="1"/>
  <c r="Q294" i="1"/>
  <c r="P294" i="1" s="1"/>
  <c r="Q295" i="1"/>
  <c r="P295" i="1" s="1"/>
  <c r="B286" i="1"/>
  <c r="H286" i="1"/>
  <c r="J286" i="1"/>
  <c r="K286" i="1"/>
  <c r="Q286" i="1"/>
  <c r="P286" i="1" s="1"/>
  <c r="B282" i="1"/>
  <c r="B283" i="1"/>
  <c r="B284" i="1"/>
  <c r="B285" i="1"/>
  <c r="H282" i="1"/>
  <c r="H283" i="1"/>
  <c r="H284" i="1"/>
  <c r="H285" i="1"/>
  <c r="J282" i="1"/>
  <c r="J283" i="1"/>
  <c r="J284" i="1"/>
  <c r="J285" i="1"/>
  <c r="K282" i="1"/>
  <c r="K283" i="1"/>
  <c r="K284" i="1"/>
  <c r="K285" i="1"/>
  <c r="Q282" i="1"/>
  <c r="P282" i="1" s="1"/>
  <c r="Q283" i="1"/>
  <c r="P283" i="1" s="1"/>
  <c r="Q284" i="1"/>
  <c r="P284" i="1" s="1"/>
  <c r="Q285" i="1"/>
  <c r="P285" i="1" s="1"/>
  <c r="B279" i="1"/>
  <c r="B280" i="1"/>
  <c r="B281" i="1"/>
  <c r="H279" i="1"/>
  <c r="H280" i="1"/>
  <c r="H281" i="1"/>
  <c r="J279" i="1"/>
  <c r="J280" i="1"/>
  <c r="J281" i="1"/>
  <c r="K279" i="1"/>
  <c r="K280" i="1"/>
  <c r="K281" i="1"/>
  <c r="Q279" i="1"/>
  <c r="P279" i="1" s="1"/>
  <c r="Q280" i="1"/>
  <c r="P280" i="1" s="1"/>
  <c r="Q281" i="1"/>
  <c r="P281" i="1" s="1"/>
  <c r="B278" i="1"/>
  <c r="H278" i="1"/>
  <c r="J278" i="1"/>
  <c r="K278" i="1"/>
  <c r="Q278" i="1"/>
  <c r="P278" i="1" s="1"/>
  <c r="B267" i="1"/>
  <c r="B268" i="1"/>
  <c r="B269" i="1"/>
  <c r="B270" i="1"/>
  <c r="B271" i="1"/>
  <c r="B272" i="1"/>
  <c r="B273" i="1"/>
  <c r="B274" i="1"/>
  <c r="B275" i="1"/>
  <c r="B276" i="1"/>
  <c r="B277" i="1"/>
  <c r="H267" i="1"/>
  <c r="H268" i="1"/>
  <c r="H269" i="1"/>
  <c r="H270" i="1"/>
  <c r="H271" i="1"/>
  <c r="H272" i="1"/>
  <c r="H273" i="1"/>
  <c r="H274" i="1"/>
  <c r="H275" i="1"/>
  <c r="H276" i="1"/>
  <c r="H277" i="1"/>
  <c r="J267" i="1"/>
  <c r="J268" i="1"/>
  <c r="J269" i="1"/>
  <c r="J270" i="1"/>
  <c r="J271" i="1"/>
  <c r="J272" i="1"/>
  <c r="J273" i="1"/>
  <c r="J274" i="1"/>
  <c r="J275" i="1"/>
  <c r="J276" i="1"/>
  <c r="J277" i="1"/>
  <c r="K267" i="1"/>
  <c r="K268" i="1"/>
  <c r="K269" i="1"/>
  <c r="K270" i="1"/>
  <c r="K271" i="1"/>
  <c r="K272" i="1"/>
  <c r="K273" i="1"/>
  <c r="K274" i="1"/>
  <c r="K275" i="1"/>
  <c r="K276" i="1"/>
  <c r="K277" i="1"/>
  <c r="Q267" i="1"/>
  <c r="P267" i="1" s="1"/>
  <c r="Q268" i="1"/>
  <c r="P268" i="1" s="1"/>
  <c r="Q269" i="1"/>
  <c r="P269" i="1" s="1"/>
  <c r="Q270" i="1"/>
  <c r="P270" i="1" s="1"/>
  <c r="Q271" i="1"/>
  <c r="P271" i="1" s="1"/>
  <c r="Q272" i="1"/>
  <c r="P272" i="1" s="1"/>
  <c r="Q273" i="1"/>
  <c r="P273" i="1" s="1"/>
  <c r="Q274" i="1"/>
  <c r="P274" i="1" s="1"/>
  <c r="Q275" i="1"/>
  <c r="P275" i="1" s="1"/>
  <c r="Q276" i="1"/>
  <c r="P276" i="1" s="1"/>
  <c r="Q277" i="1"/>
  <c r="P277" i="1" s="1"/>
  <c r="B266" i="1"/>
  <c r="H266" i="1"/>
  <c r="J266" i="1"/>
  <c r="K266" i="1"/>
  <c r="Q266" i="1"/>
  <c r="P266" i="1" s="1"/>
  <c r="B263" i="1"/>
  <c r="B264" i="1"/>
  <c r="B265" i="1"/>
  <c r="H263" i="1"/>
  <c r="H264" i="1"/>
  <c r="H265" i="1"/>
  <c r="J263" i="1"/>
  <c r="J264" i="1"/>
  <c r="J265" i="1"/>
  <c r="K263" i="1"/>
  <c r="K264" i="1"/>
  <c r="K265" i="1"/>
  <c r="Q263" i="1"/>
  <c r="P263" i="1" s="1"/>
  <c r="Q264" i="1"/>
  <c r="P264" i="1" s="1"/>
  <c r="Q265" i="1"/>
  <c r="P265" i="1" s="1"/>
  <c r="B256" i="1"/>
  <c r="B257" i="1"/>
  <c r="B258" i="1"/>
  <c r="B259" i="1"/>
  <c r="B260" i="1"/>
  <c r="B261" i="1"/>
  <c r="B262" i="1"/>
  <c r="H256" i="1"/>
  <c r="H257" i="1"/>
  <c r="H258" i="1"/>
  <c r="H259" i="1"/>
  <c r="H260" i="1"/>
  <c r="H261" i="1"/>
  <c r="H262" i="1"/>
  <c r="J256" i="1"/>
  <c r="J257" i="1"/>
  <c r="J258" i="1"/>
  <c r="J259" i="1"/>
  <c r="J260" i="1"/>
  <c r="J261" i="1"/>
  <c r="J262" i="1"/>
  <c r="K256" i="1"/>
  <c r="K257" i="1"/>
  <c r="K258" i="1"/>
  <c r="K259" i="1"/>
  <c r="K260" i="1"/>
  <c r="K261" i="1"/>
  <c r="K262" i="1"/>
  <c r="Q256" i="1"/>
  <c r="P256" i="1" s="1"/>
  <c r="Q257" i="1"/>
  <c r="P257" i="1" s="1"/>
  <c r="Q258" i="1"/>
  <c r="P258" i="1" s="1"/>
  <c r="Q259" i="1"/>
  <c r="P259" i="1" s="1"/>
  <c r="Q260" i="1"/>
  <c r="P260" i="1" s="1"/>
  <c r="Q261" i="1"/>
  <c r="P261" i="1" s="1"/>
  <c r="Q262" i="1"/>
  <c r="P262" i="1" s="1"/>
  <c r="B251" i="1"/>
  <c r="B252" i="1"/>
  <c r="B253" i="1"/>
  <c r="B254" i="1"/>
  <c r="B255" i="1"/>
  <c r="H251" i="1"/>
  <c r="H252" i="1"/>
  <c r="H253" i="1"/>
  <c r="H254" i="1"/>
  <c r="H255" i="1"/>
  <c r="J251" i="1"/>
  <c r="J252" i="1"/>
  <c r="J253" i="1"/>
  <c r="J254" i="1"/>
  <c r="J255" i="1"/>
  <c r="K251" i="1"/>
  <c r="K252" i="1"/>
  <c r="K253" i="1"/>
  <c r="K254" i="1"/>
  <c r="K255" i="1"/>
  <c r="Q251" i="1"/>
  <c r="P251" i="1" s="1"/>
  <c r="Q252" i="1"/>
  <c r="P252" i="1" s="1"/>
  <c r="Q253" i="1"/>
  <c r="P253" i="1" s="1"/>
  <c r="Q254" i="1"/>
  <c r="P254" i="1" s="1"/>
  <c r="Q255" i="1"/>
  <c r="P255" i="1" s="1"/>
  <c r="B250" i="1"/>
  <c r="H250" i="1"/>
  <c r="J250" i="1"/>
  <c r="K250" i="1"/>
  <c r="Q250" i="1"/>
  <c r="P250" i="1" s="1"/>
  <c r="B249" i="1"/>
  <c r="H249" i="1"/>
  <c r="J249" i="1"/>
  <c r="K249" i="1"/>
  <c r="Q249" i="1"/>
  <c r="P249" i="1" s="1"/>
  <c r="B245" i="1"/>
  <c r="B246" i="1"/>
  <c r="B247" i="1"/>
  <c r="B248" i="1"/>
  <c r="H245" i="1"/>
  <c r="H246" i="1"/>
  <c r="H247" i="1"/>
  <c r="H248" i="1"/>
  <c r="J245" i="1"/>
  <c r="J246" i="1"/>
  <c r="J247" i="1"/>
  <c r="J248" i="1"/>
  <c r="K245" i="1"/>
  <c r="K246" i="1"/>
  <c r="K247" i="1"/>
  <c r="K248" i="1"/>
  <c r="Q245" i="1"/>
  <c r="P245" i="1" s="1"/>
  <c r="Q246" i="1"/>
  <c r="P246" i="1" s="1"/>
  <c r="Q247" i="1"/>
  <c r="P247" i="1" s="1"/>
  <c r="Q248" i="1"/>
  <c r="P248" i="1" s="1"/>
  <c r="H244" i="1"/>
  <c r="B235" i="1"/>
  <c r="B236" i="1"/>
  <c r="B237" i="1"/>
  <c r="B238" i="1"/>
  <c r="B239" i="1"/>
  <c r="B240" i="1"/>
  <c r="B241" i="1"/>
  <c r="B242" i="1"/>
  <c r="B243" i="1"/>
  <c r="B244" i="1"/>
  <c r="H235" i="1"/>
  <c r="H236" i="1"/>
  <c r="H237" i="1"/>
  <c r="H238" i="1"/>
  <c r="H239" i="1"/>
  <c r="H240" i="1"/>
  <c r="H241" i="1"/>
  <c r="H242" i="1"/>
  <c r="H243" i="1"/>
  <c r="J235" i="1"/>
  <c r="J236" i="1"/>
  <c r="J237" i="1"/>
  <c r="J238" i="1"/>
  <c r="J239" i="1"/>
  <c r="J240" i="1"/>
  <c r="J241" i="1"/>
  <c r="J242" i="1"/>
  <c r="J243" i="1"/>
  <c r="J244" i="1"/>
  <c r="K235" i="1"/>
  <c r="K236" i="1"/>
  <c r="K237" i="1"/>
  <c r="K238" i="1"/>
  <c r="K239" i="1"/>
  <c r="K240" i="1"/>
  <c r="K241" i="1"/>
  <c r="K242" i="1"/>
  <c r="K243" i="1"/>
  <c r="K244" i="1"/>
  <c r="Q235" i="1"/>
  <c r="P235" i="1" s="1"/>
  <c r="Q236" i="1"/>
  <c r="P236" i="1" s="1"/>
  <c r="Q237" i="1"/>
  <c r="P237" i="1" s="1"/>
  <c r="Q238" i="1"/>
  <c r="P238" i="1" s="1"/>
  <c r="Q239" i="1"/>
  <c r="P239" i="1" s="1"/>
  <c r="Q240" i="1"/>
  <c r="P240" i="1" s="1"/>
  <c r="Q241" i="1"/>
  <c r="P241" i="1" s="1"/>
  <c r="Q242" i="1"/>
  <c r="P242" i="1" s="1"/>
  <c r="Q243" i="1"/>
  <c r="P243" i="1" s="1"/>
  <c r="Q244" i="1"/>
  <c r="P244" i="1" s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Q208" i="1"/>
  <c r="P208" i="1" s="1"/>
  <c r="Q209" i="1"/>
  <c r="P209" i="1" s="1"/>
  <c r="Q210" i="1"/>
  <c r="P210" i="1" s="1"/>
  <c r="Q211" i="1"/>
  <c r="P211" i="1" s="1"/>
  <c r="Q212" i="1"/>
  <c r="P212" i="1" s="1"/>
  <c r="Q213" i="1"/>
  <c r="P213" i="1" s="1"/>
  <c r="Q214" i="1"/>
  <c r="P214" i="1" s="1"/>
  <c r="Q215" i="1"/>
  <c r="P215" i="1" s="1"/>
  <c r="Q216" i="1"/>
  <c r="P216" i="1" s="1"/>
  <c r="Q217" i="1"/>
  <c r="P217" i="1" s="1"/>
  <c r="Q218" i="1"/>
  <c r="P218" i="1" s="1"/>
  <c r="Q219" i="1"/>
  <c r="P219" i="1" s="1"/>
  <c r="Q220" i="1"/>
  <c r="P220" i="1" s="1"/>
  <c r="Q221" i="1"/>
  <c r="P221" i="1" s="1"/>
  <c r="Q222" i="1"/>
  <c r="P222" i="1" s="1"/>
  <c r="Q223" i="1"/>
  <c r="P223" i="1" s="1"/>
  <c r="Q224" i="1"/>
  <c r="P224" i="1" s="1"/>
  <c r="Q225" i="1"/>
  <c r="P225" i="1" s="1"/>
  <c r="Q226" i="1"/>
  <c r="P226" i="1" s="1"/>
  <c r="Q227" i="1"/>
  <c r="P227" i="1" s="1"/>
  <c r="Q228" i="1"/>
  <c r="P228" i="1" s="1"/>
  <c r="Q229" i="1"/>
  <c r="P229" i="1" s="1"/>
  <c r="Q230" i="1"/>
  <c r="P230" i="1" s="1"/>
  <c r="Q231" i="1"/>
  <c r="P231" i="1" s="1"/>
  <c r="Q232" i="1"/>
  <c r="P232" i="1" s="1"/>
  <c r="Q233" i="1"/>
  <c r="P233" i="1" s="1"/>
  <c r="Q234" i="1"/>
  <c r="P234" i="1" s="1"/>
  <c r="B206" i="1"/>
  <c r="B207" i="1"/>
  <c r="H206" i="1"/>
  <c r="H207" i="1"/>
  <c r="J206" i="1"/>
  <c r="J207" i="1"/>
  <c r="K206" i="1"/>
  <c r="K207" i="1"/>
  <c r="Q206" i="1"/>
  <c r="P206" i="1" s="1"/>
  <c r="Q207" i="1"/>
  <c r="P207" i="1" s="1"/>
  <c r="B205" i="1"/>
  <c r="H205" i="1"/>
  <c r="J205" i="1"/>
  <c r="K205" i="1"/>
  <c r="Q205" i="1"/>
  <c r="P205" i="1" s="1"/>
  <c r="B204" i="1"/>
  <c r="H204" i="1"/>
  <c r="J204" i="1"/>
  <c r="K204" i="1"/>
  <c r="Q204" i="1"/>
  <c r="P204" i="1" s="1"/>
  <c r="B203" i="1"/>
  <c r="H203" i="1"/>
  <c r="J203" i="1"/>
  <c r="K203" i="1"/>
  <c r="Q203" i="1"/>
  <c r="P203" i="1" s="1"/>
  <c r="B202" i="1"/>
  <c r="H202" i="1"/>
  <c r="J202" i="1"/>
  <c r="K202" i="1"/>
  <c r="Q202" i="1"/>
  <c r="P202" i="1" s="1"/>
  <c r="B201" i="1"/>
  <c r="H201" i="1"/>
  <c r="J201" i="1"/>
  <c r="K201" i="1"/>
  <c r="Q201" i="1"/>
  <c r="P201" i="1" s="1"/>
  <c r="B196" i="1"/>
  <c r="B197" i="1"/>
  <c r="B198" i="1"/>
  <c r="B199" i="1"/>
  <c r="B200" i="1"/>
  <c r="H196" i="1"/>
  <c r="H197" i="1"/>
  <c r="H198" i="1"/>
  <c r="H199" i="1"/>
  <c r="H200" i="1"/>
  <c r="J196" i="1"/>
  <c r="J197" i="1"/>
  <c r="J198" i="1"/>
  <c r="J199" i="1"/>
  <c r="J200" i="1"/>
  <c r="K196" i="1"/>
  <c r="K197" i="1"/>
  <c r="K198" i="1"/>
  <c r="K199" i="1"/>
  <c r="K200" i="1"/>
  <c r="Q196" i="1"/>
  <c r="P196" i="1" s="1"/>
  <c r="Q197" i="1"/>
  <c r="P197" i="1" s="1"/>
  <c r="Q198" i="1"/>
  <c r="P198" i="1" s="1"/>
  <c r="Q199" i="1"/>
  <c r="P199" i="1" s="1"/>
  <c r="Q200" i="1"/>
  <c r="P200" i="1" s="1"/>
  <c r="B194" i="1"/>
  <c r="B195" i="1"/>
  <c r="H194" i="1"/>
  <c r="H195" i="1"/>
  <c r="J194" i="1"/>
  <c r="J195" i="1"/>
  <c r="K194" i="1"/>
  <c r="K195" i="1"/>
  <c r="Q194" i="1"/>
  <c r="P194" i="1" s="1"/>
  <c r="Q195" i="1"/>
  <c r="P195" i="1" s="1"/>
  <c r="B190" i="1"/>
  <c r="B191" i="1"/>
  <c r="B192" i="1"/>
  <c r="B193" i="1"/>
  <c r="H190" i="1"/>
  <c r="H191" i="1"/>
  <c r="H192" i="1"/>
  <c r="H193" i="1"/>
  <c r="J190" i="1"/>
  <c r="J191" i="1"/>
  <c r="J192" i="1"/>
  <c r="J193" i="1"/>
  <c r="K190" i="1"/>
  <c r="K191" i="1"/>
  <c r="K192" i="1"/>
  <c r="K193" i="1"/>
  <c r="Q190" i="1"/>
  <c r="P190" i="1" s="1"/>
  <c r="Q191" i="1"/>
  <c r="P191" i="1" s="1"/>
  <c r="Q192" i="1"/>
  <c r="P192" i="1" s="1"/>
  <c r="Q193" i="1"/>
  <c r="P193" i="1" s="1"/>
  <c r="B187" i="1"/>
  <c r="B188" i="1"/>
  <c r="B189" i="1"/>
  <c r="H187" i="1"/>
  <c r="H188" i="1"/>
  <c r="H189" i="1"/>
  <c r="J187" i="1"/>
  <c r="J188" i="1"/>
  <c r="J189" i="1"/>
  <c r="K187" i="1"/>
  <c r="K188" i="1"/>
  <c r="K189" i="1"/>
  <c r="Q187" i="1"/>
  <c r="P187" i="1" s="1"/>
  <c r="Q188" i="1"/>
  <c r="P188" i="1" s="1"/>
  <c r="Q189" i="1"/>
  <c r="P189" i="1" s="1"/>
  <c r="B186" i="1"/>
  <c r="H186" i="1"/>
  <c r="K186" i="1"/>
  <c r="Q186" i="1"/>
  <c r="P186" i="1" s="1"/>
  <c r="B184" i="1"/>
  <c r="B185" i="1"/>
  <c r="H184" i="1"/>
  <c r="H185" i="1"/>
  <c r="J184" i="1"/>
  <c r="J185" i="1"/>
  <c r="K184" i="1"/>
  <c r="K185" i="1"/>
  <c r="Q184" i="1"/>
  <c r="P184" i="1" s="1"/>
  <c r="Q185" i="1"/>
  <c r="P185" i="1" s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Q164" i="1"/>
  <c r="P164" i="1" s="1"/>
  <c r="Q165" i="1"/>
  <c r="P165" i="1" s="1"/>
  <c r="Q166" i="1"/>
  <c r="P166" i="1" s="1"/>
  <c r="Q167" i="1"/>
  <c r="P167" i="1" s="1"/>
  <c r="Q168" i="1"/>
  <c r="P168" i="1" s="1"/>
  <c r="Q169" i="1"/>
  <c r="P169" i="1" s="1"/>
  <c r="Q170" i="1"/>
  <c r="P170" i="1" s="1"/>
  <c r="Q171" i="1"/>
  <c r="P171" i="1" s="1"/>
  <c r="Q172" i="1"/>
  <c r="P172" i="1" s="1"/>
  <c r="Q173" i="1"/>
  <c r="P173" i="1" s="1"/>
  <c r="Q174" i="1"/>
  <c r="P174" i="1" s="1"/>
  <c r="Q175" i="1"/>
  <c r="P175" i="1" s="1"/>
  <c r="Q176" i="1"/>
  <c r="P176" i="1" s="1"/>
  <c r="Q177" i="1"/>
  <c r="P177" i="1" s="1"/>
  <c r="Q178" i="1"/>
  <c r="P178" i="1" s="1"/>
  <c r="Q179" i="1"/>
  <c r="P179" i="1" s="1"/>
  <c r="Q180" i="1"/>
  <c r="P180" i="1" s="1"/>
  <c r="Q181" i="1"/>
  <c r="P181" i="1" s="1"/>
  <c r="Q182" i="1"/>
  <c r="P182" i="1" s="1"/>
  <c r="Q183" i="1"/>
  <c r="P183" i="1" s="1"/>
  <c r="J186" i="1"/>
  <c r="B163" i="1"/>
  <c r="H163" i="1"/>
  <c r="J163" i="1"/>
  <c r="K163" i="1"/>
  <c r="Q163" i="1"/>
  <c r="P163" i="1" s="1"/>
  <c r="B162" i="1"/>
  <c r="H162" i="1"/>
  <c r="J162" i="1"/>
  <c r="K162" i="1"/>
  <c r="Q162" i="1"/>
  <c r="P162" i="1" s="1"/>
  <c r="B160" i="1"/>
  <c r="B161" i="1"/>
  <c r="H160" i="1"/>
  <c r="H161" i="1"/>
  <c r="J160" i="1"/>
  <c r="J161" i="1"/>
  <c r="K160" i="1"/>
  <c r="K161" i="1"/>
  <c r="Q160" i="1"/>
  <c r="P160" i="1" s="1"/>
  <c r="Q161" i="1"/>
  <c r="P161" i="1" s="1"/>
  <c r="B159" i="1"/>
  <c r="H159" i="1"/>
  <c r="J159" i="1"/>
  <c r="K159" i="1"/>
  <c r="Q159" i="1"/>
  <c r="P159" i="1" s="1"/>
  <c r="B157" i="1"/>
  <c r="B158" i="1"/>
  <c r="H157" i="1"/>
  <c r="H158" i="1"/>
  <c r="J157" i="1"/>
  <c r="J158" i="1"/>
  <c r="K157" i="1"/>
  <c r="K158" i="1"/>
  <c r="Q157" i="1"/>
  <c r="P157" i="1" s="1"/>
  <c r="Q158" i="1"/>
  <c r="P158" i="1" s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Q132" i="1"/>
  <c r="P132" i="1" s="1"/>
  <c r="Q133" i="1"/>
  <c r="P133" i="1" s="1"/>
  <c r="Q134" i="1"/>
  <c r="P134" i="1" s="1"/>
  <c r="Q135" i="1"/>
  <c r="P135" i="1" s="1"/>
  <c r="Q136" i="1"/>
  <c r="P136" i="1" s="1"/>
  <c r="Q137" i="1"/>
  <c r="P137" i="1" s="1"/>
  <c r="Q138" i="1"/>
  <c r="P138" i="1" s="1"/>
  <c r="Q139" i="1"/>
  <c r="P139" i="1" s="1"/>
  <c r="Q140" i="1"/>
  <c r="P140" i="1" s="1"/>
  <c r="Q141" i="1"/>
  <c r="P141" i="1" s="1"/>
  <c r="Q142" i="1"/>
  <c r="P142" i="1" s="1"/>
  <c r="Q143" i="1"/>
  <c r="P143" i="1" s="1"/>
  <c r="Q144" i="1"/>
  <c r="P144" i="1" s="1"/>
  <c r="Q145" i="1"/>
  <c r="P145" i="1" s="1"/>
  <c r="Q146" i="1"/>
  <c r="P146" i="1" s="1"/>
  <c r="Q147" i="1"/>
  <c r="P147" i="1" s="1"/>
  <c r="Q148" i="1"/>
  <c r="P148" i="1" s="1"/>
  <c r="Q149" i="1"/>
  <c r="P149" i="1" s="1"/>
  <c r="Q150" i="1"/>
  <c r="P150" i="1" s="1"/>
  <c r="Q151" i="1"/>
  <c r="P151" i="1" s="1"/>
  <c r="Q152" i="1"/>
  <c r="P152" i="1" s="1"/>
  <c r="Q153" i="1"/>
  <c r="P153" i="1" s="1"/>
  <c r="Q154" i="1"/>
  <c r="P154" i="1" s="1"/>
  <c r="Q155" i="1"/>
  <c r="P155" i="1" s="1"/>
  <c r="Q156" i="1"/>
  <c r="P156" i="1" s="1"/>
  <c r="B130" i="1"/>
  <c r="B131" i="1"/>
  <c r="H130" i="1"/>
  <c r="H131" i="1"/>
  <c r="J130" i="1"/>
  <c r="J131" i="1"/>
  <c r="K130" i="1"/>
  <c r="K131" i="1"/>
  <c r="Q130" i="1"/>
  <c r="P130" i="1" s="1"/>
  <c r="Q131" i="1"/>
  <c r="P131" i="1" s="1"/>
  <c r="Q129" i="1"/>
  <c r="P129" i="1" s="1"/>
  <c r="K129" i="1"/>
  <c r="Q128" i="1"/>
  <c r="P128" i="1" s="1"/>
  <c r="K128" i="1"/>
  <c r="Q127" i="1"/>
  <c r="P127" i="1" s="1"/>
  <c r="K127" i="1"/>
  <c r="Q126" i="1"/>
  <c r="P126" i="1" s="1"/>
  <c r="K126" i="1"/>
  <c r="Q125" i="1"/>
  <c r="P125" i="1" s="1"/>
  <c r="K125" i="1"/>
  <c r="Q124" i="1"/>
  <c r="P124" i="1" s="1"/>
  <c r="K124" i="1"/>
  <c r="Q123" i="1"/>
  <c r="P123" i="1" s="1"/>
  <c r="K123" i="1"/>
  <c r="Q122" i="1"/>
  <c r="P122" i="1" s="1"/>
  <c r="K122" i="1"/>
  <c r="Q121" i="1"/>
  <c r="P121" i="1" s="1"/>
  <c r="K121" i="1"/>
  <c r="Q120" i="1"/>
  <c r="P120" i="1" s="1"/>
  <c r="K120" i="1"/>
  <c r="Q119" i="1"/>
  <c r="P119" i="1" s="1"/>
  <c r="K119" i="1"/>
  <c r="Q118" i="1"/>
  <c r="P118" i="1" s="1"/>
  <c r="K118" i="1"/>
  <c r="Q117" i="1"/>
  <c r="P117" i="1" s="1"/>
  <c r="K117" i="1"/>
  <c r="Q116" i="1"/>
  <c r="P116" i="1" s="1"/>
  <c r="K116" i="1"/>
  <c r="Q115" i="1"/>
  <c r="P115" i="1" s="1"/>
  <c r="K115" i="1"/>
  <c r="Q114" i="1"/>
  <c r="P114" i="1" s="1"/>
  <c r="K114" i="1"/>
  <c r="Q113" i="1"/>
  <c r="P113" i="1" s="1"/>
  <c r="K113" i="1"/>
  <c r="Q112" i="1"/>
  <c r="P112" i="1" s="1"/>
  <c r="K112" i="1"/>
  <c r="Q111" i="1"/>
  <c r="P111" i="1" s="1"/>
  <c r="K111" i="1"/>
  <c r="Q110" i="1"/>
  <c r="P110" i="1" s="1"/>
  <c r="K110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K109" i="1"/>
  <c r="Q109" i="1"/>
  <c r="P109" i="1" s="1"/>
  <c r="B106" i="1"/>
  <c r="B107" i="1"/>
  <c r="B108" i="1"/>
  <c r="H106" i="1"/>
  <c r="H107" i="1"/>
  <c r="H108" i="1"/>
  <c r="J106" i="1"/>
  <c r="J107" i="1"/>
  <c r="J108" i="1"/>
  <c r="K106" i="1"/>
  <c r="K107" i="1"/>
  <c r="K108" i="1"/>
  <c r="Q106" i="1"/>
  <c r="P106" i="1" s="1"/>
  <c r="Q107" i="1"/>
  <c r="P107" i="1" s="1"/>
  <c r="Q108" i="1"/>
  <c r="P108" i="1" s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Q87" i="1"/>
  <c r="P87" i="1" s="1"/>
  <c r="Q88" i="1"/>
  <c r="P88" i="1" s="1"/>
  <c r="Q89" i="1"/>
  <c r="P89" i="1" s="1"/>
  <c r="Q90" i="1"/>
  <c r="P90" i="1" s="1"/>
  <c r="Q91" i="1"/>
  <c r="P91" i="1" s="1"/>
  <c r="Q92" i="1"/>
  <c r="P92" i="1" s="1"/>
  <c r="Q93" i="1"/>
  <c r="P93" i="1" s="1"/>
  <c r="Q94" i="1"/>
  <c r="P94" i="1" s="1"/>
  <c r="Q95" i="1"/>
  <c r="P95" i="1" s="1"/>
  <c r="Q96" i="1"/>
  <c r="P96" i="1" s="1"/>
  <c r="Q97" i="1"/>
  <c r="P97" i="1" s="1"/>
  <c r="Q98" i="1"/>
  <c r="P98" i="1" s="1"/>
  <c r="Q99" i="1"/>
  <c r="P99" i="1" s="1"/>
  <c r="Q100" i="1"/>
  <c r="P100" i="1" s="1"/>
  <c r="Q101" i="1"/>
  <c r="P101" i="1" s="1"/>
  <c r="Q102" i="1"/>
  <c r="P102" i="1" s="1"/>
  <c r="Q103" i="1"/>
  <c r="P103" i="1" s="1"/>
  <c r="Q104" i="1"/>
  <c r="P104" i="1" s="1"/>
  <c r="Q105" i="1"/>
  <c r="P105" i="1" s="1"/>
  <c r="B86" i="1"/>
  <c r="H86" i="1"/>
  <c r="J86" i="1"/>
  <c r="K86" i="1"/>
  <c r="Q86" i="1"/>
  <c r="P86" i="1" s="1"/>
  <c r="Q85" i="1"/>
  <c r="P85" i="1" s="1"/>
  <c r="K85" i="1"/>
  <c r="Q84" i="1"/>
  <c r="P84" i="1" s="1"/>
  <c r="K84" i="1"/>
  <c r="Q83" i="1"/>
  <c r="P83" i="1" s="1"/>
  <c r="K83" i="1"/>
  <c r="Q82" i="1"/>
  <c r="P82" i="1" s="1"/>
  <c r="K82" i="1"/>
  <c r="Q81" i="1"/>
  <c r="P81" i="1" s="1"/>
  <c r="K81" i="1"/>
  <c r="Q80" i="1"/>
  <c r="P80" i="1" s="1"/>
  <c r="K80" i="1"/>
  <c r="Q79" i="1"/>
  <c r="P79" i="1" s="1"/>
  <c r="K79" i="1"/>
  <c r="Q78" i="1"/>
  <c r="P78" i="1" s="1"/>
  <c r="K78" i="1"/>
  <c r="Q77" i="1"/>
  <c r="P77" i="1" s="1"/>
  <c r="K77" i="1"/>
  <c r="Q76" i="1"/>
  <c r="P76" i="1" s="1"/>
  <c r="K76" i="1"/>
  <c r="Q75" i="1"/>
  <c r="P75" i="1" s="1"/>
  <c r="K75" i="1"/>
  <c r="Q74" i="1"/>
  <c r="P74" i="1" s="1"/>
  <c r="K74" i="1"/>
  <c r="Q73" i="1"/>
  <c r="P73" i="1" s="1"/>
  <c r="K73" i="1"/>
  <c r="Q72" i="1"/>
  <c r="P72" i="1" s="1"/>
  <c r="K72" i="1"/>
  <c r="Q71" i="1"/>
  <c r="P71" i="1" s="1"/>
  <c r="K71" i="1"/>
  <c r="Q70" i="1"/>
  <c r="P70" i="1" s="1"/>
  <c r="K70" i="1"/>
  <c r="Q69" i="1"/>
  <c r="P69" i="1" s="1"/>
  <c r="K69" i="1"/>
  <c r="Q68" i="1"/>
  <c r="P68" i="1" s="1"/>
  <c r="K68" i="1"/>
  <c r="Q67" i="1"/>
  <c r="P67" i="1" s="1"/>
  <c r="K67" i="1"/>
  <c r="Q66" i="1"/>
  <c r="P66" i="1" s="1"/>
  <c r="K66" i="1"/>
  <c r="Q65" i="1"/>
  <c r="P65" i="1" s="1"/>
  <c r="K65" i="1"/>
  <c r="Q64" i="1"/>
  <c r="P64" i="1" s="1"/>
  <c r="K64" i="1"/>
  <c r="Q63" i="1"/>
  <c r="P63" i="1" s="1"/>
  <c r="K63" i="1"/>
  <c r="Q62" i="1"/>
  <c r="P62" i="1" s="1"/>
  <c r="K62" i="1"/>
  <c r="Q61" i="1"/>
  <c r="P61" i="1" s="1"/>
  <c r="K61" i="1"/>
  <c r="Q60" i="1"/>
  <c r="P60" i="1" s="1"/>
  <c r="K60" i="1"/>
  <c r="Q59" i="1"/>
  <c r="P59" i="1" s="1"/>
  <c r="K59" i="1"/>
  <c r="Q58" i="1"/>
  <c r="P58" i="1" s="1"/>
  <c r="K58" i="1"/>
  <c r="Q57" i="1"/>
  <c r="P57" i="1" s="1"/>
  <c r="K57" i="1"/>
  <c r="Q56" i="1"/>
  <c r="P56" i="1" s="1"/>
  <c r="K56" i="1"/>
  <c r="Q55" i="1"/>
  <c r="P55" i="1" s="1"/>
  <c r="K55" i="1"/>
  <c r="Q54" i="1"/>
  <c r="P54" i="1" s="1"/>
  <c r="K54" i="1"/>
  <c r="Q53" i="1"/>
  <c r="P53" i="1" s="1"/>
  <c r="K53" i="1"/>
  <c r="Q52" i="1"/>
  <c r="P52" i="1" s="1"/>
  <c r="K52" i="1"/>
  <c r="Q51" i="1"/>
  <c r="P51" i="1" s="1"/>
  <c r="K51" i="1"/>
  <c r="Q50" i="1"/>
  <c r="P50" i="1" s="1"/>
  <c r="K50" i="1"/>
  <c r="Q49" i="1"/>
  <c r="P49" i="1" s="1"/>
  <c r="K49" i="1"/>
  <c r="Q48" i="1"/>
  <c r="P48" i="1" s="1"/>
  <c r="K48" i="1"/>
  <c r="Q47" i="1"/>
  <c r="P47" i="1" s="1"/>
  <c r="K47" i="1"/>
  <c r="Q46" i="1"/>
  <c r="P46" i="1" s="1"/>
  <c r="K46" i="1"/>
  <c r="Q45" i="1"/>
  <c r="P45" i="1" s="1"/>
  <c r="K45" i="1"/>
  <c r="Q44" i="1"/>
  <c r="P44" i="1" s="1"/>
  <c r="K44" i="1"/>
  <c r="Q43" i="1"/>
  <c r="P43" i="1" s="1"/>
  <c r="K43" i="1"/>
  <c r="Q42" i="1"/>
  <c r="P42" i="1" s="1"/>
  <c r="K42" i="1"/>
  <c r="Q41" i="1"/>
  <c r="P41" i="1" s="1"/>
  <c r="K41" i="1"/>
  <c r="Q40" i="1"/>
  <c r="P40" i="1" s="1"/>
  <c r="K40" i="1"/>
  <c r="Q39" i="1"/>
  <c r="P39" i="1" s="1"/>
  <c r="K39" i="1"/>
  <c r="Q38" i="1"/>
  <c r="P38" i="1" s="1"/>
  <c r="K38" i="1"/>
  <c r="Q37" i="1"/>
  <c r="P37" i="1" s="1"/>
  <c r="K37" i="1"/>
  <c r="Q36" i="1"/>
  <c r="P36" i="1" s="1"/>
  <c r="K36" i="1"/>
  <c r="Q35" i="1"/>
  <c r="P35" i="1" s="1"/>
  <c r="K35" i="1"/>
  <c r="Q34" i="1"/>
  <c r="P34" i="1" s="1"/>
  <c r="K34" i="1"/>
  <c r="Q33" i="1"/>
  <c r="P33" i="1" s="1"/>
  <c r="K33" i="1"/>
  <c r="Q32" i="1"/>
  <c r="P32" i="1" s="1"/>
  <c r="K32" i="1"/>
  <c r="Q31" i="1"/>
  <c r="P31" i="1" s="1"/>
  <c r="K31" i="1"/>
  <c r="Q30" i="1"/>
  <c r="P30" i="1" s="1"/>
  <c r="K30" i="1"/>
  <c r="Q29" i="1"/>
  <c r="P29" i="1" s="1"/>
  <c r="K29" i="1"/>
  <c r="Q28" i="1"/>
  <c r="P28" i="1" s="1"/>
  <c r="K28" i="1"/>
  <c r="Q27" i="1"/>
  <c r="P27" i="1" s="1"/>
  <c r="K27" i="1"/>
  <c r="Q26" i="1"/>
  <c r="P26" i="1" s="1"/>
  <c r="K26" i="1"/>
  <c r="Q25" i="1"/>
  <c r="P25" i="1" s="1"/>
  <c r="K25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K24" i="1"/>
  <c r="Q24" i="1"/>
  <c r="P24" i="1" s="1"/>
  <c r="Q19" i="1"/>
  <c r="P19" i="1" s="1"/>
  <c r="K19" i="1"/>
  <c r="B19" i="1"/>
  <c r="H19" i="1"/>
  <c r="J19" i="1"/>
  <c r="K23" i="1"/>
  <c r="K22" i="1"/>
  <c r="K21" i="1"/>
  <c r="K20" i="1"/>
  <c r="B20" i="1"/>
  <c r="B21" i="1"/>
  <c r="B22" i="1"/>
  <c r="B23" i="1"/>
  <c r="H20" i="1"/>
  <c r="H21" i="1"/>
  <c r="H22" i="1"/>
  <c r="H23" i="1"/>
  <c r="J20" i="1"/>
  <c r="J21" i="1"/>
  <c r="J22" i="1"/>
  <c r="J23" i="1"/>
  <c r="Q20" i="1"/>
  <c r="P20" i="1" s="1"/>
  <c r="Q21" i="1"/>
  <c r="P21" i="1" s="1"/>
  <c r="Q22" i="1"/>
  <c r="P22" i="1" s="1"/>
  <c r="Q23" i="1"/>
  <c r="P23" i="1" s="1"/>
  <c r="B17" i="1"/>
  <c r="B18" i="1"/>
  <c r="H17" i="1"/>
  <c r="H18" i="1"/>
  <c r="J17" i="1"/>
  <c r="J18" i="1"/>
  <c r="K17" i="1"/>
  <c r="K18" i="1"/>
  <c r="Q17" i="1"/>
  <c r="P17" i="1" s="1"/>
  <c r="Q18" i="1"/>
  <c r="P18" i="1" s="1"/>
  <c r="B16" i="1"/>
  <c r="H16" i="1"/>
  <c r="J16" i="1"/>
  <c r="K16" i="1"/>
  <c r="Q16" i="1"/>
  <c r="P16" i="1" s="1"/>
  <c r="B11" i="1"/>
  <c r="B12" i="1"/>
  <c r="B13" i="1"/>
  <c r="B14" i="1"/>
  <c r="B15" i="1"/>
  <c r="H11" i="1"/>
  <c r="H12" i="1"/>
  <c r="H13" i="1"/>
  <c r="H14" i="1"/>
  <c r="H15" i="1"/>
  <c r="J11" i="1"/>
  <c r="J12" i="1"/>
  <c r="J13" i="1"/>
  <c r="J14" i="1"/>
  <c r="J15" i="1"/>
  <c r="K11" i="1"/>
  <c r="K12" i="1"/>
  <c r="K13" i="1"/>
  <c r="K14" i="1"/>
  <c r="K15" i="1"/>
  <c r="Q11" i="1"/>
  <c r="P11" i="1" s="1"/>
  <c r="Q12" i="1"/>
  <c r="P12" i="1" s="1"/>
  <c r="Q13" i="1"/>
  <c r="P13" i="1" s="1"/>
  <c r="Q14" i="1"/>
  <c r="P14" i="1" s="1"/>
  <c r="Q15" i="1"/>
  <c r="P15" i="1" s="1"/>
  <c r="K74" i="20"/>
  <c r="J74" i="20"/>
  <c r="K73" i="20"/>
  <c r="J73" i="20"/>
  <c r="K72" i="20"/>
  <c r="J72" i="20"/>
  <c r="K71" i="20"/>
  <c r="J71" i="20"/>
  <c r="K70" i="20"/>
  <c r="J70" i="20"/>
  <c r="K69" i="20"/>
  <c r="J69" i="20"/>
  <c r="K68" i="20"/>
  <c r="J68" i="20"/>
  <c r="K67" i="20"/>
  <c r="J67" i="20"/>
  <c r="K66" i="20"/>
  <c r="J66" i="20"/>
  <c r="K65" i="20"/>
  <c r="J65" i="20"/>
  <c r="K64" i="20"/>
  <c r="J64" i="20"/>
  <c r="K63" i="20"/>
  <c r="J63" i="20"/>
  <c r="K62" i="20"/>
  <c r="J62" i="20"/>
  <c r="K61" i="20"/>
  <c r="J61" i="20"/>
  <c r="K60" i="20"/>
  <c r="J60" i="20"/>
  <c r="K59" i="20"/>
  <c r="J59" i="20"/>
  <c r="K58" i="20"/>
  <c r="J58" i="20"/>
  <c r="K57" i="20"/>
  <c r="J57" i="20"/>
  <c r="K56" i="20"/>
  <c r="J56" i="20"/>
  <c r="K55" i="20"/>
  <c r="J55" i="20"/>
  <c r="K54" i="20"/>
  <c r="J54" i="20"/>
  <c r="K53" i="20"/>
  <c r="J53" i="20"/>
  <c r="K52" i="20"/>
  <c r="J52" i="20"/>
  <c r="K51" i="20"/>
  <c r="J51" i="20"/>
  <c r="K50" i="20"/>
  <c r="J50" i="20"/>
  <c r="K49" i="20"/>
  <c r="J49" i="20"/>
  <c r="K48" i="20"/>
  <c r="J48" i="20"/>
  <c r="K47" i="20"/>
  <c r="J47" i="20"/>
  <c r="K46" i="20"/>
  <c r="J46" i="20"/>
  <c r="K45" i="20"/>
  <c r="J45" i="20"/>
  <c r="K44" i="20"/>
  <c r="J44" i="20"/>
  <c r="K43" i="20"/>
  <c r="J43" i="20"/>
  <c r="K42" i="20"/>
  <c r="J42" i="20"/>
  <c r="K41" i="20"/>
  <c r="J41" i="20"/>
  <c r="K40" i="20"/>
  <c r="J40" i="20"/>
  <c r="K39" i="20"/>
  <c r="J39" i="20"/>
  <c r="K38" i="20"/>
  <c r="J38" i="20"/>
  <c r="K37" i="20"/>
  <c r="J37" i="20"/>
  <c r="K36" i="20"/>
  <c r="J36" i="20"/>
  <c r="K35" i="20"/>
  <c r="J35" i="20"/>
  <c r="K34" i="20"/>
  <c r="J34" i="20"/>
  <c r="K33" i="20"/>
  <c r="J33" i="20"/>
  <c r="K32" i="20"/>
  <c r="J32" i="20"/>
  <c r="K31" i="20"/>
  <c r="J31" i="20"/>
  <c r="K30" i="20"/>
  <c r="J30" i="20"/>
  <c r="K29" i="20"/>
  <c r="J29" i="20"/>
  <c r="K28" i="20"/>
  <c r="J28" i="20"/>
  <c r="K27" i="20"/>
  <c r="J27" i="20"/>
  <c r="K26" i="20"/>
  <c r="J26" i="20"/>
  <c r="K25" i="20"/>
  <c r="J25" i="20"/>
  <c r="K24" i="20"/>
  <c r="J24" i="20"/>
  <c r="K23" i="20"/>
  <c r="J23" i="20"/>
  <c r="K22" i="20"/>
  <c r="J22" i="20"/>
  <c r="K21" i="20"/>
  <c r="J21" i="20"/>
  <c r="K20" i="20"/>
  <c r="J20" i="20"/>
  <c r="K19" i="20"/>
  <c r="J19" i="20"/>
  <c r="K18" i="20"/>
  <c r="J18" i="20"/>
  <c r="K17" i="20"/>
  <c r="J17" i="20"/>
  <c r="K16" i="20"/>
  <c r="J16" i="20"/>
  <c r="K15" i="20"/>
  <c r="J15" i="20"/>
  <c r="K14" i="20"/>
  <c r="J14" i="20"/>
  <c r="K13" i="20"/>
  <c r="J13" i="20"/>
  <c r="K12" i="20"/>
  <c r="J12" i="20"/>
  <c r="K11" i="20"/>
  <c r="J11" i="20"/>
  <c r="K10" i="20"/>
  <c r="J10" i="20"/>
  <c r="K9" i="20"/>
  <c r="J9" i="20"/>
  <c r="K8" i="20"/>
  <c r="J8" i="20"/>
  <c r="K7" i="20"/>
  <c r="J7" i="20"/>
  <c r="K6" i="20"/>
  <c r="J6" i="20"/>
  <c r="K5" i="20"/>
  <c r="J5" i="20"/>
  <c r="K4" i="20"/>
  <c r="J4" i="20"/>
  <c r="K3" i="20"/>
  <c r="J3" i="20"/>
  <c r="K2" i="20"/>
  <c r="J2" i="20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2" i="2"/>
  <c r="B6" i="1"/>
  <c r="B4" i="1"/>
  <c r="B9" i="1"/>
  <c r="B2" i="1"/>
  <c r="B7" i="1"/>
  <c r="B10" i="1"/>
  <c r="B5" i="1"/>
  <c r="B3" i="1"/>
  <c r="B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1DF89E-580C-4902-8ADE-2D306D8F54A0}" keepAlive="1" name="Query - MonthForecast" description="Connection to the 'MonthForecast' query in the workbook." type="5" refreshedVersion="0" background="1">
    <dbPr connection="Provider=Microsoft.Mashup.OleDb.1;Data Source=$Workbook$;Location=MonthForecast;Extended Properties=&quot;&quot;" command="SELECT * FROM [MonthForecast]"/>
  </connection>
  <connection id="2" xr16:uid="{4969648F-5EE7-487C-ABF8-D9EB0C090701}" keepAlive="1" name="Query - ObjectCount" description="Connection to the 'ObjectCount' query in the workbook." type="5" refreshedVersion="0" background="1">
    <dbPr connection="Provider=Microsoft.Mashup.OleDb.1;Data Source=$Workbook$;Location=ObjectCount;Extended Properties=&quot;&quot;" command="SELECT * FROM [ObjectCount]"/>
  </connection>
  <connection id="3" xr16:uid="{BD215908-C5FE-409F-8065-1DCE00996FA6}" keepAlive="1" name="Query - TicketCount" description="Connection to the 'TicketCount' query in the workbook." type="5" refreshedVersion="0" background="1">
    <dbPr connection="Provider=Microsoft.Mashup.OleDb.1;Data Source=$Workbook$;Location=TicketCount;Extended Properties=&quot;&quot;" command="SELECT * FROM [TicketCount]"/>
  </connection>
</connections>
</file>

<file path=xl/sharedStrings.xml><?xml version="1.0" encoding="utf-8"?>
<sst xmlns="http://schemas.openxmlformats.org/spreadsheetml/2006/main" count="9011" uniqueCount="2535">
  <si>
    <t>Ticket</t>
  </si>
  <si>
    <t>Number</t>
  </si>
  <si>
    <t>Status</t>
  </si>
  <si>
    <t>FR0000000</t>
  </si>
  <si>
    <t>ok</t>
  </si>
  <si>
    <t>FR5642808</t>
  </si>
  <si>
    <t>FR5646198</t>
  </si>
  <si>
    <t>FR5654599</t>
  </si>
  <si>
    <t>FR5654885</t>
  </si>
  <si>
    <t>FR5655635</t>
  </si>
  <si>
    <t>FR5656648</t>
  </si>
  <si>
    <t>FR5661206</t>
  </si>
  <si>
    <t>FR5661299</t>
  </si>
  <si>
    <t>FR5641059</t>
  </si>
  <si>
    <t>FR5649982</t>
  </si>
  <si>
    <t>FR5653429</t>
  </si>
  <si>
    <t>FR5654113</t>
  </si>
  <si>
    <t>FR5662980</t>
  </si>
  <si>
    <t>FR5666337</t>
  </si>
  <si>
    <t>FR5653288</t>
  </si>
  <si>
    <t>FR5658055</t>
  </si>
  <si>
    <t>FR5668483</t>
  </si>
  <si>
    <t>FR5668799</t>
  </si>
  <si>
    <t>FR5674651</t>
  </si>
  <si>
    <t>FR5675889</t>
  </si>
  <si>
    <t>FR5671044</t>
  </si>
  <si>
    <t>FR5684644</t>
  </si>
  <si>
    <t>FR5673319</t>
  </si>
  <si>
    <t>FR5683259</t>
  </si>
  <si>
    <t>FR5684617</t>
  </si>
  <si>
    <t>FR5678885</t>
  </si>
  <si>
    <t>FR5688955</t>
  </si>
  <si>
    <t>FR5694193</t>
  </si>
  <si>
    <t>FR5695337</t>
  </si>
  <si>
    <t>FR5700752</t>
  </si>
  <si>
    <t>FR5701440</t>
  </si>
  <si>
    <t>FR5699410</t>
  </si>
  <si>
    <t>FR5688543</t>
  </si>
  <si>
    <t>FR5702925</t>
  </si>
  <si>
    <t>FR5704906</t>
  </si>
  <si>
    <t>FR5707886</t>
  </si>
  <si>
    <t>FR5709536</t>
  </si>
  <si>
    <t>FR5688582</t>
  </si>
  <si>
    <t>FR5696917</t>
  </si>
  <si>
    <t>FR5714182</t>
  </si>
  <si>
    <t>FR5712154</t>
  </si>
  <si>
    <t>FR5711840</t>
  </si>
  <si>
    <t>FR5717324</t>
  </si>
  <si>
    <t>FR5718226</t>
  </si>
  <si>
    <t>FR5718453</t>
  </si>
  <si>
    <t>FR5723489</t>
  </si>
  <si>
    <t>FR5725266</t>
  </si>
  <si>
    <t>FR5725324</t>
  </si>
  <si>
    <t>FR5725343</t>
  </si>
  <si>
    <t>FR5727729</t>
  </si>
  <si>
    <t>FR5729360</t>
  </si>
  <si>
    <t>FR5731704</t>
  </si>
  <si>
    <t>FR5732130</t>
  </si>
  <si>
    <t>FR5724055</t>
  </si>
  <si>
    <t>FR5726020</t>
  </si>
  <si>
    <t>FR5728806</t>
  </si>
  <si>
    <t>FR5734483</t>
  </si>
  <si>
    <t>FR5733630</t>
  </si>
  <si>
    <t>FR5736870</t>
  </si>
  <si>
    <t>FR5737087</t>
  </si>
  <si>
    <t>FR5736335</t>
  </si>
  <si>
    <t>FR5738567</t>
  </si>
  <si>
    <t>FR5740218</t>
  </si>
  <si>
    <t>FR5740720</t>
  </si>
  <si>
    <t>FR5744128</t>
  </si>
  <si>
    <t>FR5741887</t>
  </si>
  <si>
    <t>FR5744987</t>
  </si>
  <si>
    <t>FR5747661</t>
  </si>
  <si>
    <t>FR5753139</t>
  </si>
  <si>
    <t>FR5755246</t>
  </si>
  <si>
    <t>FR5755061</t>
  </si>
  <si>
    <t>FR5747817</t>
  </si>
  <si>
    <t>FR5756828</t>
  </si>
  <si>
    <t>FR5765934</t>
  </si>
  <si>
    <t>FR5759938</t>
  </si>
  <si>
    <t>FR5765206</t>
  </si>
  <si>
    <t>FR5765719</t>
  </si>
  <si>
    <t>FR5765190</t>
  </si>
  <si>
    <t>FR5768804</t>
  </si>
  <si>
    <t>FR5769266</t>
  </si>
  <si>
    <t>FR5773278</t>
  </si>
  <si>
    <t>FR5774650</t>
  </si>
  <si>
    <t>FR5780379</t>
  </si>
  <si>
    <t>FR5777606</t>
  </si>
  <si>
    <t>FR5780363</t>
  </si>
  <si>
    <t>FR5773825</t>
  </si>
  <si>
    <t>FR5787060</t>
  </si>
  <si>
    <t>FR5787776</t>
  </si>
  <si>
    <t>FR5802046</t>
  </si>
  <si>
    <t>FR5784398</t>
  </si>
  <si>
    <t>FR5803672</t>
  </si>
  <si>
    <t>FR5802043</t>
  </si>
  <si>
    <t>FR5791401</t>
  </si>
  <si>
    <t>FR5795032</t>
  </si>
  <si>
    <t>FR5780271</t>
  </si>
  <si>
    <t>FR5804444</t>
  </si>
  <si>
    <t>FR5808855</t>
  </si>
  <si>
    <t>FR5808924</t>
  </si>
  <si>
    <t>FR5811223</t>
  </si>
  <si>
    <t>FR5811236</t>
  </si>
  <si>
    <t>FR5811633</t>
  </si>
  <si>
    <t>FR5780417</t>
  </si>
  <si>
    <t>FR5784480</t>
  </si>
  <si>
    <t>FR5785605</t>
  </si>
  <si>
    <t>FR5789851</t>
  </si>
  <si>
    <t>FR5795613</t>
  </si>
  <si>
    <t>FR5804745</t>
  </si>
  <si>
    <t>FR5807120</t>
  </si>
  <si>
    <t>FR5790529</t>
  </si>
  <si>
    <t>FR5823527</t>
  </si>
  <si>
    <t>FR5823970</t>
  </si>
  <si>
    <t>FR5825242</t>
  </si>
  <si>
    <t>FR5825924</t>
  </si>
  <si>
    <t>FR5800580</t>
  </si>
  <si>
    <t>FR5819463</t>
  </si>
  <si>
    <t>FR5821984</t>
  </si>
  <si>
    <t>FR5812303</t>
  </si>
  <si>
    <t>FR5826230</t>
  </si>
  <si>
    <t>FR5826533</t>
  </si>
  <si>
    <t>FR5826545</t>
  </si>
  <si>
    <t>FR5826791</t>
  </si>
  <si>
    <t>FR5827018</t>
  </si>
  <si>
    <t>FR5827285</t>
  </si>
  <si>
    <t>FR5835610</t>
  </si>
  <si>
    <t>FR5835640</t>
  </si>
  <si>
    <t>FR5840933</t>
  </si>
  <si>
    <t>FR5841952</t>
  </si>
  <si>
    <t>FR5842727</t>
  </si>
  <si>
    <t>FR5845113</t>
  </si>
  <si>
    <t>FR5845126</t>
  </si>
  <si>
    <t>FR5845421</t>
  </si>
  <si>
    <t>FR5845708</t>
  </si>
  <si>
    <t>FR5787867</t>
  </si>
  <si>
    <t>FR5814888</t>
  </si>
  <si>
    <t>FR5822832</t>
  </si>
  <si>
    <t>FR5827505</t>
  </si>
  <si>
    <t>FR5831151</t>
  </si>
  <si>
    <t>FR5845271</t>
  </si>
  <si>
    <t>FR5845396</t>
  </si>
  <si>
    <t>FR5848122</t>
  </si>
  <si>
    <t>FR5848343</t>
  </si>
  <si>
    <t>FR5848483</t>
  </si>
  <si>
    <t>FR5850726</t>
  </si>
  <si>
    <t>FR5850849</t>
  </si>
  <si>
    <t>FR5851734</t>
  </si>
  <si>
    <t>FR5852885</t>
  </si>
  <si>
    <t>FR5839236</t>
  </si>
  <si>
    <t>FR5850833</t>
  </si>
  <si>
    <t>FR5852109</t>
  </si>
  <si>
    <t>FR5855532</t>
  </si>
  <si>
    <t>FR5855570</t>
  </si>
  <si>
    <t>FR5853024</t>
  </si>
  <si>
    <t>FR5831177</t>
  </si>
  <si>
    <t>FR5845528</t>
  </si>
  <si>
    <t>FR5850087</t>
  </si>
  <si>
    <t>FR5852060</t>
  </si>
  <si>
    <t>FR5852440</t>
  </si>
  <si>
    <t>FR5852864</t>
  </si>
  <si>
    <t>FR5841905</t>
  </si>
  <si>
    <t>FR5851796</t>
  </si>
  <si>
    <t>FR5856611</t>
  </si>
  <si>
    <t>FR5856613</t>
  </si>
  <si>
    <t>FR5856739</t>
  </si>
  <si>
    <t>FR5856572</t>
  </si>
  <si>
    <t>FR5870530</t>
  </si>
  <si>
    <t>FR5870533</t>
  </si>
  <si>
    <t>FR5870534</t>
  </si>
  <si>
    <t>FR5870535</t>
  </si>
  <si>
    <t>FR5870541</t>
  </si>
  <si>
    <t>FR5873574</t>
  </si>
  <si>
    <t>FR5875104</t>
  </si>
  <si>
    <t>FR5876769</t>
  </si>
  <si>
    <t>FR5877893</t>
  </si>
  <si>
    <t>FR5878158</t>
  </si>
  <si>
    <t>FR5886591</t>
  </si>
  <si>
    <t>FR5871133</t>
  </si>
  <si>
    <t>FR5871958</t>
  </si>
  <si>
    <t>FR5872388</t>
  </si>
  <si>
    <t>FR5873475</t>
  </si>
  <si>
    <t>FR5877325</t>
  </si>
  <si>
    <t>FR5883584</t>
  </si>
  <si>
    <t>FR5885281</t>
  </si>
  <si>
    <t>FR5886111</t>
  </si>
  <si>
    <t>FR5891276</t>
  </si>
  <si>
    <t>FR5894077</t>
  </si>
  <si>
    <t>FR5896974</t>
  </si>
  <si>
    <t>FR5898067</t>
  </si>
  <si>
    <t>FR5898091</t>
  </si>
  <si>
    <t>FR5868336</t>
  </si>
  <si>
    <t>FR5877940</t>
  </si>
  <si>
    <t>FR5885280</t>
  </si>
  <si>
    <t>FR5891235</t>
  </si>
  <si>
    <t>FR5892645</t>
  </si>
  <si>
    <t>FR5900147</t>
  </si>
  <si>
    <t>FR5900169</t>
  </si>
  <si>
    <t>FR5900734</t>
  </si>
  <si>
    <t>FR5905274</t>
  </si>
  <si>
    <t>FR5906254</t>
  </si>
  <si>
    <t>FR5906625</t>
  </si>
  <si>
    <t>FR5910367</t>
  </si>
  <si>
    <t>FR5910370</t>
  </si>
  <si>
    <t>FR5910373</t>
  </si>
  <si>
    <t>FR5910399</t>
  </si>
  <si>
    <t>FR5910401</t>
  </si>
  <si>
    <t>FR5910582</t>
  </si>
  <si>
    <t>FR5918113</t>
  </si>
  <si>
    <t>FR5918260</t>
  </si>
  <si>
    <t>FR5904864</t>
  </si>
  <si>
    <t>FR5911455</t>
  </si>
  <si>
    <t>FR5920631</t>
  </si>
  <si>
    <t>FR5920638</t>
  </si>
  <si>
    <t>FR5923581</t>
  </si>
  <si>
    <t>FR5927041</t>
  </si>
  <si>
    <t>FR5880626</t>
  </si>
  <si>
    <t>FR5934095</t>
  </si>
  <si>
    <t>FR5934448</t>
  </si>
  <si>
    <t>FR5949845</t>
  </si>
  <si>
    <t>FR5924957</t>
  </si>
  <si>
    <t>FR5952640</t>
  </si>
  <si>
    <t>FR5955709</t>
  </si>
  <si>
    <t>FR5959667</t>
  </si>
  <si>
    <t>FR5959964</t>
  </si>
  <si>
    <t>FR5967697</t>
  </si>
  <si>
    <t>FR5935864</t>
  </si>
  <si>
    <t>FR5937365</t>
  </si>
  <si>
    <t>FR5943274</t>
  </si>
  <si>
    <t>FR5956652</t>
  </si>
  <si>
    <t>FR5961521</t>
  </si>
  <si>
    <t>FR5963472</t>
  </si>
  <si>
    <t>FR5970516</t>
  </si>
  <si>
    <t>FR5973887</t>
  </si>
  <si>
    <t>FR5975123</t>
  </si>
  <si>
    <t>FR5979770</t>
  </si>
  <si>
    <t>FR5982092</t>
  </si>
  <si>
    <t>FR5982369</t>
  </si>
  <si>
    <t>FR5984530</t>
  </si>
  <si>
    <t>FR5989731</t>
  </si>
  <si>
    <t>FR5991715</t>
  </si>
  <si>
    <t>FR6002095</t>
  </si>
  <si>
    <t>FR6009935</t>
  </si>
  <si>
    <t>FR6013226</t>
  </si>
  <si>
    <t>FR6013669</t>
  </si>
  <si>
    <t>FR5981044</t>
  </si>
  <si>
    <t>FR5987451</t>
  </si>
  <si>
    <t>FR5968643</t>
  </si>
  <si>
    <t>FR5975065</t>
  </si>
  <si>
    <t>FR5975092</t>
  </si>
  <si>
    <t>FR5977147</t>
  </si>
  <si>
    <t>FR5993362</t>
  </si>
  <si>
    <t>FR6007955</t>
  </si>
  <si>
    <t>FR6013458</t>
  </si>
  <si>
    <t>FR6017083</t>
  </si>
  <si>
    <t>FR6018358</t>
  </si>
  <si>
    <t>FR6018398</t>
  </si>
  <si>
    <t>FR6021321</t>
  </si>
  <si>
    <t>FR6020990</t>
  </si>
  <si>
    <t>FR5996516</t>
  </si>
  <si>
    <t>FR6016968</t>
  </si>
  <si>
    <t>FR6017737</t>
  </si>
  <si>
    <t>FR6022395</t>
  </si>
  <si>
    <t>FR6022883</t>
  </si>
  <si>
    <t>FR6029335</t>
  </si>
  <si>
    <t>FR6032137</t>
  </si>
  <si>
    <t>FR6032624</t>
  </si>
  <si>
    <t>FR6033204</t>
  </si>
  <si>
    <t>FR6046161</t>
  </si>
  <si>
    <t>FR6032116</t>
  </si>
  <si>
    <t>FR6032144</t>
  </si>
  <si>
    <t>FR6032153</t>
  </si>
  <si>
    <t>FR6036244</t>
  </si>
  <si>
    <t>FR6036254</t>
  </si>
  <si>
    <t>FR6036896</t>
  </si>
  <si>
    <t>FR5976703</t>
  </si>
  <si>
    <t>FR5979854</t>
  </si>
  <si>
    <t>FR5989932</t>
  </si>
  <si>
    <t>FR6003248</t>
  </si>
  <si>
    <t>FR6013552</t>
  </si>
  <si>
    <t>FR6025872</t>
  </si>
  <si>
    <t>FR6034829</t>
  </si>
  <si>
    <t>FR6040331</t>
  </si>
  <si>
    <t>FR6040481</t>
  </si>
  <si>
    <t>FR6044194</t>
  </si>
  <si>
    <t>FR6045486</t>
  </si>
  <si>
    <t>FR6046143</t>
  </si>
  <si>
    <t>FR6049489</t>
  </si>
  <si>
    <t>FR6047167</t>
  </si>
  <si>
    <t>FR6049355</t>
  </si>
  <si>
    <t>FR6051938</t>
  </si>
  <si>
    <t>FR6052677</t>
  </si>
  <si>
    <t>FR6054291</t>
  </si>
  <si>
    <t>FR6054762</t>
  </si>
  <si>
    <t>FR6058617</t>
  </si>
  <si>
    <t>FR6059386</t>
  </si>
  <si>
    <t>FR6059414</t>
  </si>
  <si>
    <t>FR6061042</t>
  </si>
  <si>
    <t>FR6070812</t>
  </si>
  <si>
    <t>FR6037309</t>
  </si>
  <si>
    <t>FR6041194</t>
  </si>
  <si>
    <t>FR6059024</t>
  </si>
  <si>
    <t>FR6059641</t>
  </si>
  <si>
    <t>FR6068620</t>
  </si>
  <si>
    <t>FR6031669</t>
  </si>
  <si>
    <t>FR6034238</t>
  </si>
  <si>
    <t>FR6073670</t>
  </si>
  <si>
    <t>FR6080778</t>
  </si>
  <si>
    <t>FR6057635</t>
  </si>
  <si>
    <t>FR6080767</t>
  </si>
  <si>
    <t>FR6032531</t>
  </si>
  <si>
    <t>FR6058955</t>
  </si>
  <si>
    <t>FR6072572</t>
  </si>
  <si>
    <t>FR6079574</t>
  </si>
  <si>
    <t>FR6080171</t>
  </si>
  <si>
    <t>FR6082575</t>
  </si>
  <si>
    <t>FR6082593</t>
  </si>
  <si>
    <t>FR6088370</t>
  </si>
  <si>
    <t>FR6088804</t>
  </si>
  <si>
    <t>FR6089355</t>
  </si>
  <si>
    <t>FR6089248</t>
  </si>
  <si>
    <t>FR6057909</t>
  </si>
  <si>
    <t>FR6075501</t>
  </si>
  <si>
    <t>FR6091464</t>
  </si>
  <si>
    <t>FR6097204</t>
  </si>
  <si>
    <t>FR6097417</t>
  </si>
  <si>
    <t>FR6092493</t>
  </si>
  <si>
    <t>FR6099342</t>
  </si>
  <si>
    <t>FR6101011</t>
  </si>
  <si>
    <t>FR6101413</t>
  </si>
  <si>
    <t>FR6104041</t>
  </si>
  <si>
    <t>FR6106329</t>
  </si>
  <si>
    <t>FR6107785</t>
  </si>
  <si>
    <t>FR6108217</t>
  </si>
  <si>
    <t>FR6109100</t>
  </si>
  <si>
    <t>FR6110602</t>
  </si>
  <si>
    <t>FR6115331</t>
  </si>
  <si>
    <t>FR6115476</t>
  </si>
  <si>
    <t>FR6115866</t>
  </si>
  <si>
    <t>FR6115965</t>
  </si>
  <si>
    <t>FR6116379</t>
  </si>
  <si>
    <t>FR6115440</t>
  </si>
  <si>
    <t>FR6116874</t>
  </si>
  <si>
    <t>FR6117614</t>
  </si>
  <si>
    <t>FR6119811</t>
  </si>
  <si>
    <t>FR6119870</t>
  </si>
  <si>
    <t>FR6120014</t>
  </si>
  <si>
    <t>FR6120508</t>
  </si>
  <si>
    <t>FR6108852</t>
  </si>
  <si>
    <t>FR6110925</t>
  </si>
  <si>
    <t>FR6112821</t>
  </si>
  <si>
    <t>FR6121965</t>
  </si>
  <si>
    <t>FR6126019</t>
  </si>
  <si>
    <t>FR6130937</t>
  </si>
  <si>
    <t>FR6130981</t>
  </si>
  <si>
    <t>FR6131282</t>
  </si>
  <si>
    <t>FR6137754</t>
  </si>
  <si>
    <t>FR6117551</t>
  </si>
  <si>
    <t>FR6119806</t>
  </si>
  <si>
    <t>FR6122260</t>
  </si>
  <si>
    <t>FR6124529</t>
  </si>
  <si>
    <t>FR6134386</t>
  </si>
  <si>
    <t>FR6139366</t>
  </si>
  <si>
    <t>Filter</t>
  </si>
  <si>
    <t>Row Labels</t>
  </si>
  <si>
    <t>sd</t>
  </si>
  <si>
    <t>FR6117006</t>
  </si>
  <si>
    <t>MAPPED</t>
  </si>
  <si>
    <t>Waiting for Tm1 Replication</t>
  </si>
  <si>
    <t>FR6122158</t>
  </si>
  <si>
    <t>FR6126097</t>
  </si>
  <si>
    <t>FR6141880</t>
  </si>
  <si>
    <t>FR6142758</t>
  </si>
  <si>
    <t>Waiting for MDGF approval</t>
  </si>
  <si>
    <t>FR6143602</t>
  </si>
  <si>
    <t>Not for mapping/Invalid</t>
  </si>
  <si>
    <t>FR6144497</t>
  </si>
  <si>
    <t>FR6144597</t>
  </si>
  <si>
    <t>FR6145807</t>
  </si>
  <si>
    <t>Grand Total</t>
  </si>
  <si>
    <t>App</t>
  </si>
  <si>
    <t>Requested</t>
  </si>
  <si>
    <t>CurrentParent</t>
  </si>
  <si>
    <t>type</t>
  </si>
  <si>
    <t>LFF_ID</t>
  </si>
  <si>
    <t>Analysis</t>
  </si>
  <si>
    <t>Check</t>
  </si>
  <si>
    <t>Sector</t>
  </si>
  <si>
    <t>Forecast</t>
  </si>
  <si>
    <t>DateOpened</t>
  </si>
  <si>
    <t>DateMapped</t>
  </si>
  <si>
    <t>DateClosed</t>
  </si>
  <si>
    <t>Delayed?</t>
  </si>
  <si>
    <t>DaysAgeing</t>
  </si>
  <si>
    <t>Author</t>
  </si>
  <si>
    <t>Prognosis</t>
  </si>
  <si>
    <t>Cancelled</t>
  </si>
  <si>
    <t>G000000000</t>
  </si>
  <si>
    <t>Non-LFF</t>
  </si>
  <si>
    <t>F0</t>
  </si>
  <si>
    <t>Ronald Pierre Collado</t>
  </si>
  <si>
    <t>Duplicated Parent</t>
  </si>
  <si>
    <t>New</t>
  </si>
  <si>
    <t>Waiting for Requestor</t>
  </si>
  <si>
    <t>LFF (MDG-F)</t>
  </si>
  <si>
    <t>Mario Simon Dehmel</t>
  </si>
  <si>
    <t>Genevie De Leon</t>
  </si>
  <si>
    <t>L000010217</t>
  </si>
  <si>
    <t>Roland Earvin Combalicer</t>
  </si>
  <si>
    <t>Henry Ifurung Jr.</t>
  </si>
  <si>
    <t>P000000489</t>
  </si>
  <si>
    <t>Kremena Vlahovska</t>
  </si>
  <si>
    <t>G000000635</t>
  </si>
  <si>
    <t>Cara Ochipinti</t>
  </si>
  <si>
    <t>Erjo Miguel Tagle</t>
  </si>
  <si>
    <t>L000009452</t>
  </si>
  <si>
    <t>L000011470</t>
  </si>
  <si>
    <t>P000001016</t>
  </si>
  <si>
    <t>P000001013</t>
  </si>
  <si>
    <t>Phoebe Anne Fortaleza</t>
  </si>
  <si>
    <t>L000010212</t>
  </si>
  <si>
    <t>Agel Malassab</t>
  </si>
  <si>
    <t>Joshua Cachola</t>
  </si>
  <si>
    <t>Marcela Urrego</t>
  </si>
  <si>
    <t>G000000277</t>
  </si>
  <si>
    <t>G000000895</t>
  </si>
  <si>
    <t>P000000575</t>
  </si>
  <si>
    <t>G000000279</t>
  </si>
  <si>
    <t>CFLTFLE_17710000115500</t>
  </si>
  <si>
    <t>L000013391</t>
  </si>
  <si>
    <t>G000000256</t>
  </si>
  <si>
    <t>CLFF_1000$$$DE10533730</t>
  </si>
  <si>
    <t>CLFF_1000$$$DE10533731</t>
  </si>
  <si>
    <t>CLFF_7210$$$2123GIT094</t>
  </si>
  <si>
    <t>CNOW_7210$$$0000010232</t>
  </si>
  <si>
    <t>CNOW_7210$$$0000010262</t>
  </si>
  <si>
    <t>CNOW_7210$$$0000010263</t>
  </si>
  <si>
    <t>CNOW_7210$$$0000015076</t>
  </si>
  <si>
    <t>CNOW_7210$$$0000040682</t>
  </si>
  <si>
    <t>CNOW_7210$$$0000051457</t>
  </si>
  <si>
    <t>CORAERP_MMOR1945.9018</t>
  </si>
  <si>
    <t>CORAERP_MMOR1975.9019</t>
  </si>
  <si>
    <t>CORAERP_MMOR1975.9046</t>
  </si>
  <si>
    <t>H000004185</t>
  </si>
  <si>
    <t>CTEMPEU_1000NL40AD1N40</t>
  </si>
  <si>
    <t>CTEMPEU_1000PL80GITL20</t>
  </si>
  <si>
    <t>H000000966</t>
  </si>
  <si>
    <t>Trash</t>
  </si>
  <si>
    <t>L000011242</t>
  </si>
  <si>
    <t>Won-Ju Jeong</t>
  </si>
  <si>
    <t>Bernard Leclercq</t>
  </si>
  <si>
    <t>Edward Arevalo</t>
  </si>
  <si>
    <t>CLFF_1000$$$DE10501111</t>
  </si>
  <si>
    <t>G000001024</t>
  </si>
  <si>
    <t>Marcus Morowski</t>
  </si>
  <si>
    <t>CLFF_1000$$$DE10502408</t>
  </si>
  <si>
    <t>G000000470</t>
  </si>
  <si>
    <t>CLFF_1000$$$DE10517300</t>
  </si>
  <si>
    <t>G000000469</t>
  </si>
  <si>
    <t>CLFF_1000$$$DE10533107</t>
  </si>
  <si>
    <t>G000001007</t>
  </si>
  <si>
    <t>CLFF_1000$$$DE10533109</t>
  </si>
  <si>
    <t>G000000482</t>
  </si>
  <si>
    <t>CLFF_1000$$$DE10567105</t>
  </si>
  <si>
    <t>G000001021</t>
  </si>
  <si>
    <t>CLFF_1000$$$DE10568016</t>
  </si>
  <si>
    <t>G000000868</t>
  </si>
  <si>
    <t xml:space="preserve">CLFF_1000$$$DE10604910 </t>
  </si>
  <si>
    <t>G000000467</t>
  </si>
  <si>
    <t>G000000518</t>
  </si>
  <si>
    <t>G000000891</t>
  </si>
  <si>
    <t>CLFF_1000$$$DE10623200</t>
  </si>
  <si>
    <t>G000000892</t>
  </si>
  <si>
    <t>CLFF_1000$$$DE10840200</t>
  </si>
  <si>
    <t>G000000517</t>
  </si>
  <si>
    <t>G000000537</t>
  </si>
  <si>
    <t>G000000941</t>
  </si>
  <si>
    <t>CLFF_1000$$$DE20538280</t>
  </si>
  <si>
    <t>G000000945</t>
  </si>
  <si>
    <t>CLFF_1000$$$DE20568200</t>
  </si>
  <si>
    <t>CLFF_1000$$$DE20585300</t>
  </si>
  <si>
    <t>Jewel Ann Gamutea</t>
  </si>
  <si>
    <t>G000000235</t>
  </si>
  <si>
    <t>Cyrille Cotard Cowan</t>
  </si>
  <si>
    <t>L000008965</t>
  </si>
  <si>
    <t>Luis Rivoir</t>
  </si>
  <si>
    <t>Rania Zgolli Belhaj</t>
  </si>
  <si>
    <t>Fabio Capozzolo</t>
  </si>
  <si>
    <t>Elena Kohl</t>
  </si>
  <si>
    <t>G000000199</t>
  </si>
  <si>
    <t>G000000218</t>
  </si>
  <si>
    <t>CTEMPNA_1000US12MBPO01</t>
  </si>
  <si>
    <t>G000000630</t>
  </si>
  <si>
    <t>Riccardo CASSANESE</t>
  </si>
  <si>
    <t>Carlo Umali</t>
  </si>
  <si>
    <t>L000006414</t>
  </si>
  <si>
    <t>L000007703</t>
  </si>
  <si>
    <t>Nadine Anic</t>
  </si>
  <si>
    <t>Joebeth Navarro</t>
  </si>
  <si>
    <t>H000002944</t>
  </si>
  <si>
    <t>Natasha Hazel Aliado</t>
  </si>
  <si>
    <t>Manuel Walther</t>
  </si>
  <si>
    <t>G000000425</t>
  </si>
  <si>
    <t>CLFF_1000$$$DE10566400</t>
  </si>
  <si>
    <t>CLFF_1000$$$DE20625300</t>
  </si>
  <si>
    <t>Paul Kopp</t>
  </si>
  <si>
    <t>Ruby Grace Garcia</t>
  </si>
  <si>
    <t>G000000540</t>
  </si>
  <si>
    <t>Elena Rasines Martin</t>
  </si>
  <si>
    <t>Nicolas Trautmann</t>
  </si>
  <si>
    <t>Thibault Pernelle</t>
  </si>
  <si>
    <t>H000001141</t>
  </si>
  <si>
    <t>Rizza Domingo</t>
  </si>
  <si>
    <t>H000004360</t>
  </si>
  <si>
    <t>L000013461</t>
  </si>
  <si>
    <t>L000013119</t>
  </si>
  <si>
    <t>Anna Glab</t>
  </si>
  <si>
    <t>L000009196</t>
  </si>
  <si>
    <t>CLFF_1000$$$DE10523100</t>
  </si>
  <si>
    <t>L000010213</t>
  </si>
  <si>
    <t>L000013121</t>
  </si>
  <si>
    <t>Lara Lucchetta</t>
  </si>
  <si>
    <t>L000007433</t>
  </si>
  <si>
    <t>H000004339</t>
  </si>
  <si>
    <t>Nathalie Andin</t>
  </si>
  <si>
    <t>Adam Percze</t>
  </si>
  <si>
    <t>Magdalena Stefan</t>
  </si>
  <si>
    <t>H000003681</t>
  </si>
  <si>
    <t>F1</t>
  </si>
  <si>
    <t>Thessalonica Dew Diaz</t>
  </si>
  <si>
    <t>Hanny Zhang</t>
  </si>
  <si>
    <t>CLFF_1000$$$DE20533107</t>
  </si>
  <si>
    <t>G000000513</t>
  </si>
  <si>
    <t>CLFF_1000$$$DE20533109</t>
  </si>
  <si>
    <t>CLFF_1000$$$DE20588102</t>
  </si>
  <si>
    <t>G000000950</t>
  </si>
  <si>
    <t>Jojeff Tagnong</t>
  </si>
  <si>
    <t>Birgit Kroeling-Neumann</t>
  </si>
  <si>
    <t>Frank Kubik</t>
  </si>
  <si>
    <t>Sybille Rogmans</t>
  </si>
  <si>
    <t>G000000391</t>
  </si>
  <si>
    <t>Alejandro Ruiz</t>
  </si>
  <si>
    <t>Sandeep SHN</t>
  </si>
  <si>
    <t>Kathryn Wolcott</t>
  </si>
  <si>
    <t>Karan Chander Mohan Kochhar</t>
  </si>
  <si>
    <t>L000006431</t>
  </si>
  <si>
    <t>L000011157</t>
  </si>
  <si>
    <t>L000011879</t>
  </si>
  <si>
    <t>L000005724</t>
  </si>
  <si>
    <t>CLFF_1000$$$DE10624905</t>
  </si>
  <si>
    <t>CLFF_1000$$$DE10624906</t>
  </si>
  <si>
    <t>Michael Ang</t>
  </si>
  <si>
    <t>Virginia Passadore</t>
  </si>
  <si>
    <t>G000001180</t>
  </si>
  <si>
    <t>Stephane Jaggi</t>
  </si>
  <si>
    <t>DFLTPGCOH_000000</t>
  </si>
  <si>
    <t>H000000006</t>
  </si>
  <si>
    <t>Stefanie Reich</t>
  </si>
  <si>
    <t>Fatima Abbas</t>
  </si>
  <si>
    <t>Mohsen Azer Abd El-Sheheed</t>
  </si>
  <si>
    <t>Christina Hamel</t>
  </si>
  <si>
    <t>H000003674</t>
  </si>
  <si>
    <t>H000003675</t>
  </si>
  <si>
    <t>Marvin Anthony Oracion</t>
  </si>
  <si>
    <t>G000000633</t>
  </si>
  <si>
    <t>G000001171</t>
  </si>
  <si>
    <t>Yulia Glazyrina</t>
  </si>
  <si>
    <t>H000000258</t>
  </si>
  <si>
    <t>Elsa Shen</t>
  </si>
  <si>
    <t>Craig McClintock</t>
  </si>
  <si>
    <t>L000005926</t>
  </si>
  <si>
    <t>L000013504</t>
  </si>
  <si>
    <t>Wing Kwan Fong</t>
  </si>
  <si>
    <t>Francesco Ricioppo</t>
  </si>
  <si>
    <t>Christian Albrecht</t>
  </si>
  <si>
    <t>Marcus Avemarie</t>
  </si>
  <si>
    <t>P000000905</t>
  </si>
  <si>
    <t>Stefan Schulz</t>
  </si>
  <si>
    <t>H000000318</t>
  </si>
  <si>
    <t>H000000262</t>
  </si>
  <si>
    <t>H000002969</t>
  </si>
  <si>
    <t>H000002963</t>
  </si>
  <si>
    <t>Denise Rupp</t>
  </si>
  <si>
    <t>G000001015</t>
  </si>
  <si>
    <t>CLFF_1000$$$DE10598000</t>
  </si>
  <si>
    <t>CLFF_1000$$$DE10598100</t>
  </si>
  <si>
    <t>CLFF_1000$$$DE10598200</t>
  </si>
  <si>
    <t>CLFF_1000$$$DE10598300</t>
  </si>
  <si>
    <t>CLFF_1000$$$DE10598400</t>
  </si>
  <si>
    <t>CLFF_1000$$$DE10598700</t>
  </si>
  <si>
    <t>L000007346</t>
  </si>
  <si>
    <t>Olivia Zhang</t>
  </si>
  <si>
    <t>MGF</t>
  </si>
  <si>
    <t>LS</t>
  </si>
  <si>
    <t>HC</t>
  </si>
  <si>
    <t>EL</t>
  </si>
  <si>
    <t>Work In Process</t>
  </si>
  <si>
    <t>Pending Approval/Pending Replication</t>
  </si>
  <si>
    <t>Invalid Objects/Cancelled/Duplicated</t>
  </si>
  <si>
    <t>Sum Of All</t>
  </si>
  <si>
    <t>Completion</t>
  </si>
  <si>
    <t>Commentary</t>
  </si>
  <si>
    <t>Closed?</t>
  </si>
  <si>
    <t>We purposefully delayed implementation of these due to FAIM still loading from Mcloud during that time, to avoid potential conflicts, unmapped objects pertain to objects that are not mappable/incorrectly raised</t>
  </si>
  <si>
    <t>We purposefully delayed implementation of these due to FAIM still loading from Mcloud during that time, to avoid potential conflicts, closed</t>
  </si>
  <si>
    <t>Completed within SLA, but we were not able to map the other objects because they are not for mapping.</t>
  </si>
  <si>
    <t>Completed within SLA, closed</t>
  </si>
  <si>
    <t>Just delayed closing, but this was already confirmed to be mapped to requestor before then.</t>
  </si>
  <si>
    <t>Still in progress; remaining objects are LFF waiting for approval - all objects mapped</t>
  </si>
  <si>
    <t>Everything has been mapped correctly, confirmed on Tm1</t>
  </si>
  <si>
    <t>Completed and closed</t>
  </si>
  <si>
    <t>Still in progress; parent nodes just got approved</t>
  </si>
  <si>
    <t>Everything has been mapped correctly except 1, confirmed on Tm1</t>
  </si>
  <si>
    <t>1 object pending for replication to tm1</t>
  </si>
  <si>
    <t>Closed the ticket because controller added more. Advised to open another ticket.</t>
  </si>
  <si>
    <t>everything has been mapped correctly and confirmed on tm1</t>
  </si>
  <si>
    <t>All objects except for 1 has been raised for mapping.</t>
  </si>
  <si>
    <t>Completed and closed, except for 1 that is not for mapping</t>
  </si>
  <si>
    <t>Completed and closed, except for two objects that are not for mapping</t>
  </si>
  <si>
    <t>Closed the ticket because requestor's request was overridden by another request, and was deemed incorrect</t>
  </si>
  <si>
    <t>4 LFF objects pending replication</t>
  </si>
  <si>
    <t>Remaining still under approval</t>
  </si>
  <si>
    <t>Person</t>
  </si>
  <si>
    <t xml:space="preserve"> Luigia Bocola</t>
  </si>
  <si>
    <t>Anita Spinks</t>
  </si>
  <si>
    <t>object</t>
  </si>
  <si>
    <t>Objects</t>
  </si>
  <si>
    <t>P</t>
  </si>
  <si>
    <t>L</t>
  </si>
  <si>
    <t>H</t>
  </si>
  <si>
    <t>G</t>
  </si>
  <si>
    <t>O</t>
  </si>
  <si>
    <t>Forecast Period</t>
  </si>
  <si>
    <t>Number of Tickets Raised</t>
  </si>
  <si>
    <t>Delayed Tickets</t>
  </si>
  <si>
    <t>Number of Total Objects</t>
  </si>
  <si>
    <t>Commentary for delayed tickets</t>
  </si>
  <si>
    <t>We delayed the (3) tickets received during the first week of September due to FAIM still pulling from Mcloud til September 16th.</t>
  </si>
  <si>
    <t>We delayed the (9) tickets received during the first week of September due to FAIM still pulling from Mcloud til September 16th.</t>
  </si>
  <si>
    <t>We delayed the ticket received during the first week of September due to FAIM still pulling from Mcloud til September 16th.</t>
  </si>
  <si>
    <t>We delayed the (4) tickets received during the first week of September due to FAIM still pulling from Mcloud til September 16th.</t>
  </si>
  <si>
    <t>FR6153211</t>
  </si>
  <si>
    <t>G000000698</t>
  </si>
  <si>
    <t>FR6148288</t>
  </si>
  <si>
    <t>FR6151770</t>
  </si>
  <si>
    <t>FR6152641</t>
  </si>
  <si>
    <t>FR6155668</t>
  </si>
  <si>
    <t>L000013188</t>
  </si>
  <si>
    <t>FR6154857</t>
  </si>
  <si>
    <t>FR6148190</t>
  </si>
  <si>
    <t>CLFF_1000$$$DE10200050</t>
  </si>
  <si>
    <t>G000000390</t>
  </si>
  <si>
    <t>FR6152419</t>
  </si>
  <si>
    <t>FR6151381</t>
  </si>
  <si>
    <t>FR6136225</t>
  </si>
  <si>
    <t>FR6156618</t>
  </si>
  <si>
    <t>G000000397</t>
  </si>
  <si>
    <t>FR6158557</t>
  </si>
  <si>
    <t>FR6159825</t>
  </si>
  <si>
    <t>FR6166891</t>
  </si>
  <si>
    <t>FR6163091</t>
  </si>
  <si>
    <t>FR6163557</t>
  </si>
  <si>
    <t>FR6166784</t>
  </si>
  <si>
    <t>Janina Gerl</t>
  </si>
  <si>
    <t>FR6168213</t>
  </si>
  <si>
    <t>FR6172388</t>
  </si>
  <si>
    <t>FR6172800</t>
  </si>
  <si>
    <t>FR6173385</t>
  </si>
  <si>
    <t>FR6173730</t>
  </si>
  <si>
    <t>FR6176961</t>
  </si>
  <si>
    <t>FR6179967</t>
  </si>
  <si>
    <t>Edoardo Benedetti</t>
  </si>
  <si>
    <t>FR6181352</t>
  </si>
  <si>
    <t>FR6181754</t>
  </si>
  <si>
    <t>G000000237</t>
  </si>
  <si>
    <t>FR6184227</t>
  </si>
  <si>
    <t>FR6184383</t>
  </si>
  <si>
    <t>FR6187735</t>
  </si>
  <si>
    <t>L000011687</t>
  </si>
  <si>
    <t>FR6188580</t>
  </si>
  <si>
    <t>FR6188699</t>
  </si>
  <si>
    <t>Aileen Villella</t>
  </si>
  <si>
    <t>FR6188850</t>
  </si>
  <si>
    <t>FR6191190</t>
  </si>
  <si>
    <t>FR6191448</t>
  </si>
  <si>
    <t>FR6197450</t>
  </si>
  <si>
    <t>CLFF_1000$$$DE10515400</t>
  </si>
  <si>
    <t>G000001235</t>
  </si>
  <si>
    <t>G000001233</t>
  </si>
  <si>
    <t>FR6197652</t>
  </si>
  <si>
    <t>FR6197806</t>
  </si>
  <si>
    <t>FR6202046</t>
  </si>
  <si>
    <t>FR6209790</t>
  </si>
  <si>
    <t>FR6213525</t>
  </si>
  <si>
    <t>FR6213897</t>
  </si>
  <si>
    <t>FR6214474</t>
  </si>
  <si>
    <t>FR6214722</t>
  </si>
  <si>
    <t>FR6225049</t>
  </si>
  <si>
    <t>FR6218414</t>
  </si>
  <si>
    <t>FR6220285</t>
  </si>
  <si>
    <t>FR6222376</t>
  </si>
  <si>
    <t>FR6227191</t>
  </si>
  <si>
    <t>Kristine Joy Pasiona</t>
  </si>
  <si>
    <t>FR6228438</t>
  </si>
  <si>
    <t>FR6228693</t>
  </si>
  <si>
    <t>FR6228775</t>
  </si>
  <si>
    <t>FR6228963</t>
  </si>
  <si>
    <t>FR6228982</t>
  </si>
  <si>
    <t>FR6231218</t>
  </si>
  <si>
    <t>FR6241806</t>
  </si>
  <si>
    <t>FR6231355</t>
  </si>
  <si>
    <t>FR6243253</t>
  </si>
  <si>
    <t>Julien Frisa</t>
  </si>
  <si>
    <t>FR6240121</t>
  </si>
  <si>
    <t>FR6239515</t>
  </si>
  <si>
    <t>FR6233719</t>
  </si>
  <si>
    <t>FR6245228</t>
  </si>
  <si>
    <t>FR6246998</t>
  </si>
  <si>
    <t>Currently Truncated/Waiting Actuals</t>
  </si>
  <si>
    <t>Issues in Replication</t>
  </si>
  <si>
    <t>FR6250174</t>
  </si>
  <si>
    <t>Annie Tai</t>
  </si>
  <si>
    <t>FR6251550</t>
  </si>
  <si>
    <t>Obj</t>
  </si>
  <si>
    <t>Count of Obj</t>
  </si>
  <si>
    <t>Fil</t>
  </si>
  <si>
    <t>FR6252750</t>
  </si>
  <si>
    <t>Hugo Ordonez-Cardenas</t>
  </si>
  <si>
    <t>FR6256465</t>
  </si>
  <si>
    <t>FR6259950</t>
  </si>
  <si>
    <t>FR6261921</t>
  </si>
  <si>
    <t>FR6262051</t>
  </si>
  <si>
    <t>Gunnar Hirschel</t>
  </si>
  <si>
    <t>FR6263998</t>
  </si>
  <si>
    <t>FR6264052</t>
  </si>
  <si>
    <t>FR6264126</t>
  </si>
  <si>
    <t>FR6264388</t>
  </si>
  <si>
    <t>FR6264402</t>
  </si>
  <si>
    <t>FR6264409</t>
  </si>
  <si>
    <t>FR6267900</t>
  </si>
  <si>
    <t>FR6269497</t>
  </si>
  <si>
    <t>FR6269486</t>
  </si>
  <si>
    <t>FR6269610</t>
  </si>
  <si>
    <t>FR6271180</t>
  </si>
  <si>
    <t>FR6271728</t>
  </si>
  <si>
    <t>FR6271782</t>
  </si>
  <si>
    <t>FR6274100</t>
  </si>
  <si>
    <t>FR6273965</t>
  </si>
  <si>
    <t>FR6276762</t>
  </si>
  <si>
    <t>FR6278806</t>
  </si>
  <si>
    <t>FR6279189</t>
  </si>
  <si>
    <t>FR6280266</t>
  </si>
  <si>
    <t>FR6281945</t>
  </si>
  <si>
    <t>FR6283221</t>
  </si>
  <si>
    <t>FR6281706</t>
  </si>
  <si>
    <t>FR6281173</t>
  </si>
  <si>
    <t>FR6283732</t>
  </si>
  <si>
    <t>FR6283876</t>
  </si>
  <si>
    <t>FR6284126</t>
  </si>
  <si>
    <t>FR6287302</t>
  </si>
  <si>
    <t>FR6287988</t>
  </si>
  <si>
    <t>P000001045</t>
  </si>
  <si>
    <t>FR6287611</t>
  </si>
  <si>
    <t>FR6291668</t>
  </si>
  <si>
    <t>John Poulie Borromeo</t>
  </si>
  <si>
    <t>FR6291533</t>
  </si>
  <si>
    <t>FR6291506</t>
  </si>
  <si>
    <t>FR6291472</t>
  </si>
  <si>
    <t>FR6291417</t>
  </si>
  <si>
    <t>FR6291375</t>
  </si>
  <si>
    <t>FR6291303</t>
  </si>
  <si>
    <t>FR6292438</t>
  </si>
  <si>
    <t>Lawrence Olsheski</t>
  </si>
  <si>
    <t>FR6281957</t>
  </si>
  <si>
    <t>FR6292960</t>
  </si>
  <si>
    <t>FR6295761</t>
  </si>
  <si>
    <t>FR6297339</t>
  </si>
  <si>
    <t>CVRSM_VMCA$$KR15DB3300 PM NH3 Fleet Deprec</t>
  </si>
  <si>
    <t>CVRSM_VMCA$$KR15DB3302 PM NF3 Fleet Deprec</t>
  </si>
  <si>
    <t>CVRSM_VMCA$$KR15DB3307 AM Fleet Depreciation</t>
  </si>
  <si>
    <t>CVRSM_VMCA$$KR16DB3301 Fleet Depreciation</t>
  </si>
  <si>
    <t>CVRSM_VMCA$$TW10DB3302 Taiwan PM Fleet</t>
  </si>
  <si>
    <t>P000001012</t>
  </si>
  <si>
    <t>FR6297578</t>
  </si>
  <si>
    <t>FR6298074</t>
  </si>
  <si>
    <t>G000001238</t>
  </si>
  <si>
    <t>FR6298119</t>
  </si>
  <si>
    <t>FR6291121</t>
  </si>
  <si>
    <t>FR6299920</t>
  </si>
  <si>
    <t>FR6302874</t>
  </si>
  <si>
    <t>Gay Geanuza del Mundo</t>
  </si>
  <si>
    <t>FR6303541</t>
  </si>
  <si>
    <t>FR6304444</t>
  </si>
  <si>
    <t>FR6304043</t>
  </si>
  <si>
    <t>FR6304728</t>
  </si>
  <si>
    <t>FR6304793</t>
  </si>
  <si>
    <t>FR6307908</t>
  </si>
  <si>
    <t>FR6308964</t>
  </si>
  <si>
    <t>FR6308945</t>
  </si>
  <si>
    <t>L000009357</t>
  </si>
  <si>
    <t>L000013274</t>
  </si>
  <si>
    <t>FR6312124</t>
  </si>
  <si>
    <t>FR6312960</t>
  </si>
  <si>
    <t>FR6316297</t>
  </si>
  <si>
    <t>FR6317492</t>
  </si>
  <si>
    <t>FR6318700</t>
  </si>
  <si>
    <t>Roselle Delos Angeles</t>
  </si>
  <si>
    <t>FR6320946</t>
  </si>
  <si>
    <t>FR6320956</t>
  </si>
  <si>
    <t>FR6323269</t>
  </si>
  <si>
    <t>G000000179</t>
  </si>
  <si>
    <t>FR6330455</t>
  </si>
  <si>
    <t>FR6330656</t>
  </si>
  <si>
    <t>FR6333448</t>
  </si>
  <si>
    <t>FR6338690</t>
  </si>
  <si>
    <t>FR6338443</t>
  </si>
  <si>
    <t>FR6338355</t>
  </si>
  <si>
    <t>FR6340281</t>
  </si>
  <si>
    <t>FR6340826</t>
  </si>
  <si>
    <t>Daniel Schaefer</t>
  </si>
  <si>
    <t>FR6341180</t>
  </si>
  <si>
    <t>FR6341719</t>
  </si>
  <si>
    <t>FR6346030</t>
  </si>
  <si>
    <t>FR6345286</t>
  </si>
  <si>
    <t>FR6344082</t>
  </si>
  <si>
    <t>FR6347778</t>
  </si>
  <si>
    <t>FR6358319</t>
  </si>
  <si>
    <t>FR6354934</t>
  </si>
  <si>
    <t>FR6352403</t>
  </si>
  <si>
    <t>FR6352227</t>
  </si>
  <si>
    <t>FR6351702</t>
  </si>
  <si>
    <t>FR6359549</t>
  </si>
  <si>
    <t>FR6362288</t>
  </si>
  <si>
    <t>John Mark Sandoy</t>
  </si>
  <si>
    <t>FR6361036</t>
  </si>
  <si>
    <t>FR6363301</t>
  </si>
  <si>
    <t>FR6362594</t>
  </si>
  <si>
    <t>H000000319</t>
  </si>
  <si>
    <t>H000000325</t>
  </si>
  <si>
    <t>FR6361233</t>
  </si>
  <si>
    <t>FR6361097</t>
  </si>
  <si>
    <t>FR6365656</t>
  </si>
  <si>
    <t>FR6364331</t>
  </si>
  <si>
    <t>FR6368190</t>
  </si>
  <si>
    <t>FR6368518</t>
  </si>
  <si>
    <t>Julia Reifschneider</t>
  </si>
  <si>
    <t>FR6370089</t>
  </si>
  <si>
    <t>FR6370735</t>
  </si>
  <si>
    <t>Not found in MDGF</t>
  </si>
  <si>
    <t>FR6368185</t>
  </si>
  <si>
    <t>FR6368230</t>
  </si>
  <si>
    <t>FR6371538</t>
  </si>
  <si>
    <t>Alice Fan</t>
  </si>
  <si>
    <t>FR6371919</t>
  </si>
  <si>
    <t>FR6373639</t>
  </si>
  <si>
    <t>FR6373302</t>
  </si>
  <si>
    <t>Jayson Martinez</t>
  </si>
  <si>
    <t>FR6374872</t>
  </si>
  <si>
    <t>FR6374913</t>
  </si>
  <si>
    <t>FR6375053</t>
  </si>
  <si>
    <t>FR6375907</t>
  </si>
  <si>
    <t>FR6377570</t>
  </si>
  <si>
    <t>FR6376178</t>
  </si>
  <si>
    <t>FR6378594</t>
  </si>
  <si>
    <t>FR6367467</t>
  </si>
  <si>
    <t>FR6382595</t>
  </si>
  <si>
    <t>FR6381451</t>
  </si>
  <si>
    <t>FR6380675</t>
  </si>
  <si>
    <t>FR6378977</t>
  </si>
  <si>
    <t>FR6388110</t>
  </si>
  <si>
    <t>FR6388129</t>
  </si>
  <si>
    <t>FR6388119</t>
  </si>
  <si>
    <t>FR6385872</t>
  </si>
  <si>
    <t>FR6386810</t>
  </si>
  <si>
    <t>Julia Baer</t>
  </si>
  <si>
    <t>FR6387085</t>
  </si>
  <si>
    <t>G000000201</t>
  </si>
  <si>
    <t>FR6388495</t>
  </si>
  <si>
    <t>FR6392793</t>
  </si>
  <si>
    <t>FR6393143</t>
  </si>
  <si>
    <t>L000010182</t>
  </si>
  <si>
    <t>FR6395371</t>
  </si>
  <si>
    <t>Diana William</t>
  </si>
  <si>
    <t>FR6399151</t>
  </si>
  <si>
    <t>FR6399697</t>
  </si>
  <si>
    <t>G000000727</t>
  </si>
  <si>
    <t>FR6403690</t>
  </si>
  <si>
    <t>FR6403069</t>
  </si>
  <si>
    <t>FR6406123</t>
  </si>
  <si>
    <t>FR6410361</t>
  </si>
  <si>
    <t>FR6422543</t>
  </si>
  <si>
    <t>FR6426063</t>
  </si>
  <si>
    <t>FR6426216</t>
  </si>
  <si>
    <t>FR6426696</t>
  </si>
  <si>
    <t>FR6427020</t>
  </si>
  <si>
    <t>on track</t>
  </si>
  <si>
    <t>FR6427384</t>
  </si>
  <si>
    <t>FR6430595</t>
  </si>
  <si>
    <t>FR6431103</t>
  </si>
  <si>
    <t>FR6434682</t>
  </si>
  <si>
    <t>FR6437893</t>
  </si>
  <si>
    <t>FR6439569</t>
  </si>
  <si>
    <t>FR6441644</t>
  </si>
  <si>
    <t>FR6441909</t>
  </si>
  <si>
    <t>Wafa Dammak</t>
  </si>
  <si>
    <t>FR6441951</t>
  </si>
  <si>
    <t>FR6444600</t>
  </si>
  <si>
    <t>FR6444863</t>
  </si>
  <si>
    <t>FR6446646</t>
  </si>
  <si>
    <t>FR6449356</t>
  </si>
  <si>
    <t>FR6449162</t>
  </si>
  <si>
    <t>FR6449580</t>
  </si>
  <si>
    <t>FR6450801</t>
  </si>
  <si>
    <t>FR6452567</t>
  </si>
  <si>
    <t>FR6450244</t>
  </si>
  <si>
    <t>FR6454711</t>
  </si>
  <si>
    <t>FR6454750</t>
  </si>
  <si>
    <t>FR6460612</t>
  </si>
  <si>
    <t>FR6458528</t>
  </si>
  <si>
    <t>FR6458163</t>
  </si>
  <si>
    <t>FR6462053</t>
  </si>
  <si>
    <t>FR6462327</t>
  </si>
  <si>
    <t>FR6462190</t>
  </si>
  <si>
    <t>FR6466059</t>
  </si>
  <si>
    <t>FR6467852</t>
  </si>
  <si>
    <t>FR6473130</t>
  </si>
  <si>
    <t>FR6472957</t>
  </si>
  <si>
    <t>FR6475817</t>
  </si>
  <si>
    <t>Mylene Garcia</t>
  </si>
  <si>
    <t>FR6483961</t>
  </si>
  <si>
    <t>FR6483740</t>
  </si>
  <si>
    <t>FR6483859</t>
  </si>
  <si>
    <t>FR6483898</t>
  </si>
  <si>
    <t>FR6484174</t>
  </si>
  <si>
    <t>FR6488197</t>
  </si>
  <si>
    <t>FR6489611</t>
  </si>
  <si>
    <t>Vivian Yip</t>
  </si>
  <si>
    <t>FR6490443</t>
  </si>
  <si>
    <t>FR6492395</t>
  </si>
  <si>
    <t>FR6492600</t>
  </si>
  <si>
    <t>FR6492636</t>
  </si>
  <si>
    <t>FR6495143</t>
  </si>
  <si>
    <t>FR6497918</t>
  </si>
  <si>
    <t>FR6498005</t>
  </si>
  <si>
    <t>FR6505184</t>
  </si>
  <si>
    <t>FR6503651</t>
  </si>
  <si>
    <t>FR6506336</t>
  </si>
  <si>
    <t>FR6507586</t>
  </si>
  <si>
    <t>FR6507413</t>
  </si>
  <si>
    <t>FR6507467</t>
  </si>
  <si>
    <t>FR6509566</t>
  </si>
  <si>
    <t>FR6509417</t>
  </si>
  <si>
    <t>open</t>
  </si>
  <si>
    <t>FR6511691</t>
  </si>
  <si>
    <t>Rameswar Kabligere</t>
  </si>
  <si>
    <t>FR6513445</t>
  </si>
  <si>
    <t>FR6513462</t>
  </si>
  <si>
    <t>FR6516887</t>
  </si>
  <si>
    <t>FR6518603</t>
  </si>
  <si>
    <t>FR6520074</t>
  </si>
  <si>
    <t>FR6520312</t>
  </si>
  <si>
    <t>FR6520854</t>
  </si>
  <si>
    <t>FR6521979</t>
  </si>
  <si>
    <t>FR6524416</t>
  </si>
  <si>
    <t>FR6524905</t>
  </si>
  <si>
    <t>FR6528476</t>
  </si>
  <si>
    <t>FR6530731</t>
  </si>
  <si>
    <t>FR6532125</t>
  </si>
  <si>
    <t>FR6533176</t>
  </si>
  <si>
    <t>FR6536559</t>
  </si>
  <si>
    <t>FR6536938</t>
  </si>
  <si>
    <t>FR6538446</t>
  </si>
  <si>
    <t>FR6539220</t>
  </si>
  <si>
    <t>P000000805</t>
  </si>
  <si>
    <t>FR6540389</t>
  </si>
  <si>
    <t>FR6541967</t>
  </si>
  <si>
    <t>FR6542169</t>
  </si>
  <si>
    <t>FR6542043</t>
  </si>
  <si>
    <t>FR6543710</t>
  </si>
  <si>
    <t>FR6544187</t>
  </si>
  <si>
    <t>FR6544468</t>
  </si>
  <si>
    <t>FR6545671</t>
  </si>
  <si>
    <t>Yusuke Hasegawa</t>
  </si>
  <si>
    <t>FR6547543</t>
  </si>
  <si>
    <t>FR6547774</t>
  </si>
  <si>
    <t>FR6547971</t>
  </si>
  <si>
    <t>FR6547719</t>
  </si>
  <si>
    <t>FR6547771</t>
  </si>
  <si>
    <t>LEAN_X310201AE5010000</t>
  </si>
  <si>
    <t>LEAN_X310201AE5030000</t>
  </si>
  <si>
    <t>LEAN_X310301AE5030000</t>
  </si>
  <si>
    <t>FR6548313</t>
  </si>
  <si>
    <t>FR6551247</t>
  </si>
  <si>
    <t>FR6555352</t>
  </si>
  <si>
    <t>FR6558447</t>
  </si>
  <si>
    <t>FR6558977</t>
  </si>
  <si>
    <t>CLFF_1000$$$DE10505600</t>
  </si>
  <si>
    <t>FR6563283</t>
  </si>
  <si>
    <t>FR6560612</t>
  </si>
  <si>
    <t>FR6560625</t>
  </si>
  <si>
    <t>FR6560635</t>
  </si>
  <si>
    <t>FR6555655</t>
  </si>
  <si>
    <t>Joan Rose Pena</t>
  </si>
  <si>
    <t>FR6556237</t>
  </si>
  <si>
    <t>FR6557036</t>
  </si>
  <si>
    <t>FR6564433</t>
  </si>
  <si>
    <t>FR6564494</t>
  </si>
  <si>
    <t>L000013318</t>
  </si>
  <si>
    <t>FR6564993</t>
  </si>
  <si>
    <t>FR6560552</t>
  </si>
  <si>
    <t>FR6571568</t>
  </si>
  <si>
    <t>FR6575042</t>
  </si>
  <si>
    <t>FR6578157</t>
  </si>
  <si>
    <t>FR6581183</t>
  </si>
  <si>
    <t>FR6581370</t>
  </si>
  <si>
    <t>FR6581829</t>
  </si>
  <si>
    <t>FR6581260</t>
  </si>
  <si>
    <t>FR6582143</t>
  </si>
  <si>
    <t>FR6582151</t>
  </si>
  <si>
    <t>FR6582164</t>
  </si>
  <si>
    <t>FR6582308</t>
  </si>
  <si>
    <t>H000000277</t>
  </si>
  <si>
    <t>FR6597152</t>
  </si>
  <si>
    <t>FR6598626</t>
  </si>
  <si>
    <t>FR6599290</t>
  </si>
  <si>
    <t>FR6595136</t>
  </si>
  <si>
    <t>FR6594917</t>
  </si>
  <si>
    <t>FR6594949</t>
  </si>
  <si>
    <t>FR6602133</t>
  </si>
  <si>
    <t>FR6603780</t>
  </si>
  <si>
    <t>FR6604326</t>
  </si>
  <si>
    <t>Uros Jablanov</t>
  </si>
  <si>
    <t>FR6605720</t>
  </si>
  <si>
    <t>FR6606096</t>
  </si>
  <si>
    <t>FR6606166</t>
  </si>
  <si>
    <t>FR6607760</t>
  </si>
  <si>
    <t>FR6607196</t>
  </si>
  <si>
    <t>FR6607210</t>
  </si>
  <si>
    <t>FR6607213</t>
  </si>
  <si>
    <t>FR6608595</t>
  </si>
  <si>
    <t>FR6608877</t>
  </si>
  <si>
    <t>FR6609722</t>
  </si>
  <si>
    <t>H000000286</t>
  </si>
  <si>
    <t>Rayneil Reas</t>
  </si>
  <si>
    <t>FR6609777</t>
  </si>
  <si>
    <t>FR6611775</t>
  </si>
  <si>
    <t>FR6612399</t>
  </si>
  <si>
    <t>FR6612506</t>
  </si>
  <si>
    <t>P000001195</t>
  </si>
  <si>
    <t>H000003676</t>
  </si>
  <si>
    <t>H000003682</t>
  </si>
  <si>
    <t>H000003683</t>
  </si>
  <si>
    <t>H000003680</t>
  </si>
  <si>
    <t>H000003678</t>
  </si>
  <si>
    <t>H000003679</t>
  </si>
  <si>
    <t>FR6612946</t>
  </si>
  <si>
    <t>FR6615180</t>
  </si>
  <si>
    <t>FR6615392</t>
  </si>
  <si>
    <t>Julia Laetitia Haselberger</t>
  </si>
  <si>
    <t>FR6615154</t>
  </si>
  <si>
    <t>FR6570113</t>
  </si>
  <si>
    <t>Ilaria Marchetti</t>
  </si>
  <si>
    <t>FR6616681</t>
  </si>
  <si>
    <t>FR6617152</t>
  </si>
  <si>
    <t>H000000340</t>
  </si>
  <si>
    <t>FR6617644</t>
  </si>
  <si>
    <t>FR6621256</t>
  </si>
  <si>
    <t>FR6620262</t>
  </si>
  <si>
    <t>FR6620779</t>
  </si>
  <si>
    <t>FR6620631</t>
  </si>
  <si>
    <t>FR6619161</t>
  </si>
  <si>
    <t>FR6620647</t>
  </si>
  <si>
    <t>FR6620365</t>
  </si>
  <si>
    <t>FR6620235</t>
  </si>
  <si>
    <t>L000013154</t>
  </si>
  <si>
    <t>FR6626358</t>
  </si>
  <si>
    <t>FR6626363</t>
  </si>
  <si>
    <t>FR6627117</t>
  </si>
  <si>
    <t>FR6627152</t>
  </si>
  <si>
    <t>FR6627262</t>
  </si>
  <si>
    <t>FR6629779</t>
  </si>
  <si>
    <t>CLFF_1000$$$EG50C01152 Restructuring expenses 8-3217</t>
  </si>
  <si>
    <t>H000000965</t>
  </si>
  <si>
    <t>DFLTPGCOH_BF-Y1_001777</t>
  </si>
  <si>
    <t>FR6630393</t>
  </si>
  <si>
    <t>DFLTPGCOH_002119 Sigma-Aldrich (Wuxi) Life Science &amp; Technology, China</t>
  </si>
  <si>
    <t>DFLTPGCOH_002047 Sigma-Aldrich Company Limited, UK</t>
  </si>
  <si>
    <t>DFLTPGCOH_002097 Sigma-Aldrich Co.LLC, USA</t>
  </si>
  <si>
    <t>FR6630342</t>
  </si>
  <si>
    <t>FR6631474</t>
  </si>
  <si>
    <t>FR6631905</t>
  </si>
  <si>
    <t>FR6634677</t>
  </si>
  <si>
    <t>FR6635604</t>
  </si>
  <si>
    <t>FR6636570</t>
  </si>
  <si>
    <t>FR6637076</t>
  </si>
  <si>
    <t>FR6638264</t>
  </si>
  <si>
    <t>FR6639364</t>
  </si>
  <si>
    <t>DFLTPGCOH Default - Unmapped Objects</t>
  </si>
  <si>
    <t>FR6640346</t>
  </si>
  <si>
    <t>FR6644669</t>
  </si>
  <si>
    <t>FR6643296</t>
  </si>
  <si>
    <t>FR6646244</t>
  </si>
  <si>
    <t>FR6646928</t>
  </si>
  <si>
    <t>FR6654244</t>
  </si>
  <si>
    <t>FR6651665</t>
  </si>
  <si>
    <t>FR6658025</t>
  </si>
  <si>
    <t>FR6660348</t>
  </si>
  <si>
    <t>FR6662315</t>
  </si>
  <si>
    <t>FR6659477</t>
  </si>
  <si>
    <t>FR6667673</t>
  </si>
  <si>
    <t>FR6669097</t>
  </si>
  <si>
    <t>Eivy Denine Cruz</t>
  </si>
  <si>
    <t>FR6669064</t>
  </si>
  <si>
    <t>FR6673044</t>
  </si>
  <si>
    <t>FR6673210</t>
  </si>
  <si>
    <t>FR6674287</t>
  </si>
  <si>
    <t>FR6676281</t>
  </si>
  <si>
    <t>FR6677519</t>
  </si>
  <si>
    <t>FR6681275</t>
  </si>
  <si>
    <t>FR6681416</t>
  </si>
  <si>
    <t>FR6685913</t>
  </si>
  <si>
    <t>FR6687036</t>
  </si>
  <si>
    <t>FR6688459</t>
  </si>
  <si>
    <t>DFLTPGCOH_BS-02_001042 Merck Sdn Bhd, Malaysia</t>
  </si>
  <si>
    <t>FR6690795</t>
  </si>
  <si>
    <t>FR6691720</t>
  </si>
  <si>
    <t>L000007771</t>
  </si>
  <si>
    <t>FR6693670</t>
  </si>
  <si>
    <t>FR6694770</t>
  </si>
  <si>
    <t>G000001025</t>
  </si>
  <si>
    <t>G000000951</t>
  </si>
  <si>
    <t>FR6695256</t>
  </si>
  <si>
    <t>FR6695513</t>
  </si>
  <si>
    <t>FR6697237</t>
  </si>
  <si>
    <t>FR6698769</t>
  </si>
  <si>
    <t>FR6703333</t>
  </si>
  <si>
    <t>FR6704501</t>
  </si>
  <si>
    <t>FR6708425</t>
  </si>
  <si>
    <t>O000000006 Technical Cost Centers</t>
  </si>
  <si>
    <t>CLFF_1000$$$DE20566500</t>
  </si>
  <si>
    <t>FR6711755</t>
  </si>
  <si>
    <t>FR6712028</t>
  </si>
  <si>
    <t>FR6713480</t>
  </si>
  <si>
    <t>FR6713786</t>
  </si>
  <si>
    <t>Frederico Simoes</t>
  </si>
  <si>
    <t>FR6714292</t>
  </si>
  <si>
    <t>FR6717290</t>
  </si>
  <si>
    <t>FR6717924</t>
  </si>
  <si>
    <t>FR6718994</t>
  </si>
  <si>
    <t>FR6720769</t>
  </si>
  <si>
    <t>DFLTPGCOH_002061 Sigma-Aldrich International GmbH, Switzerland</t>
  </si>
  <si>
    <t>DFLTPGCOH_002002 Sigma-Aldrich Chemie GmbH, Germany</t>
  </si>
  <si>
    <t>FR6719798</t>
  </si>
  <si>
    <t>FR6722175</t>
  </si>
  <si>
    <t>FR6722025</t>
  </si>
  <si>
    <t>FR6724704</t>
  </si>
  <si>
    <t>FR6724812</t>
  </si>
  <si>
    <t>FR6724968</t>
  </si>
  <si>
    <t>FR6727491</t>
  </si>
  <si>
    <t>FR6728982</t>
  </si>
  <si>
    <t>FR6732007</t>
  </si>
  <si>
    <t>FR6733855</t>
  </si>
  <si>
    <t>FR6736114</t>
  </si>
  <si>
    <t>FR6736321</t>
  </si>
  <si>
    <t>FR6737377</t>
  </si>
  <si>
    <t>FR6737534</t>
  </si>
  <si>
    <t>FR6741477</t>
  </si>
  <si>
    <t>FR6742841</t>
  </si>
  <si>
    <t>FR6743557</t>
  </si>
  <si>
    <t>FR6743876</t>
  </si>
  <si>
    <t>FR6736927</t>
  </si>
  <si>
    <t>FR6748068</t>
  </si>
  <si>
    <t>FR6750332</t>
  </si>
  <si>
    <t>CORAERP_MMOR1945.9115</t>
  </si>
  <si>
    <t>FR6751071</t>
  </si>
  <si>
    <t>FR6751919</t>
  </si>
  <si>
    <t>FR6754422</t>
  </si>
  <si>
    <t>FR6755026</t>
  </si>
  <si>
    <t>FR6755682</t>
  </si>
  <si>
    <t>Lisa Laux</t>
  </si>
  <si>
    <t>FR6756778</t>
  </si>
  <si>
    <t>FR6758997</t>
  </si>
  <si>
    <t>G000000359</t>
  </si>
  <si>
    <t>FR6767083</t>
  </si>
  <si>
    <t>FR6767245</t>
  </si>
  <si>
    <t>L000008495</t>
  </si>
  <si>
    <t>L000008494</t>
  </si>
  <si>
    <t>L000008471</t>
  </si>
  <si>
    <t>FR6768057</t>
  </si>
  <si>
    <t>FR6769550</t>
  </si>
  <si>
    <t>FR6770520</t>
  </si>
  <si>
    <t>FR6770731</t>
  </si>
  <si>
    <t>DFLTPGCOH_BF-C8_001042</t>
  </si>
  <si>
    <t>DFLTPGCOH_BF-C6_001042</t>
  </si>
  <si>
    <t>FR6772647</t>
  </si>
  <si>
    <t>FR6772879</t>
  </si>
  <si>
    <t>FR6773139</t>
  </si>
  <si>
    <t xml:space="preserve">G000000103 </t>
  </si>
  <si>
    <t>FR6772993</t>
  </si>
  <si>
    <t>FR6774574</t>
  </si>
  <si>
    <t>FR6773357</t>
  </si>
  <si>
    <t>Marina Bau</t>
  </si>
  <si>
    <t>FR6780343</t>
  </si>
  <si>
    <t>Reyangeli Paulino</t>
  </si>
  <si>
    <t>FR6782480</t>
  </si>
  <si>
    <t>FR6782758</t>
  </si>
  <si>
    <t>DFLTPGCOH_BF-N3_001042 Merck Sdn Bhd, Malaysia</t>
  </si>
  <si>
    <t>FR6784332</t>
  </si>
  <si>
    <t>FR6785419</t>
  </si>
  <si>
    <t>FR6785827</t>
  </si>
  <si>
    <t>FR6787753</t>
  </si>
  <si>
    <t>FR6789118</t>
  </si>
  <si>
    <t>P000000943</t>
  </si>
  <si>
    <t>P000000932</t>
  </si>
  <si>
    <t>FR6789692</t>
  </si>
  <si>
    <t>FR6788166</t>
  </si>
  <si>
    <t>FR6791671</t>
  </si>
  <si>
    <t>FR6792398</t>
  </si>
  <si>
    <t>FR6793509</t>
  </si>
  <si>
    <t>FR6797100</t>
  </si>
  <si>
    <t>FR6797115</t>
  </si>
  <si>
    <t>FR6799659</t>
  </si>
  <si>
    <t>FR6803175</t>
  </si>
  <si>
    <t>FR6803164</t>
  </si>
  <si>
    <t>FR6804074</t>
  </si>
  <si>
    <t>L000013772</t>
  </si>
  <si>
    <t>FR6803170</t>
  </si>
  <si>
    <t>FR6801143</t>
  </si>
  <si>
    <t>DFLTPGCOH_002014 Sigma-Aldrich Chimie S.a.r.l., France</t>
  </si>
  <si>
    <t>FR6807080</t>
  </si>
  <si>
    <t>FR6808895</t>
  </si>
  <si>
    <t>FR6810200</t>
  </si>
  <si>
    <t>FR6815694</t>
  </si>
  <si>
    <t>FR6814212</t>
  </si>
  <si>
    <t>DFLTPGCOH_DIV-31_001055</t>
  </si>
  <si>
    <t>LEAN_X310301AE5015000</t>
  </si>
  <si>
    <t>FR6820003</t>
  </si>
  <si>
    <t>FR6821258</t>
  </si>
  <si>
    <t>FR6821748</t>
  </si>
  <si>
    <t>FR6822543</t>
  </si>
  <si>
    <t>FR6828826</t>
  </si>
  <si>
    <t>LEAN_X310201TN6013000</t>
  </si>
  <si>
    <t>LEAN_X310511TN5013000</t>
  </si>
  <si>
    <t>LEAN_X310511TN6013000</t>
  </si>
  <si>
    <t>FR6829522</t>
  </si>
  <si>
    <t>FR6832408</t>
  </si>
  <si>
    <t>FR6833917</t>
  </si>
  <si>
    <t>FR6834010</t>
  </si>
  <si>
    <t>FR6834066</t>
  </si>
  <si>
    <t>FR6836102</t>
  </si>
  <si>
    <t>Already mapped</t>
  </si>
  <si>
    <t>FR6839555</t>
  </si>
  <si>
    <t>FR6840440</t>
  </si>
  <si>
    <t>Edison Wu</t>
  </si>
  <si>
    <t>FR6846790</t>
  </si>
  <si>
    <t>FR6846991</t>
  </si>
  <si>
    <t>FR6846939</t>
  </si>
  <si>
    <t>FR6849995</t>
  </si>
  <si>
    <t>DFLTPGCOH_BF-J5_001945 Millipore S.A.S., France</t>
  </si>
  <si>
    <t>FR6849466</t>
  </si>
  <si>
    <t>FR6849303</t>
  </si>
  <si>
    <t>FR6851290</t>
  </si>
  <si>
    <t>FR6852471</t>
  </si>
  <si>
    <t>P000001222</t>
  </si>
  <si>
    <t>P000001235</t>
  </si>
  <si>
    <t>P000001236</t>
  </si>
  <si>
    <t>P000001239</t>
  </si>
  <si>
    <t>P000001232</t>
  </si>
  <si>
    <t>FR6853589</t>
  </si>
  <si>
    <t>FR6854224</t>
  </si>
  <si>
    <t>FR6853204</t>
  </si>
  <si>
    <t>FR6855404</t>
  </si>
  <si>
    <t>FR6856959</t>
  </si>
  <si>
    <t>FR6859744</t>
  </si>
  <si>
    <t>G000001181</t>
  </si>
  <si>
    <t>FR6860447</t>
  </si>
  <si>
    <t>FR6863456</t>
  </si>
  <si>
    <t>FR6867102</t>
  </si>
  <si>
    <t>FR6868579</t>
  </si>
  <si>
    <t>FR6872519</t>
  </si>
  <si>
    <t>FR6872557</t>
  </si>
  <si>
    <t>FR6871129</t>
  </si>
  <si>
    <t>FR6873117</t>
  </si>
  <si>
    <t>FR6873213</t>
  </si>
  <si>
    <t>FR6874797</t>
  </si>
  <si>
    <t>L000013808</t>
  </si>
  <si>
    <t>L000013802</t>
  </si>
  <si>
    <t>L000013800</t>
  </si>
  <si>
    <t>L000013803</t>
  </si>
  <si>
    <t>L000013530</t>
  </si>
  <si>
    <t>L000013445</t>
  </si>
  <si>
    <t>DFLTPGCOH_002014</t>
  </si>
  <si>
    <t>FR6877297</t>
  </si>
  <si>
    <t>L000010058</t>
  </si>
  <si>
    <t>FR6879708</t>
  </si>
  <si>
    <t>FR6879586</t>
  </si>
  <si>
    <t>FR6880746</t>
  </si>
  <si>
    <t>FR6881096</t>
  </si>
  <si>
    <t>FR6882174</t>
  </si>
  <si>
    <t>FR6882615</t>
  </si>
  <si>
    <t>FR6883935</t>
  </si>
  <si>
    <t>LEAN_X310201MA5013000</t>
  </si>
  <si>
    <t>LEAN_X310201TN5013000</t>
  </si>
  <si>
    <t>LEAN_X310211TN5010000</t>
  </si>
  <si>
    <t>LEAN_X310511MA5013000</t>
  </si>
  <si>
    <t>FR6884430</t>
  </si>
  <si>
    <t>FR6884469</t>
  </si>
  <si>
    <t>Hannah Zundl</t>
  </si>
  <si>
    <t>P000001203</t>
  </si>
  <si>
    <t>P000001208</t>
  </si>
  <si>
    <t>P000001206</t>
  </si>
  <si>
    <t>FR6887626</t>
  </si>
  <si>
    <t>FR6894019</t>
  </si>
  <si>
    <t>FR6894113</t>
  </si>
  <si>
    <t>FR6894369</t>
  </si>
  <si>
    <t>FR6891593</t>
  </si>
  <si>
    <t>DFLTPGCOH_002072 BioReliance Corporation, USA</t>
  </si>
  <si>
    <t>DFLTPGCOH_002136 Sigma-Aldrich Japan G.K., Japan</t>
  </si>
  <si>
    <t>DFLTPGCOH_002142 Merck Life Science Pty Ltd, Australia</t>
  </si>
  <si>
    <t>DFLTPGCOH_002098 Sigma-Aldrich Corporation, USA</t>
  </si>
  <si>
    <t>FR6894814</t>
  </si>
  <si>
    <t>FR6894591</t>
  </si>
  <si>
    <t>FR6897580</t>
  </si>
  <si>
    <t>FR6902334</t>
  </si>
  <si>
    <t>FR6902348</t>
  </si>
  <si>
    <t>Lakshmi Shree</t>
  </si>
  <si>
    <t>FR6901662</t>
  </si>
  <si>
    <t>FR6906257</t>
  </si>
  <si>
    <t>FR6913258</t>
  </si>
  <si>
    <t>FR6914306</t>
  </si>
  <si>
    <t>FR6918406</t>
  </si>
  <si>
    <t>FR6921228</t>
  </si>
  <si>
    <t>FR6921705</t>
  </si>
  <si>
    <t>FR6918427</t>
  </si>
  <si>
    <t>Miguel Ramirez Jimenez</t>
  </si>
  <si>
    <t>FR6922887</t>
  </si>
  <si>
    <t>Cheryl Krueger</t>
  </si>
  <si>
    <t>FR6932105</t>
  </si>
  <si>
    <t>FR6932189</t>
  </si>
  <si>
    <t>FR6935264</t>
  </si>
  <si>
    <t>FR6936351</t>
  </si>
  <si>
    <t>FR6936387</t>
  </si>
  <si>
    <t>FR6936400</t>
  </si>
  <si>
    <t>FR6936463</t>
  </si>
  <si>
    <t>FR6939441</t>
  </si>
  <si>
    <t xml:space="preserve">CNOW_7210$$$0000020052 </t>
  </si>
  <si>
    <t>CSCALA_1042$GRFE_P49</t>
  </si>
  <si>
    <t>CSCALA_1042$EDP_P49</t>
  </si>
  <si>
    <t>CSCALA_1042$ACC_P49</t>
  </si>
  <si>
    <t>CSCALA_1042$CFO_P49</t>
  </si>
  <si>
    <t>DFLTPGCOH_002097</t>
  </si>
  <si>
    <t>FR6943059</t>
  </si>
  <si>
    <t xml:space="preserve">CLFF_1000$$$DE10N01513 </t>
  </si>
  <si>
    <t>FR6940622</t>
  </si>
  <si>
    <t>FR6945251</t>
  </si>
  <si>
    <t xml:space="preserve">CFLTFLE_10243121070400 </t>
  </si>
  <si>
    <t>CSCALA_1025$CFO</t>
  </si>
  <si>
    <t>CSCALA_1786$0000000832</t>
  </si>
  <si>
    <t>CLFF_1000$$$CH65GMF012 N&amp;I GBF MS Franchise</t>
  </si>
  <si>
    <t>CLFF_1000$$$CH65GMF011 GBF N&amp;I Comms Ops</t>
  </si>
  <si>
    <t>CLFF_1000$$$CH65C00056 GBF N&amp;I Evobrutinib</t>
  </si>
  <si>
    <t>CLFF_1000$$$CH65C00057 N&amp;I GBF New Product Planning</t>
  </si>
  <si>
    <t>H000004342 GBF N&amp;I MS Franchise</t>
  </si>
  <si>
    <t>H000004343 GBF N&amp;I MS Com. Operations</t>
  </si>
  <si>
    <t>H000004344 GBF N&amp;I Evo</t>
  </si>
  <si>
    <t>H000004345 GBF N&amp;I New Product Planning</t>
  </si>
  <si>
    <t>FR6945187</t>
  </si>
  <si>
    <t>CLFF_1000$$$DE10501102</t>
  </si>
  <si>
    <t>CLFF_1000$$$DE10502401</t>
  </si>
  <si>
    <t>CLFF_1000$$$DE10502404</t>
  </si>
  <si>
    <t>CLFF_1000$$$DE10502405</t>
  </si>
  <si>
    <t>CLFF_1000$$$DE10502407</t>
  </si>
  <si>
    <t>CLFF_1000$$$DE10502409</t>
  </si>
  <si>
    <t>CLFF_1000$$$DE10502410</t>
  </si>
  <si>
    <t>CLFF_1000$$$DE10502411</t>
  </si>
  <si>
    <t>CLFF_1000$$$DE10502412</t>
  </si>
  <si>
    <t>CLFF_1000$$$DE10502415</t>
  </si>
  <si>
    <t>CLFF_1000$$$DE10502417</t>
  </si>
  <si>
    <t>CLFF_1000$$$DE10502702</t>
  </si>
  <si>
    <t>CLFF_1000$$$DE10502703</t>
  </si>
  <si>
    <t>CLFF_1000$$$DE10502704</t>
  </si>
  <si>
    <t>CLFF_1000$$$DE10502705</t>
  </si>
  <si>
    <t>CLFF_1000$$$DE10502706</t>
  </si>
  <si>
    <t>CLFF_1000$$$DE10502707</t>
  </si>
  <si>
    <t>CLFF_1000$$$DE10502708</t>
  </si>
  <si>
    <t>CLFF_1000$$$DE10502709</t>
  </si>
  <si>
    <t>CLFF_1000$$$DE10503603</t>
  </si>
  <si>
    <t>CLFF_1000$$$DE10503604</t>
  </si>
  <si>
    <t>CLFF_1000$$$DE10503605</t>
  </si>
  <si>
    <t>CLFF_1000$$$DE10503606</t>
  </si>
  <si>
    <t>CLFF_1000$$$DE10538105</t>
  </si>
  <si>
    <t>CLFF_1000$$$DE10538155</t>
  </si>
  <si>
    <t>CLFF_1000$$$DE10538336</t>
  </si>
  <si>
    <t>CLFF_1000$$$DE10538520</t>
  </si>
  <si>
    <t>CLFF_1000$$$DE10538527</t>
  </si>
  <si>
    <t>CLFF_1000$$$DE10588102</t>
  </si>
  <si>
    <t>CLFF_1000$$$DE20501102</t>
  </si>
  <si>
    <t>CLFF_1000$$$DE20501100</t>
  </si>
  <si>
    <t>CLFF_1000$$$DE20502401</t>
  </si>
  <si>
    <t>CLFF_1000$$$DE20502404</t>
  </si>
  <si>
    <t>CLFF_1000$$$DE20502405</t>
  </si>
  <si>
    <t>CLFF_1000$$$DE20502407</t>
  </si>
  <si>
    <t>CLFF_1000$$$DE20502408</t>
  </si>
  <si>
    <t>CLFF_1000$$$DE20502409</t>
  </si>
  <si>
    <t>CLFF_1000$$$DE20502410</t>
  </si>
  <si>
    <t>CLFF_1000$$$DE20502411</t>
  </si>
  <si>
    <t>CLFF_1000$$$DE20502412</t>
  </si>
  <si>
    <t>CLFF_1000$$$DE20502415</t>
  </si>
  <si>
    <t>CLFF_1000$$$DE20502417</t>
  </si>
  <si>
    <t>CLFF_1000$$$DE20502702</t>
  </si>
  <si>
    <t>CLFF_1000$$$DE20502703</t>
  </si>
  <si>
    <t>CLFF_1000$$$DE20502704</t>
  </si>
  <si>
    <t>CLFF_1000$$$DE20502705</t>
  </si>
  <si>
    <t>CLFF_1000$$$DE20502706</t>
  </si>
  <si>
    <t>CLFF_1000$$$DE20502707</t>
  </si>
  <si>
    <t>CLFF_1000$$$DE20502708</t>
  </si>
  <si>
    <t>CLFF_1000$$$DE20502709</t>
  </si>
  <si>
    <t>CLFF_1000$$$DE20503603</t>
  </si>
  <si>
    <t>CLFF_1000$$$DE20503604</t>
  </si>
  <si>
    <t>CLFF_1000$$$DE20503605</t>
  </si>
  <si>
    <t>CLFF_1000$$$DE20503606</t>
  </si>
  <si>
    <t>CLFF_1000$$$DE20538105</t>
  </si>
  <si>
    <t>CLFF_1000$$$DE20538155</t>
  </si>
  <si>
    <t>CLFF_1000$$$DE20538336</t>
  </si>
  <si>
    <t>CLFF_1000$$$DE20538520</t>
  </si>
  <si>
    <t>CLFF_1000$$$DE20538527</t>
  </si>
  <si>
    <t>L000010126</t>
  </si>
  <si>
    <t>L000013249</t>
  </si>
  <si>
    <t>L000010130</t>
  </si>
  <si>
    <t>L000010132</t>
  </si>
  <si>
    <t>L000010128</t>
  </si>
  <si>
    <t>L000010134</t>
  </si>
  <si>
    <t>L000010124</t>
  </si>
  <si>
    <t>FR6947443</t>
  </si>
  <si>
    <t>FR6950020</t>
  </si>
  <si>
    <t xml:space="preserve">ITEMPEU_NL40AA0013 </t>
  </si>
  <si>
    <t xml:space="preserve">CFLTFLE_2373ADM </t>
  </si>
  <si>
    <t xml:space="preserve">CFLTFLE_2373CSR </t>
  </si>
  <si>
    <t xml:space="preserve">CFLTFLE_2373EXC </t>
  </si>
  <si>
    <t xml:space="preserve">CFLTFLE_2373FAS </t>
  </si>
  <si>
    <t xml:space="preserve">CFLTFLE_2373FIN </t>
  </si>
  <si>
    <t xml:space="preserve">CFLTFLE_2373HUR </t>
  </si>
  <si>
    <t xml:space="preserve">CFLTFLE_2373INT </t>
  </si>
  <si>
    <t xml:space="preserve">CFLTFLE_2373LEG </t>
  </si>
  <si>
    <t xml:space="preserve">CFLTFLE_2373MKT </t>
  </si>
  <si>
    <t xml:space="preserve">CFLTFLE_2373OPS </t>
  </si>
  <si>
    <t xml:space="preserve">CFLTFLE_2373PRD </t>
  </si>
  <si>
    <t xml:space="preserve">CFLTFLE_2373PRO </t>
  </si>
  <si>
    <t xml:space="preserve">CFLTFLE_2373QUA </t>
  </si>
  <si>
    <t xml:space="preserve">CFLTFLE_2373QUC </t>
  </si>
  <si>
    <t xml:space="preserve">CFLTFLE_2373RES </t>
  </si>
  <si>
    <t xml:space="preserve">CFLTFLE_2373SAL </t>
  </si>
  <si>
    <t xml:space="preserve">CFLTFLE_2373SHP </t>
  </si>
  <si>
    <t xml:space="preserve">CFLTFLE_2373TEC </t>
  </si>
  <si>
    <t xml:space="preserve">CFLTFLE_2373SGA </t>
  </si>
  <si>
    <t>CTEMPNA_1000PH80L35002 SPICE Carve Out</t>
  </si>
  <si>
    <t>CPHOENX_01019182669150 SPICE Backfill Gernsheim</t>
  </si>
  <si>
    <t>FR6948171</t>
  </si>
  <si>
    <t>CFLTFLE_10543020420000 Write off-Inventories, IC</t>
  </si>
  <si>
    <t>L000009229</t>
  </si>
  <si>
    <t>CFLTFLE_10543020520000 Inventory revaluation IC</t>
  </si>
  <si>
    <t>CNOW_AUS0$$$0000091765 BRK Q/C</t>
  </si>
  <si>
    <t>CFLTFLE_10543020211000 Price variances 3rd party</t>
  </si>
  <si>
    <t>CFLTFLE_10543020510000 Inventory revaluation 3P</t>
  </si>
  <si>
    <t>CFLTFLE_10543020410000 Write off-Inventories, 3r</t>
  </si>
  <si>
    <t>CFLTFLE_10543020212000 Price variances IC</t>
  </si>
  <si>
    <t>CFLTFLE_10543020430000 Valuation adj.- 3rd parti</t>
  </si>
  <si>
    <t>CFLTFLE_10543020531100 Capitalized PV, 3P</t>
  </si>
  <si>
    <t>CFLTFLE_10543020531200 Capitalized PV, IC</t>
  </si>
  <si>
    <t>CFLTFLE_10543020440000 Valuation adjustments IC</t>
  </si>
  <si>
    <t>CNOW_7210$$$0000057730 UK-GILLINGHAM SAFC Miscellaneous</t>
  </si>
  <si>
    <t>CNOW_7210$$$0000051996 FR SAFC Absorbed Cost</t>
  </si>
  <si>
    <t>L000009839</t>
  </si>
  <si>
    <t>CNOW_7210$$$0000051994 FR RS Absorbed Cost</t>
  </si>
  <si>
    <t>CNOW_7210$$$0000051993 FR RE Absorbed Cost</t>
  </si>
  <si>
    <t>CNOW_7210$$$0000051995 FR BT Absorbed Cost</t>
  </si>
  <si>
    <t>CNOW_7210$$$0000058560 CHILE Manufacturing</t>
  </si>
  <si>
    <t>L000009997</t>
  </si>
  <si>
    <t>CNOW_7210$$$0000058205 MY RE COS Expenses</t>
  </si>
  <si>
    <t>L000010065</t>
  </si>
  <si>
    <t>CNOW_7210$$$0000058208 MY SAFC COS Expenses</t>
  </si>
  <si>
    <t>CORAERP_MMOR1975.2653 LS Procurement Rebate COGS</t>
  </si>
  <si>
    <t>CLFF_7210$$$2053L44109 Norway regulatory</t>
  </si>
  <si>
    <t>L000013450</t>
  </si>
  <si>
    <t>FR6951585</t>
  </si>
  <si>
    <t>CLFF_1000$$$CH01Z01000 OKB9 Cost Center</t>
  </si>
  <si>
    <t>CLFF_1000$$$DE01Z01000 OKB9 Cost Center</t>
  </si>
  <si>
    <t>FR6951651</t>
  </si>
  <si>
    <t>As per conversation with requestor, we'll be resolving this for now as the sponsor is on leave until Jan 3rd and will be unable to confirm.</t>
  </si>
  <si>
    <t>object was left out during the process and is now awaiting replication. However, it has been resolved to avoid breaching the SLA.</t>
  </si>
  <si>
    <t xml:space="preserve">CNOW_7210$$$0000000632 </t>
  </si>
  <si>
    <t xml:space="preserve">CNOW_7210$$$0000270007 </t>
  </si>
  <si>
    <t xml:space="preserve">CNOW_ROW$$$$K17D </t>
  </si>
  <si>
    <t xml:space="preserve">CNOW_7210$$$0000020049 </t>
  </si>
  <si>
    <t xml:space="preserve">CNOW_7210$$$0000040170 </t>
  </si>
  <si>
    <t xml:space="preserve">CNOW_7210$$$0000020053 </t>
  </si>
  <si>
    <t>L000007758</t>
  </si>
  <si>
    <t xml:space="preserve">CNOW_7210$$$0000040176 </t>
  </si>
  <si>
    <t xml:space="preserve">CNOW_7210$$$0000496907 </t>
  </si>
  <si>
    <t>L000013313</t>
  </si>
  <si>
    <t xml:space="preserve">CNOW_7210$$$0000051729 </t>
  </si>
  <si>
    <t>L000013491</t>
  </si>
  <si>
    <t xml:space="preserve">CNOW_7210$$$0000051730 </t>
  </si>
  <si>
    <t xml:space="preserve">CNOW_7210$$$0000021188 </t>
  </si>
  <si>
    <t xml:space="preserve">CNOW_7210$$$0000020024 </t>
  </si>
  <si>
    <t xml:space="preserve">CNOW_7210$$$0000057199 </t>
  </si>
  <si>
    <t xml:space="preserve">CNOW_7210$$$0000057200 </t>
  </si>
  <si>
    <t xml:space="preserve">CNOW_7210$$$0000057972 </t>
  </si>
  <si>
    <t xml:space="preserve">CNOW_7210$$$0000020040 </t>
  </si>
  <si>
    <t>CNOW_7210$$$0000052175</t>
  </si>
  <si>
    <t>CNOW_7210$$$0000052176</t>
  </si>
  <si>
    <t xml:space="preserve">CNOW_7210$$$0000015935 </t>
  </si>
  <si>
    <t>CNOW_7210$$$0000020031</t>
  </si>
  <si>
    <t>CNOW_7210$$$0000020032</t>
  </si>
  <si>
    <t xml:space="preserve">CNOW_AUS0$$$0000091932 </t>
  </si>
  <si>
    <t>L000008315</t>
  </si>
  <si>
    <t>CNOW_7210$$$0000058829</t>
  </si>
  <si>
    <t>CNOW_7210$$$0000058828</t>
  </si>
  <si>
    <t>CNOW_7210$$$0000023470</t>
  </si>
  <si>
    <t>FR6956164</t>
  </si>
  <si>
    <t>DFLTPGCOH_002086 SAFC Carlsbad, Inc., USA</t>
  </si>
  <si>
    <t>DFLTPGCOH_002108 Supelco, Inc., USA</t>
  </si>
  <si>
    <t>DFLTPGCOH_002001 Sigma-Aldrich Biochemie GmbH, Germany</t>
  </si>
  <si>
    <t>CSCALA_1212$0000001160</t>
  </si>
  <si>
    <t>CNOW_7210$$$0000051475</t>
  </si>
  <si>
    <t>FR6966061</t>
  </si>
  <si>
    <t>FR6970242</t>
  </si>
  <si>
    <t>CEMERAL_70006502992082</t>
  </si>
  <si>
    <t>CLFF_1000$$$DE10GIT05A</t>
  </si>
  <si>
    <t>G000001356</t>
  </si>
  <si>
    <t>Jay-R Lizardo</t>
  </si>
  <si>
    <t>FR6974751</t>
  </si>
  <si>
    <t>FR6975197</t>
  </si>
  <si>
    <t>CSCALA_1022$ITD_IT1</t>
  </si>
  <si>
    <t>CSCALA_1022$ITS_IT5</t>
  </si>
  <si>
    <t>PTEMPNA_US201PIOFCCHXPR89</t>
  </si>
  <si>
    <t>PTEMPNA_US201PIOMCCGVPR60</t>
  </si>
  <si>
    <t>PTEMPNA_US201PIOMCCEXPR75</t>
  </si>
  <si>
    <t>PTEMPNA_US201PIOMCCEXPR76</t>
  </si>
  <si>
    <t>PTEMPNA_US201PIOMCCEXPR51</t>
  </si>
  <si>
    <t>PTEMPNA_US201PIOMVPTXPR85</t>
  </si>
  <si>
    <t>PTEMPNA_US201PIOMVPLXPR73</t>
  </si>
  <si>
    <t>PTEMPNA_US201PIOMCCIXPR90</t>
  </si>
  <si>
    <t>PTEMPNA_US201PIOMEVBXPR01</t>
  </si>
  <si>
    <t>PTEMPNA_US201PIOMEVBXPR78</t>
  </si>
  <si>
    <t>PTEMPNA_US201PIOMEVBXPR71</t>
  </si>
  <si>
    <t>PTEMPNA_US201PIOMEVBXPR74</t>
  </si>
  <si>
    <t>PTEMPNA_US201PIOMEVBXPR80</t>
  </si>
  <si>
    <t>PTEMPNA_US201PIOMEVAXPR78</t>
  </si>
  <si>
    <t>PTEMPNA_US201PIOMEVAXPR72</t>
  </si>
  <si>
    <t>PTEMPNA_US201PIOMEVAXPR73</t>
  </si>
  <si>
    <t>PTEMPNA_US201PIOMEVAXPR74</t>
  </si>
  <si>
    <t>PTEMPNA_US201PIOMEVAXPR84</t>
  </si>
  <si>
    <t>PTEMPNA_US201PIOMEVAXPR50</t>
  </si>
  <si>
    <t>PTEMPNA_US201PIOMEVAXPR81</t>
  </si>
  <si>
    <t>FR6978118</t>
  </si>
  <si>
    <t xml:space="preserve">CLFF_1000$$$DE10200023 </t>
  </si>
  <si>
    <t>FR6977108</t>
  </si>
  <si>
    <t>CLFF_1000$$$DE10300076</t>
  </si>
  <si>
    <t>FR6977069</t>
  </si>
  <si>
    <t xml:space="preserve">CNOW_ROW$$$$0000091825 </t>
  </si>
  <si>
    <t xml:space="preserve">CFLTFLE_2373COS </t>
  </si>
  <si>
    <t xml:space="preserve">CSCALA_1042$PSCE </t>
  </si>
  <si>
    <t>FR6978512</t>
  </si>
  <si>
    <t>Mapped for 2025. Waiting for Andreas response for action.</t>
  </si>
  <si>
    <t>CSCALA_1759$PRLS</t>
  </si>
  <si>
    <t>CSCALA_1759$VOAL</t>
  </si>
  <si>
    <t xml:space="preserve">CFLTFLE_2276891080IC </t>
  </si>
  <si>
    <t xml:space="preserve">CFLTFLE_2276891082IC </t>
  </si>
  <si>
    <t>L000008966</t>
  </si>
  <si>
    <t>L000008972</t>
  </si>
  <si>
    <t>FR6982139</t>
  </si>
  <si>
    <t>CLFF_VMCA$$$TW91C02001</t>
  </si>
  <si>
    <t>FR6982382</t>
  </si>
  <si>
    <t>CLFF_1000$$$DE10200058</t>
  </si>
  <si>
    <t>CLFF_1000$$$DE10200059</t>
  </si>
  <si>
    <t>CLFF_1000$$$DE10200060</t>
  </si>
  <si>
    <t>CLFF_1000$$$DE10200061</t>
  </si>
  <si>
    <t>CLFF_1000$$$DE10200062</t>
  </si>
  <si>
    <t>FR6981254</t>
  </si>
  <si>
    <t xml:space="preserve">G000000397 </t>
  </si>
  <si>
    <t>FR6981168</t>
  </si>
  <si>
    <t>CPRJ-9820240021 BIONTECH SE BNT326</t>
  </si>
  <si>
    <t>FR6981021</t>
  </si>
  <si>
    <t>FR6984381</t>
  </si>
  <si>
    <t>CLFF_1000$$$NG50C1CSLS</t>
  </si>
  <si>
    <t>L000008834</t>
  </si>
  <si>
    <t>Wayne Allen de Vos</t>
  </si>
  <si>
    <t>D00123500000000 AP5008</t>
  </si>
  <si>
    <t>FR6986301</t>
  </si>
  <si>
    <t>CSCALA_1022$ITN_IT4</t>
  </si>
  <si>
    <t>CSCALA_1022$ITS_T01</t>
  </si>
  <si>
    <t>CFLTFLE_22450000002737</t>
  </si>
  <si>
    <t>CFLTFLE_22450000002763</t>
  </si>
  <si>
    <t>L000013151</t>
  </si>
  <si>
    <t>FR6988197</t>
  </si>
  <si>
    <t>CLFF_1000$$$DE20533101</t>
  </si>
  <si>
    <t>CLFF_1000$$$DE20533102</t>
  </si>
  <si>
    <t>CLFF_1000$$$DE20533103</t>
  </si>
  <si>
    <t>CLFF_1000$$$DE20533104</t>
  </si>
  <si>
    <t>CLFF_1000$$$DE20533105</t>
  </si>
  <si>
    <t>CLFF_1000$$$DE20533106</t>
  </si>
  <si>
    <t>CLFF_1000$$$DE20533108</t>
  </si>
  <si>
    <t>CLFF_1000$$$DE20533110</t>
  </si>
  <si>
    <t>CLFF_1000$$$DE20533111</t>
  </si>
  <si>
    <t>CLFF_1000$$$DE20533112</t>
  </si>
  <si>
    <t>CLFF_1000$$$DE20533113</t>
  </si>
  <si>
    <t>CLFF_1000$$$DE20533198</t>
  </si>
  <si>
    <t>CLFF_1000$$$DE10533101</t>
  </si>
  <si>
    <t>CLFF_1000$$$DE10533102</t>
  </si>
  <si>
    <t>CLFF_1000$$$DE10533103</t>
  </si>
  <si>
    <t>CLFF_1000$$$DE10533104</t>
  </si>
  <si>
    <t>CLFF_1000$$$DE10533105</t>
  </si>
  <si>
    <t>CLFF_1000$$$DE10533106</t>
  </si>
  <si>
    <t>CLFF_1000$$$DE10533108</t>
  </si>
  <si>
    <t>CLFF_1000$$$DE10533110</t>
  </si>
  <si>
    <t>CLFF_1000$$$DE10533111</t>
  </si>
  <si>
    <t>CLFF_1000$$$DE10533112</t>
  </si>
  <si>
    <t>CLFF_1000$$$DE10533113</t>
  </si>
  <si>
    <t>FR6995568</t>
  </si>
  <si>
    <t>G000000514</t>
  </si>
  <si>
    <t>D00118900000000 Ultra-High Purity Colloidal Silica PD Su</t>
  </si>
  <si>
    <t>D00123000000000 Optiplane 2260</t>
  </si>
  <si>
    <t>DP000010000000 Cu3886 low dishing low defect Cu Bulk Sl</t>
  </si>
  <si>
    <t>D00123300000000 Str Partnership IMEC TFM Share</t>
  </si>
  <si>
    <t>D00123200000000 Adv Pkg CMP (1501-50 BOOST)</t>
  </si>
  <si>
    <t>D00115200000000 Ultra-High Purity Colloidal Silica</t>
  </si>
  <si>
    <t>DP000005000000 DP1284 high-rate Cu bulk slurry for TI</t>
  </si>
  <si>
    <t>RD210008 Advanced particle characterization</t>
  </si>
  <si>
    <t>RD242007 HPD8700 for Micron HBM CMP</t>
  </si>
  <si>
    <t>CLFF_1000$$$TW03TNKA06</t>
  </si>
  <si>
    <t>P000000635 EL-SC-E Global Engineering</t>
  </si>
  <si>
    <t>FR7000149</t>
  </si>
  <si>
    <t xml:space="preserve">CORAERP_MMOR1945.J5XX </t>
  </si>
  <si>
    <t xml:space="preserve">CORAERP_MMOR1975.P1BR </t>
  </si>
  <si>
    <t xml:space="preserve">CORAERP_MMOR1975.P1VP </t>
  </si>
  <si>
    <t xml:space="preserve">CFLTFLE_2373ICO </t>
  </si>
  <si>
    <t>DFLTPGCOH_BF-P1_001975 EMD Millipore Corporation, USA</t>
  </si>
  <si>
    <t>DFLTPGCOH_BF-Y6_002373 Mirus Bio, LLC, USA</t>
  </si>
  <si>
    <t>FR7000977</t>
  </si>
  <si>
    <t>CLFF_VMCA$$$GB10C00701 PM-IOQ QA Semicon Materials GB</t>
  </si>
  <si>
    <t>FR7006542</t>
  </si>
  <si>
    <t>O000000000 Other</t>
  </si>
  <si>
    <t>FR7007038</t>
  </si>
  <si>
    <t xml:space="preserve">CPHOENX_01010000604520 </t>
  </si>
  <si>
    <t xml:space="preserve">CPHOENX_01010000604540 </t>
  </si>
  <si>
    <t xml:space="preserve">CPHOENX_01010000604530 </t>
  </si>
  <si>
    <t xml:space="preserve">CORAERP_MMOR1975.4147 </t>
  </si>
  <si>
    <t xml:space="preserve">ITEMPEU_001300003829 </t>
  </si>
  <si>
    <t xml:space="preserve">CORAERP_MMOR1975.SMQA </t>
  </si>
  <si>
    <t>L000010145</t>
  </si>
  <si>
    <t>L000009822</t>
  </si>
  <si>
    <t>L000013174</t>
  </si>
  <si>
    <t>CLFF_7210$$$2102TCBZ30 BWY Maintenance</t>
  </si>
  <si>
    <t>CNOW_7210$$$0000020259 STL SAFC BROADWAY BUILDING</t>
  </si>
  <si>
    <t>CNOW_7210$$$0000040415 MWK RS PLANNING &amp; SCHEDULING</t>
  </si>
  <si>
    <t>CNOW_7210$$$0000040534 Food Safety North America</t>
  </si>
  <si>
    <t>CORAERP_MMOR1975.5093 Bulk, Custom, LDA Product Marketing</t>
  </si>
  <si>
    <t>D30010400000000 R&amp;D project expenses</t>
  </si>
  <si>
    <t>CPHOENX_01010000669760 IP Sale Darmstadt Production for MagPrep</t>
  </si>
  <si>
    <t>L000009449</t>
  </si>
  <si>
    <t>L000005735</t>
  </si>
  <si>
    <t>L000005920</t>
  </si>
  <si>
    <t>L000013259</t>
  </si>
  <si>
    <t>FR7010037</t>
  </si>
  <si>
    <t>CLFF_1000$$$DE10558300</t>
  </si>
  <si>
    <t>CLFF_1000$$$DE10622200</t>
  </si>
  <si>
    <t>CLFF_1000$$$DE10623000</t>
  </si>
  <si>
    <t>FR7010909</t>
  </si>
  <si>
    <t>G000000392</t>
  </si>
  <si>
    <t>G000000389</t>
  </si>
  <si>
    <t>G000000387</t>
  </si>
  <si>
    <t>FR7018001</t>
  </si>
  <si>
    <t>D00119900000000 OT R&amp;D IC Charge</t>
  </si>
  <si>
    <t>D00120100000000 DPM R&amp;D IC Charge</t>
  </si>
  <si>
    <t>D00120500000000 General OLED R&amp;D</t>
  </si>
  <si>
    <t>D00120600000000 HTM Development</t>
  </si>
  <si>
    <t>D00120700000000 TMM Research &amp; Development</t>
  </si>
  <si>
    <t>D00121500000000 OLED R&amp;D CrossCharge</t>
  </si>
  <si>
    <t>D00121600000000 OT R&amp;D CrossCharge</t>
  </si>
  <si>
    <t>D00121800000000 DPM R&amp;D CrossCharge</t>
  </si>
  <si>
    <t>D00123600000000 LGD-OLED-mobile-RSP</t>
  </si>
  <si>
    <t>D00123700000000 LGD-OLED-mobile-RSP</t>
  </si>
  <si>
    <t>D00123800000000 LGD-OLED-TV-WBE-B9</t>
  </si>
  <si>
    <t>D00123900000000 LGD-OLED-TV-WBE-B9</t>
  </si>
  <si>
    <t>P000001243</t>
  </si>
  <si>
    <t>P000001209</t>
  </si>
  <si>
    <t>FR7013508</t>
  </si>
  <si>
    <t>CSCALA_1042$LSRG_P19</t>
  </si>
  <si>
    <t xml:space="preserve">CSCALA_1042$LWSP </t>
  </si>
  <si>
    <t xml:space="preserve">CEMERAL_70007001584396 </t>
  </si>
  <si>
    <t xml:space="preserve">CORAERP_MMOR1968.LLPD </t>
  </si>
  <si>
    <t>DFLTPGCOH_BF-ZE_001060 Merck Pte. Ltd., Singapore</t>
  </si>
  <si>
    <t>DFLTPGCOH_BD-DM1_001968 EMD Millipore Corp., Puerto Rico Branch, Puerto Rico</t>
  </si>
  <si>
    <t>CSCALA_1786$704_114</t>
  </si>
  <si>
    <t>CSCALA_1786$704_116</t>
  </si>
  <si>
    <t>CSCALA_1786$0000000704 3110250000 Internal sales service expenses/BF-Y1; Adjustment</t>
  </si>
  <si>
    <t>DFLTPGCOH_DIV-31_001786</t>
  </si>
  <si>
    <t>DFLTPGCOH_BF-Y1_001786</t>
  </si>
  <si>
    <t>FR7022004</t>
  </si>
  <si>
    <t>FR7022142</t>
  </si>
  <si>
    <t>CTEMPLA_1000UY10010031 Customer Service</t>
  </si>
  <si>
    <t>H000000598</t>
  </si>
  <si>
    <t>DFLTPGCOH_DIV-31_001823</t>
  </si>
  <si>
    <t>CTEMPNA_1000US12MBHR01</t>
  </si>
  <si>
    <t>CTEMPNA_1000US12MBSGSD</t>
  </si>
  <si>
    <t>CTEMPNA_1000CA20MBSGSD</t>
  </si>
  <si>
    <t>CTEMPNA_1000US30MBSGSD</t>
  </si>
  <si>
    <t>CTEMPNA_1000US20MBSGSD</t>
  </si>
  <si>
    <t>CTEMPNA_1000US15MBSGSD</t>
  </si>
  <si>
    <t>CSCALA_1025$CFO CFO COST CHARGING</t>
  </si>
  <si>
    <t>CTEMPEU_1000PL80GFO018 ABP</t>
  </si>
  <si>
    <t xml:space="preserve">G000000637 </t>
  </si>
  <si>
    <t xml:space="preserve">G000001174 </t>
  </si>
  <si>
    <t>G000001242</t>
  </si>
  <si>
    <t>G000000213</t>
  </si>
  <si>
    <t>G000001136</t>
  </si>
  <si>
    <t>FR7024407</t>
  </si>
  <si>
    <t>FR7025313</t>
  </si>
  <si>
    <t>CVRSM_VMCA$$KR07DB3307 PM Fleet Deprec</t>
  </si>
  <si>
    <t>CVRSM_VMCA$$KR07DB3305 AM Fleet Deprec</t>
  </si>
  <si>
    <t>CVRSM_VMCA$$US10DB3015 NA PM WF6 Fleet</t>
  </si>
  <si>
    <t>CVRSM_VMCA$$US10DB3018 NA Distribution</t>
  </si>
  <si>
    <t>CVRSM_VMCA$$US10DB3019 NA Distribution</t>
  </si>
  <si>
    <t>CVRSM_VMCA$$US10DB3010 NA AM Fleet</t>
  </si>
  <si>
    <t>P000000923</t>
  </si>
  <si>
    <t>P000000818</t>
  </si>
  <si>
    <t>P000000914</t>
  </si>
  <si>
    <t>Successfully loaded to 2025.</t>
  </si>
  <si>
    <t>Unable to in PCB as this previously loaded and remap in 2024.</t>
  </si>
  <si>
    <t>Loaded in 2024.</t>
  </si>
  <si>
    <t>Successfully loaded to 2025. Will be resolving the this ticket for now and inform the requester about the situation.</t>
  </si>
  <si>
    <t>FR7025837</t>
  </si>
  <si>
    <t>CEMERAL_70006101P13202 PS APAC Commercial</t>
  </si>
  <si>
    <t>L000006770</t>
  </si>
  <si>
    <t>FR7031618</t>
  </si>
  <si>
    <t xml:space="preserve">CNOW_7210$$$0000020058 </t>
  </si>
  <si>
    <t xml:space="preserve">CNOW_7210$$$0000020057 </t>
  </si>
  <si>
    <t>CNOW_7210$$$P551015412</t>
  </si>
  <si>
    <t xml:space="preserve">CNOW_7210$$$0000051458 </t>
  </si>
  <si>
    <t xml:space="preserve">IEMERAL_000009101239 </t>
  </si>
  <si>
    <t>L000009473</t>
  </si>
  <si>
    <t>L000009306</t>
  </si>
  <si>
    <t>D30011400000000 PES Concentration Device Family</t>
  </si>
  <si>
    <t>CTEMPLA_1000PE10170105 Fertility Reimbursement</t>
  </si>
  <si>
    <t>FR7032783</t>
  </si>
  <si>
    <t>FR7040650</t>
  </si>
  <si>
    <t>RD242006 Shushan in-house Ce for STI slurry</t>
  </si>
  <si>
    <t>FR7040552</t>
  </si>
  <si>
    <t xml:space="preserve">CSCALA_1042$LSCC </t>
  </si>
  <si>
    <t xml:space="preserve">CEMERAL_70007001184363 </t>
  </si>
  <si>
    <t xml:space="preserve">CFLTFLE_1044LSCL </t>
  </si>
  <si>
    <t xml:space="preserve">CEMERAL_70006302991410 </t>
  </si>
  <si>
    <t xml:space="preserve">CSCALA_1042$RARE </t>
  </si>
  <si>
    <t>CPRJ-9820240010 MA8 T228 6828a Payload Synthesis</t>
  </si>
  <si>
    <t>L000008498 M_MY_3110430000G - Comm - CS - C&amp;C-G</t>
  </si>
  <si>
    <t>L000008449 SG_3110430000G - Commercial-CS-C&amp;C-G</t>
  </si>
  <si>
    <t>L000008523 TH_3110430000G - Commercial-CS-C&amp;C-G</t>
  </si>
  <si>
    <t>L000008486 M_ID_3110430000G_FG6-Commerc-CS-C&amp;C-G</t>
  </si>
  <si>
    <t>L000008476 7001582186-Commercial Sub Reg Head-G</t>
  </si>
  <si>
    <t>DFLTPGCOH_000000 Trustees of the Sigma-Aldrich Pension Scheme (UK), UK</t>
  </si>
  <si>
    <t>CLFF_1000$$$DE50TODA13</t>
  </si>
  <si>
    <t>H000000678</t>
  </si>
  <si>
    <t>FR7040071</t>
  </si>
  <si>
    <t>Volker Ogan</t>
  </si>
  <si>
    <t>H000004262</t>
  </si>
  <si>
    <t>CFLTFLE_10550000002580 Facilities and building charge out</t>
  </si>
  <si>
    <t>CTEMPEU_1000TR10MS4214 52-Promo Marketing</t>
  </si>
  <si>
    <t>PLEAN_X310181TN5013200 BAVENCIO promotion costs GL</t>
  </si>
  <si>
    <t>PLEAN_X310201AE5010203 SP PROM MAT-KW-FERT</t>
  </si>
  <si>
    <t>PLEAN_X310201AE5010205 SP PROM MAT-QA-FERT</t>
  </si>
  <si>
    <t>PLEAN_X310201AE5030504 SP REG-EA-FERT</t>
  </si>
  <si>
    <t>PLEAN_X310201MA5013216 Sponsorship ISIVIF (SMMR)</t>
  </si>
  <si>
    <t>PLEAN_X310201TN5013226 Algeria congresses and events</t>
  </si>
  <si>
    <t>PLEAN_X310201TN6013206 CongrèsnationaldelaSTGOFertilityBiotTN</t>
  </si>
  <si>
    <t>PLEAN_X310211TN5010200 Hébérgement Atlas de reproduction assist</t>
  </si>
  <si>
    <t>PLEAN_X310301AE5015207 SP PROM OTHERS-BH-DIAB</t>
  </si>
  <si>
    <t>PLEAN_X310301AE5030504 SP REG-EA-DIAB</t>
  </si>
  <si>
    <t>PLEAN_X310301EG5010216 B4 Commercial-EG-Pro. material-Print M.</t>
  </si>
  <si>
    <t>PLEAN_X310301TN5013212 ROUND TABLE &amp; STAFFS</t>
  </si>
  <si>
    <t>PLEAN_X310511MA5013214 PHEW: special edition</t>
  </si>
  <si>
    <t>PLEAN_X310511TN5013225 branding : mavenchat</t>
  </si>
  <si>
    <t>PLEAN_X310511TN5030200 X.310511.TN50.30.200</t>
  </si>
  <si>
    <t>PLEAN_X310511TN6013204 Journée ANST</t>
  </si>
  <si>
    <t>FR7043643</t>
  </si>
  <si>
    <t>DFLTPGCOH_BF-52_001258</t>
  </si>
  <si>
    <t>LEAN_X310181TN5013000</t>
  </si>
  <si>
    <t>LEAN_X310301EG5010000</t>
  </si>
  <si>
    <t>LEAN_X310301TN5013000</t>
  </si>
  <si>
    <t>LEAN_X310511TN5030000</t>
  </si>
  <si>
    <t>FR7047510</t>
  </si>
  <si>
    <t xml:space="preserve">CLFF_1000$$$DE20675100 </t>
  </si>
  <si>
    <t>FR7047182</t>
  </si>
  <si>
    <t xml:space="preserve">CNOW_7210$$$0000020056 </t>
  </si>
  <si>
    <t xml:space="preserve">CNOW_7210$$$0000010298 </t>
  </si>
  <si>
    <t xml:space="preserve">CNOW_7210$$$0000040058 </t>
  </si>
  <si>
    <t xml:space="preserve">CNOW_7210$$$0000010344 </t>
  </si>
  <si>
    <t>CLFF_1000$$$DE10523702</t>
  </si>
  <si>
    <t>CLFF_1000$$$DE10575000</t>
  </si>
  <si>
    <t>CLFF_1000$$$DE10575700</t>
  </si>
  <si>
    <t>CLFF_1000$$$DE10577000</t>
  </si>
  <si>
    <t>CLFF_1000$$$DE10671000</t>
  </si>
  <si>
    <t>CLFF_1000$$$DE10575119</t>
  </si>
  <si>
    <t>CLFF_1000$$$DE10575310</t>
  </si>
  <si>
    <t>CLFF_1000$$$DE10675100</t>
  </si>
  <si>
    <t>CLFF_1000$$$DE10598500</t>
  </si>
  <si>
    <t>CLFF_1000$$$DE10598600</t>
  </si>
  <si>
    <t>CLFF_1000$$$DE10698500</t>
  </si>
  <si>
    <t>CLFF_1000$$$DE10575300</t>
  </si>
  <si>
    <t>CLFF_1000$$$DE10672000</t>
  </si>
  <si>
    <t>FR7046557</t>
  </si>
  <si>
    <t>FR7044542</t>
  </si>
  <si>
    <t xml:space="preserve">CNOW_7210$$$0024063019 </t>
  </si>
  <si>
    <t xml:space="preserve">CNOW_7210$$$0000040107 </t>
  </si>
  <si>
    <t xml:space="preserve">CNOW_7210$$$0000015562 </t>
  </si>
  <si>
    <t>CNOW_AUS0$$$0000092059</t>
  </si>
  <si>
    <t>CNOW_ROW$$$$0000091828</t>
  </si>
  <si>
    <t xml:space="preserve">CNOW_7210$$$0000059962 </t>
  </si>
  <si>
    <t>L000007200</t>
  </si>
  <si>
    <t>L000009797</t>
  </si>
  <si>
    <t>DFLTPGCOH_002145 Merck Life Science Limited, New Zealand</t>
  </si>
  <si>
    <t>FR7049840</t>
  </si>
  <si>
    <t>CLFF_7210$$$2029GIT00M</t>
  </si>
  <si>
    <t>CLFF_1000$$$CH50L98016</t>
  </si>
  <si>
    <t>FR7048767</t>
  </si>
  <si>
    <t>CLFF_1000$$$DE20538290</t>
  </si>
  <si>
    <t>CLFF_1000$$$DE20529600</t>
  </si>
  <si>
    <t>CLFF_1000$$$DE20847200</t>
  </si>
  <si>
    <t>CLFF_1000$$$DE20538257</t>
  </si>
  <si>
    <t>CLFF_1000$$$DE10538257</t>
  </si>
  <si>
    <t>CLFF_1000$$$DE20538295</t>
  </si>
  <si>
    <t>CLFF_1000$$$DE10538295</t>
  </si>
  <si>
    <t>CLFF_1000$$$DE20538456</t>
  </si>
  <si>
    <t>CLFF_1000$$$DE10538456</t>
  </si>
  <si>
    <t>CLFF_1000$$$DE20538554</t>
  </si>
  <si>
    <t>CLFF_1000$$$DE10538554</t>
  </si>
  <si>
    <t>CLFF_1000$$$DE10537810</t>
  </si>
  <si>
    <t>CLFF_1000$$$DE20538242</t>
  </si>
  <si>
    <t>CLFF_1000$$$DE10538242</t>
  </si>
  <si>
    <t>CLFF_1000$$$DE20568016</t>
  </si>
  <si>
    <t>CLFF_1000$$$DE20538431</t>
  </si>
  <si>
    <t>CLFF_1000$$$DE20567105</t>
  </si>
  <si>
    <t>CLFF_1000$$$DE10538431</t>
  </si>
  <si>
    <t>CLFF_1000$$$DE10649700</t>
  </si>
  <si>
    <t>CLFF_1000$$$DE10607900</t>
  </si>
  <si>
    <t>CLFF_1000$$$DE20569511</t>
  </si>
  <si>
    <t>CLFF_1000$$$DE20675101</t>
  </si>
  <si>
    <t>FR7052459</t>
  </si>
  <si>
    <t>G000000528</t>
  </si>
  <si>
    <t>G000001080</t>
  </si>
  <si>
    <t>G000000947</t>
  </si>
  <si>
    <t>G000001097</t>
  </si>
  <si>
    <t>FR7051681</t>
  </si>
  <si>
    <t>CSCALA_1820$A064 Field Force in New Zealand</t>
  </si>
  <si>
    <t>DFLTPGCOH_BF-52_001820</t>
  </si>
  <si>
    <t>FR7051498</t>
  </si>
  <si>
    <t xml:space="preserve">CLFF_1000$$$DE10GT8764 </t>
  </si>
  <si>
    <t xml:space="preserve">CORAERP_MMOR1975.9760 </t>
  </si>
  <si>
    <t xml:space="preserve">IPHOENX_000400753223 </t>
  </si>
  <si>
    <t>CORAERP_MMO$R1975.CXHQ</t>
  </si>
  <si>
    <t>DFLTPGCOH_BF-Y6_001975 EMD Millipore Corporation, USA</t>
  </si>
  <si>
    <t>DFLTPGCOH_BF-C4_001975 EMD Millipore Corporation, USA</t>
  </si>
  <si>
    <t>FR7057938</t>
  </si>
  <si>
    <t>CNOW_7210$$$0000015104 DE RS Administration Steinheim</t>
  </si>
  <si>
    <t>CNOW_7210$$$0000015304 DE RS Inbound-Steinheim</t>
  </si>
  <si>
    <t>CNOW_7210$$$0000015305 DE RS Workshop Chemie GmbH</t>
  </si>
  <si>
    <t>CNOW_7210$$$0000015320 DE RS Goods In</t>
  </si>
  <si>
    <t>CNOW_7210$$$0000015350 DE RS Inventory-Steinheim</t>
  </si>
  <si>
    <t>CNOW_7210$$$0000015355 DE RS EHS</t>
  </si>
  <si>
    <t>CNOW_7210$$$0000015360 DE RS waste</t>
  </si>
  <si>
    <t>CNOW_7210$$$0000015404 DE RS Dispatch - Steinheim</t>
  </si>
  <si>
    <t>CNOW_7210$$$0000015504 DE RS Export-Shipping-Steinheim</t>
  </si>
  <si>
    <t>CNOW_7210$$$0000015520 DE RS Sales Support Steinheim</t>
  </si>
  <si>
    <t>CNOW_7210$$$0000015550 DE RS Quality Control</t>
  </si>
  <si>
    <t>CNOW_7210$$$0000015570 DE RS Compliance</t>
  </si>
  <si>
    <t>CNOW_7210$$$0000015600 DE SAFC Filling Station Bulk / F&amp;F</t>
  </si>
  <si>
    <t>CNOW_7210$$$0000015610 DE RS Lables &amp; Prepack Filling</t>
  </si>
  <si>
    <t>CNOW_7210$$$0000015611 DE RS Etikettierungg</t>
  </si>
  <si>
    <t>CNOW_7210$$$0000015614 DE RS Etikettendruck</t>
  </si>
  <si>
    <t>CNOW_7210$$$0000015615 DE SAFC Food Filling</t>
  </si>
  <si>
    <t>CNOW_7210$$$0000015620 DE RS Air Sensitive Filling</t>
  </si>
  <si>
    <t>CNOW_7210$$$0000015710 DE RS Purchasing/Sourcing</t>
  </si>
  <si>
    <t>CNOW_7210$$$0000015919 STH MAOH CCV</t>
  </si>
  <si>
    <t>CNOW_7210$$$0000015940 STH MAOH CCV</t>
  </si>
  <si>
    <t>CNOW_7210$$$0000015941 STH TOLSO charges</t>
  </si>
  <si>
    <t>CNOW_7210$$$0000015995 DE RS SG&amp;A KG Steinheim</t>
  </si>
  <si>
    <t>CNOW_7210$$$0000051910 DE SAFC Filling Station Bulk / F&amp;F</t>
  </si>
  <si>
    <t>CNOW_7210$$$0000051911 DE-PC SAFC Filling Station Bulk/F&amp;F</t>
  </si>
  <si>
    <t>CNOW_7210$$$0000051912 DE-PC RS Lables &amp; Prepack Filling</t>
  </si>
  <si>
    <t>CNOW_7210$$$0000051914 DE-PC SAFC Food Filling</t>
  </si>
  <si>
    <t>CNOW_7210$$$0000051915 DE-PC RS Air Sensitive Filling</t>
  </si>
  <si>
    <t>CNOW_7210$$$0000051926 DE RE CoGs Logistic - Steinheim</t>
  </si>
  <si>
    <t>CNOW_7210$$$0000051936 DE-PC RS Pilot Plant Production</t>
  </si>
  <si>
    <t>CNOW_7210$$$0000051937 DE BT Sigma Genosys Production</t>
  </si>
  <si>
    <t>CNOW_7210$$$0000052070 ICON DE 15104</t>
  </si>
  <si>
    <t>CNOW_7210$$$0000052074 ICON DE 15305</t>
  </si>
  <si>
    <t>CNOW_7210$$$0000052077 ICON DE 15550</t>
  </si>
  <si>
    <t>CNOW_7210$$$0000052078 ICON DE 15600</t>
  </si>
  <si>
    <t>CNOW_7210$$$0000052079 ICON DE 15610</t>
  </si>
  <si>
    <t>CNOW_7210$$$0000052080 ICON DE 15611</t>
  </si>
  <si>
    <t>CNOW_7210$$$0000052081 ICON DE 15614</t>
  </si>
  <si>
    <t>CNOW_7210$$$0000052082 ICON DE 15615</t>
  </si>
  <si>
    <t>CNOW_7210$$$0000052083 ICON DE 15620</t>
  </si>
  <si>
    <t>CNOW_7210$$$0000052084 ICON DE 15320</t>
  </si>
  <si>
    <t>CNOW_7210$$$0000052085 ICON DE 15350</t>
  </si>
  <si>
    <t>CNOW_7210$$$0000052086 ICON DE 15355</t>
  </si>
  <si>
    <t>CNOW_7210$$$0000052087 ICON DE 15360</t>
  </si>
  <si>
    <t>CNOW_7210$$$0000052088 ICON DE 15404</t>
  </si>
  <si>
    <t>CNOW_7210$$$0000052090 ICON DE 15570</t>
  </si>
  <si>
    <t>CNOW_7210$$$0000052093 ICON DE 15710</t>
  </si>
  <si>
    <t>CNOW_7210$$$0000052157 STH MAOH Absorption</t>
  </si>
  <si>
    <t>CNOW_7210$$$0000052172 ICON DE 15941</t>
  </si>
  <si>
    <t>CNOW_7210$$$0000058241 STH R&amp;D Production</t>
  </si>
  <si>
    <t>CNOW_7210$$$0000058242 STH Lab Production</t>
  </si>
  <si>
    <t>CNOW_7210$$$0000058243 STH Pilot Plant Production</t>
  </si>
  <si>
    <t>CNOW_7210$$$0000058244 STH Poduction General</t>
  </si>
  <si>
    <t>CNOW_7210$$$0000058245 STH Oligo Production</t>
  </si>
  <si>
    <t>CNOW_7210$$$0000058251 STH Apprentices Production</t>
  </si>
  <si>
    <t>CNOW_7210$$$0000058261 STH Other Inc/Exp Production</t>
  </si>
  <si>
    <t>L000012426</t>
  </si>
  <si>
    <t>L000010216</t>
  </si>
  <si>
    <t>L000010215</t>
  </si>
  <si>
    <t>FR7057554</t>
  </si>
  <si>
    <t>CNOW_7210$$$0000051654 Payroll Vendor</t>
  </si>
  <si>
    <t>CNOW_7210$$$0000051644 Payroll Vendor</t>
  </si>
  <si>
    <t>CORAERP_MMOR1975.2738 MBS Hub Wroclaw</t>
  </si>
  <si>
    <t>CLFF_1000$$$ZA50GIT10C</t>
  </si>
  <si>
    <t>CLFF_1000$$$EE50GIT00C</t>
  </si>
  <si>
    <t>CLFF_1000$$$KE50GIT10B</t>
  </si>
  <si>
    <t>CLFF_1000$$$KE50GIT10C</t>
  </si>
  <si>
    <t>CNOW_7210$$$0000051458</t>
  </si>
  <si>
    <t>H000003120</t>
  </si>
  <si>
    <t>FR7061005</t>
  </si>
  <si>
    <t>FR7064092</t>
  </si>
  <si>
    <t>CLFF_1000$$$DE10G69660</t>
  </si>
  <si>
    <t>DFLTPGCOH_001500 Merck KGaA, Germany</t>
  </si>
  <si>
    <t>CLFF_1000$$$DE20506400</t>
  </si>
  <si>
    <t>FR7067731</t>
  </si>
  <si>
    <t>G000000353</t>
  </si>
  <si>
    <t>G000000237 FJ1 DX - Exceptionals</t>
  </si>
  <si>
    <t>FR7070747</t>
  </si>
  <si>
    <t>Already mapped but not yet replicated in TM1.</t>
  </si>
  <si>
    <t>(Multiple Items)</t>
  </si>
  <si>
    <t>CLFF_VMCA$$$KR07DB3307 PM Fleet Deprec</t>
  </si>
  <si>
    <t>CLFF_VMCA$$$KR07DB3305 AM Fleet Deprec</t>
  </si>
  <si>
    <t>CLFF_VMCA$$$US10DB3015 NA PM WF6 Fleet</t>
  </si>
  <si>
    <t>CLFF_VMCA$$$US10DB3018 NA Distribution</t>
  </si>
  <si>
    <t>CLFF_VMCA$$$US10DB3019 NA Distribution</t>
  </si>
  <si>
    <t>CLFF_VMCA$$$US10DB3010 NA AM Fleet</t>
  </si>
  <si>
    <t>CLFF_VMCA$$$KR16DB3301 Fleet Depreciation</t>
  </si>
  <si>
    <t>CLFF_VMCA$$$KR15DB3300 PM NH3 Fleet Deprec</t>
  </si>
  <si>
    <t>CLFF_VMCA$$$KR15DB3302 PM NF3 Fleet Deprec</t>
  </si>
  <si>
    <t>CLFF_VMCA$$$KR15DB3307 AM Fleet Depreciation</t>
  </si>
  <si>
    <t>CLFF_VMCA$$$TW10DB3302 Taiwan PM Fleet</t>
  </si>
  <si>
    <t>FR7076100</t>
  </si>
  <si>
    <t>CLFF_1000$$$DE10GIT04K</t>
  </si>
  <si>
    <t>G000000893</t>
  </si>
  <si>
    <t>CLFF_7210$$$2034C00019 Hub Organoids</t>
  </si>
  <si>
    <t>L000007871</t>
  </si>
  <si>
    <t>GCOHM01 Global Cost Object Hierarchy</t>
  </si>
  <si>
    <t>FR7079666</t>
  </si>
  <si>
    <t>FR7081100</t>
  </si>
  <si>
    <t>L000013595</t>
  </si>
  <si>
    <t>L000013330</t>
  </si>
  <si>
    <t>L000012371</t>
  </si>
  <si>
    <t>Marvin Graef</t>
  </si>
  <si>
    <t>Requested node is non-existent. Reached out with the requester.</t>
  </si>
  <si>
    <t>CNOW_7210$$$0000051707 LS-IT-N BUSINESS PARTNER GLOBAL</t>
  </si>
  <si>
    <t>CNOW_7210$$$0000023582 LS ERP-IT ONE ERP</t>
  </si>
  <si>
    <t>CNOW_7210$$$0000057565 LS ERP-IT ONE ERP</t>
  </si>
  <si>
    <t>CNOW_7210$$$0000265235 LS ERP-IT ONE ERP</t>
  </si>
  <si>
    <t>DFLTPGCOH_BF-C4_002014</t>
  </si>
  <si>
    <t>DFLTPGCOH_BF-Y6_002106</t>
  </si>
  <si>
    <t>DFLTPGCOH_BF-Y6_002047</t>
  </si>
  <si>
    <t>DFLTPGCOH_BF-Y6_002072</t>
  </si>
  <si>
    <t>FR7083726</t>
  </si>
  <si>
    <t>CITR_1000$$$1721IT041</t>
  </si>
  <si>
    <t>FR7084082</t>
  </si>
  <si>
    <t>G000000244</t>
  </si>
  <si>
    <t>G000000243</t>
  </si>
  <si>
    <t>FR7084367</t>
  </si>
  <si>
    <t>CLFF_7210$$$2123L28514 SBS Creative Services</t>
  </si>
  <si>
    <t>CLFF_7210$$$2123OF0002 SBS Green Chem Support</t>
  </si>
  <si>
    <t>CLFF_7210$$$2123OF0004 Bus &amp; Comp Intel</t>
  </si>
  <si>
    <t>CEMERAL_70006203991602 MM-SIAL Cross charge</t>
  </si>
  <si>
    <t>CLFF_7210$$$2123L70001 SBS - Administration</t>
  </si>
  <si>
    <t>CLFF_7210$$$2123C00113 LS PS Integrated Marketing Marcom</t>
  </si>
  <si>
    <t>CLFF_7210$$$2123C00108 Commercial Ed APAC</t>
  </si>
  <si>
    <t>CLFF_7210$$$2123C00070 AS - MSX MarCom SBS</t>
  </si>
  <si>
    <t>CLFF_7210$$$2123C00028 SBS Pricing Team AS</t>
  </si>
  <si>
    <t>CLFF_7210$$$2123C00053 AS Analytics</t>
  </si>
  <si>
    <t>CLFF_7210$$$2123C00056 RS Strategy Analytics &amp; Insights</t>
  </si>
  <si>
    <t>CLFF_7210$$$2123OF0011 SLS S&amp;S Global Projects</t>
  </si>
  <si>
    <t>CLFF_7210$$$2123C00071 BM - SBS Marketing Operations</t>
  </si>
  <si>
    <t>CLFF_7210$$$2123C00080 BM - SBS Copernic Marketing Service</t>
  </si>
  <si>
    <t>CLFF_7210$$$2123C00079 BM -Â SBS Strategic Initiatives</t>
  </si>
  <si>
    <t>CLFF_7210$$$2123C00075 SBS Digital Sales BM IN</t>
  </si>
  <si>
    <t>CLFF_7210$$$2123C00094 DxRM SBS</t>
  </si>
  <si>
    <t>CLFF_7210$$$2123C00067 SBS-Digital Specialist</t>
  </si>
  <si>
    <t>CLFF_7210$$$2123CS0001 LW WE Service SBS support</t>
  </si>
  <si>
    <t>CLFF_7210$$$2123CS0003 LW NA Service SBS Support</t>
  </si>
  <si>
    <t>CLFF_7210$$$2123CS0057 LW Marketing OPS SBS</t>
  </si>
  <si>
    <t>CLFF_7210$$$2123R00007 LW SBS Marketing Operations</t>
  </si>
  <si>
    <t>CLFF_7210$$$2123C00023 Blue on Red</t>
  </si>
  <si>
    <t>CLFF_7210$$$2123C00029 AS Digital Content</t>
  </si>
  <si>
    <t>CLFF_7210$$$2123C08497 XXXSBS Content Curation - LS</t>
  </si>
  <si>
    <t>CLFF_7210$$$2123C08528 SMI - SBS Product Ideation</t>
  </si>
  <si>
    <t>EMERAL_70006203991606 SBS Digital Marketing &amp; Prd Mgt</t>
  </si>
  <si>
    <t>CEMERAL_70006203991606 SBS Digital Marketing &amp; Prd Mgt</t>
  </si>
  <si>
    <t>CLFF_7210$$$2123C00031 SBS LSC DC&amp;S Support</t>
  </si>
  <si>
    <t>CLFF_7210$$$2123C00033 SBS LSC CS K Support</t>
  </si>
  <si>
    <t>CLFF_7210$$$2123C00034 SBS LSC PM Support</t>
  </si>
  <si>
    <t>CLFF_7210$$$2123C00062 Marketing Expense: PM Ops</t>
  </si>
  <si>
    <t>CLFF_7210$$$2123C00072 CL Operations India</t>
  </si>
  <si>
    <t>CLFF_7210$$$2123C00142 Marketing Expense</t>
  </si>
  <si>
    <t>CLFF_7210$$$2123C08515 SBS - SMI NPI</t>
  </si>
  <si>
    <t>CLFF_7210$$$2123C00002 R&amp;A Com - Technical Support</t>
  </si>
  <si>
    <t>CLFF_7210$$$2123C00003 R&amp;A Com - Cash Collection</t>
  </si>
  <si>
    <t>CLFF_7210$$$2123C00005 R&amp;A Com - Cash Collection NA</t>
  </si>
  <si>
    <t>CLFF_7210$$$2123C00058 AS Sales Enablement CRM SBS</t>
  </si>
  <si>
    <t>CLFF_7210$$$2123C00063 AS Sales Enablement TMIC SBS</t>
  </si>
  <si>
    <t>CLFF_7210$$$2123C00066 SBS Sales Enablement NA</t>
  </si>
  <si>
    <t>CLFF_7210$$$2123C08471 R&amp;A Com - Customer Service</t>
  </si>
  <si>
    <t>CLFF_7210$$$2123C0BS03 SBS-R&amp;A SSO NA</t>
  </si>
  <si>
    <t>CLFF_7210$$$2123C0BS04 SBS-R&amp;A CEx Eff NA</t>
  </si>
  <si>
    <t>CLFF_7210$$$2123C0BS08 SBS-R&amp;A CEX Latam</t>
  </si>
  <si>
    <t>CLFF_7210$$$2123C0BS09 SBS-R&amp;A Cash Collection Latam</t>
  </si>
  <si>
    <t>CLFF_7210$$$2123C00042 SBS Cust Serv APAC</t>
  </si>
  <si>
    <t>CLFF_7210$$$2123C00050 Mktg Employee Exp</t>
  </si>
  <si>
    <t>CLFF_7210$$$2123C00061 AAIT - SBS India (SIAL)</t>
  </si>
  <si>
    <t>CLFF_7210$$$2123C00068 L &amp; P Management-APAC</t>
  </si>
  <si>
    <t>CLFF_7210$$$2123C00082 APAC MSX SBS</t>
  </si>
  <si>
    <t>CLFF_7210$$$2123C00004 Com - Cash Collection WE</t>
  </si>
  <si>
    <t>CLFF_7210$$$2123C00007 R&amp;A Com - Customer Service WE</t>
  </si>
  <si>
    <t>CLFF_7210$$$2123C00043 SBS Sales Enablement</t>
  </si>
  <si>
    <t>CLFF_7210$$$2123C00044 SBS Tech Service-Field Marketing-SFDC</t>
  </si>
  <si>
    <t>CLFF_7210$$$2123C00045 SBS TchSrv EMEA APAC</t>
  </si>
  <si>
    <t>CLFF_7210$$$2123C00074 SBS Pharma WE</t>
  </si>
  <si>
    <t>CLFF_7210$$$2123C00085 SBS Demand Planning - Order Management</t>
  </si>
  <si>
    <t>CLFF_7210$$$2123C00091 DARwin Field Marketing support</t>
  </si>
  <si>
    <t>CLFF_7210$$$2123C08478 SMI - SBS Strategic Pricing</t>
  </si>
  <si>
    <t>CLFF_7210$$$2123C08504 R&amp;A Com - CRM support</t>
  </si>
  <si>
    <t>CLFF_7210$$$2123C0BS05 CEx BPEX WE</t>
  </si>
  <si>
    <t>CLFF_7210$$$2123C0BS06 CEx Customer Focus</t>
  </si>
  <si>
    <t>CLFF_7210$$$2123C0BS07 CEx Customer Focus</t>
  </si>
  <si>
    <t>EMERAL_70006203991604 MM-SIAL Cross charge</t>
  </si>
  <si>
    <t>CEMERAL_70006203991604 MM-SIAL Cross charge</t>
  </si>
  <si>
    <t>CLFF_7210$$$2123C00011 SMI - SBS Product Management</t>
  </si>
  <si>
    <t>CLFF_7210$$$2123C00078 Cell Culture SBS 2</t>
  </si>
  <si>
    <t>CLFF_7210$$$2123C08519 SBS - SMI Product Support</t>
  </si>
  <si>
    <t>CLFF_7210$$$2123OF0010 SBS RPA Digitalization &amp; Automation</t>
  </si>
  <si>
    <t>CLFF_7210$$$2123OF0018 SBS CTS Order Entry</t>
  </si>
  <si>
    <t>CLFF_7210$$$2123C00009 SBS - PS Com Analytics</t>
  </si>
  <si>
    <t>CLFF_7210$$$2123C00022 SBS PS-Com analytics</t>
  </si>
  <si>
    <t>CLFF_7210$$$2123C00098 SBS Commercial Excellence NA PS</t>
  </si>
  <si>
    <t>CLFF_7210$$$2123C00103 SFDC Automation Project</t>
  </si>
  <si>
    <t>CLFF_7210$$$2123C00102 SBS P&amp;FM business operations</t>
  </si>
  <si>
    <t>CLFF_7210$$$2123OF0009 Business Performance - Reporting &amp; Tools</t>
  </si>
  <si>
    <t>CLFF_7210$$$2123TPSZ91 SBS Direct Purchasing Team</t>
  </si>
  <si>
    <t>CLFF_7210$$$2123TPSZ93 SBS RPA ISCO support</t>
  </si>
  <si>
    <t>CLFF_7210$$$2123L80001 SBS RPA Danvers ISCO</t>
  </si>
  <si>
    <t>CLFF_7210$$$2123TPSZ90 SBS Supply Chain</t>
  </si>
  <si>
    <t>CLFF_7210$$$2123TQJZ94 SBS RPA for APAC Warehouse</t>
  </si>
  <si>
    <t>CLFF_7210$$$2123OF0015 Digital COE Project Management</t>
  </si>
  <si>
    <t>CLFF_7210$$$2123L50024 LS-QD MDM</t>
  </si>
  <si>
    <t>CLFF_7210$$$2123L58472 LS-Q Regulatory - SBS IN</t>
  </si>
  <si>
    <t>CLFF_7210$$$2123L50006 LS-QD SBS Support</t>
  </si>
  <si>
    <t>CLFF_7210$$$2123L50005 LS-QH SBS Support</t>
  </si>
  <si>
    <t>CLFF_7210$$$2123L50003 LS-QS SBS Support</t>
  </si>
  <si>
    <t>CLFF_7210$$$2123L50004 LS-QR SBS Support</t>
  </si>
  <si>
    <t>CLFF_7210$$$2123C00112 SBS Enabling Sourcing</t>
  </si>
  <si>
    <t>CLFF_7210$$$2123OF0025 SBS PS Value Stream</t>
  </si>
  <si>
    <t>CLFF_7210$$$2123OF0024 SBS WCOGS Support</t>
  </si>
  <si>
    <t>CLFF_7210$$$2123OF0021 SBS ISCO AEM Support</t>
  </si>
  <si>
    <t>OL000013741_I GSS - SLS (direct input)</t>
  </si>
  <si>
    <t>OL000013752_I GSS - LSS (direct input)</t>
  </si>
  <si>
    <t>OL000013754_I GSS - PS (direct input)</t>
  </si>
  <si>
    <t>OL000013757_I GSS - ISCO (direct input)</t>
  </si>
  <si>
    <t>OL000013761_I Enabling Functions GSS COE (direct input)</t>
  </si>
  <si>
    <t>G000001314</t>
  </si>
  <si>
    <t>G000001315</t>
  </si>
  <si>
    <t>G000001319</t>
  </si>
  <si>
    <t>G000001303</t>
  </si>
  <si>
    <t>G000001287</t>
  </si>
  <si>
    <t>G000001322</t>
  </si>
  <si>
    <t>G000001288</t>
  </si>
  <si>
    <t>G000001323</t>
  </si>
  <si>
    <t>G000001289</t>
  </si>
  <si>
    <t>G000001290</t>
  </si>
  <si>
    <t>G000001291</t>
  </si>
  <si>
    <t>G000001292</t>
  </si>
  <si>
    <t>G000001293</t>
  </si>
  <si>
    <t>G000001294</t>
  </si>
  <si>
    <t>G000001295</t>
  </si>
  <si>
    <t>G000001296</t>
  </si>
  <si>
    <t>G000001334</t>
  </si>
  <si>
    <t>G000001299</t>
  </si>
  <si>
    <t>G000001337</t>
  </si>
  <si>
    <t>G000001302</t>
  </si>
  <si>
    <t>G000001306</t>
  </si>
  <si>
    <t>G000001341</t>
  </si>
  <si>
    <t>G000001307</t>
  </si>
  <si>
    <t>G000001343</t>
  </si>
  <si>
    <t>G000001316</t>
  </si>
  <si>
    <t>G000001317</t>
  </si>
  <si>
    <t>G000001352</t>
  </si>
  <si>
    <t>G000001318</t>
  </si>
  <si>
    <t>G000001309</t>
  </si>
  <si>
    <t>G000001310</t>
  </si>
  <si>
    <t>G000001311</t>
  </si>
  <si>
    <t>G000000184</t>
  </si>
  <si>
    <t>L000011127</t>
  </si>
  <si>
    <t>L000011352</t>
  </si>
  <si>
    <t>L000013769</t>
  </si>
  <si>
    <t>L000013558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</si>
  <si>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</si>
  <si>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</si>
  <si>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</si>
  <si>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</si>
  <si>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</si>
  <si>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</si>
  <si>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</si>
  <si>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</si>
  <si>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</si>
  <si>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</si>
  <si>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L000013753</t>
  </si>
  <si>
    <t>L000013755</t>
  </si>
  <si>
    <t>L000013756</t>
  </si>
  <si>
    <t>L000013758</t>
  </si>
  <si>
    <t>L000013759</t>
  </si>
  <si>
    <t>L000013760</t>
  </si>
  <si>
    <t>L000013762</t>
  </si>
  <si>
    <t>L000013764</t>
  </si>
  <si>
    <t>L000013765</t>
  </si>
  <si>
    <t>L000013766</t>
  </si>
  <si>
    <t>L000013767</t>
  </si>
  <si>
    <t>L000013768</t>
  </si>
  <si>
    <t>L000013776</t>
  </si>
  <si>
    <t>L000013777</t>
  </si>
  <si>
    <t>L000013778</t>
  </si>
  <si>
    <t>L000013741</t>
  </si>
  <si>
    <t>L000013752</t>
  </si>
  <si>
    <t>L000013754</t>
  </si>
  <si>
    <t>L000013757</t>
  </si>
  <si>
    <t>L000013761</t>
  </si>
  <si>
    <t>Mapped in Trash</t>
  </si>
  <si>
    <t>CPHOENX_01010000648610 CDMO mRNA Quality</t>
  </si>
  <si>
    <t>CPHOENX_01010000604750 mRNA QC Quality</t>
  </si>
  <si>
    <t>CPHOENX_01010000648912 CDMO mRNA QC Hamburg</t>
  </si>
  <si>
    <t>CPHOENX_01010000648916 CDMO mRNA Management Darmstadt/Hamburg</t>
  </si>
  <si>
    <t>CPHOENX_01010000648913 CDMO mRNA Engineering</t>
  </si>
  <si>
    <t>CPHOENX_01010000648921 Alloc. PPA Amptec to RPP Amort Intang</t>
  </si>
  <si>
    <t>CPHOENX_01010000648914 CDMO mRNA Supply Chain</t>
  </si>
  <si>
    <t>CPHOENX_01010000648915 Site HH General &amp; EHS</t>
  </si>
  <si>
    <t>CPHOENX_01010000648917 CDMO mRNA IT/OT</t>
  </si>
  <si>
    <t>L000013824</t>
  </si>
  <si>
    <t>L000013825</t>
  </si>
  <si>
    <t>CLFF_VMCA$$$US20Z01000 Automatic Account Assignment OKB9</t>
  </si>
  <si>
    <t>CLFF_VMCA$$$US16Z01000 Automatic Account Assignment OKB9</t>
  </si>
  <si>
    <t>CLFF_VMCA$$$US14Z01000 Automatic Account Assignment OKB9</t>
  </si>
  <si>
    <t>CLFF_VMCA$$$US15Z01000 Automatic Account Assignment OKB9</t>
  </si>
  <si>
    <t>CLFF_1000$$$US01TNHZ06 EL-SC-E Capital Efficiency &amp; Project Dev</t>
  </si>
  <si>
    <t>CLFF_1000$$$TW03TOKA00 EL-SC-E Capital Efficiency &amp; Project Dev</t>
  </si>
  <si>
    <t>CLFF_1000$$$US01TNHZ05 EL-SC-E Global Techn. &amp; Engineering SMEs</t>
  </si>
  <si>
    <t>CLFF_1000$$$US01TN0001 US ELDP Central CC</t>
  </si>
  <si>
    <t>CLFF_VMCA$$$US10TN2100 US ELDP Central CC</t>
  </si>
  <si>
    <t>CLFF_VMCA$$$CN10C01004 RedOx Operations Technology</t>
  </si>
  <si>
    <t>CFLTFLE_2152IMIPARVR02 AR VR Pilot Line</t>
  </si>
  <si>
    <t>FR7088415</t>
  </si>
  <si>
    <t>P000001191</t>
  </si>
  <si>
    <t>P000001187</t>
  </si>
  <si>
    <t>P000001193</t>
  </si>
  <si>
    <t>P000000649</t>
  </si>
  <si>
    <t>P000000635 EL-SC-E Engineering</t>
  </si>
  <si>
    <t>P000001187 EL-SC-E Engineering Head</t>
  </si>
  <si>
    <t>DFLTPGCOH_BF-CU_002152</t>
  </si>
  <si>
    <t>FR7089970</t>
  </si>
  <si>
    <t>CPRJ-9820230002 ALISERTIB, MLN 8237 ML8 Puma</t>
  </si>
  <si>
    <t>CPRJ-9820230003 SSP IMMUNOGEN</t>
  </si>
  <si>
    <t>CPRJ-13870 GY3 Non-GMP Production for Oncternal</t>
  </si>
  <si>
    <t>CPRJ-9820220011 RED-601(ER6) Exelixis Development</t>
  </si>
  <si>
    <t>IPHOENX_000400762139 Telios Cogs</t>
  </si>
  <si>
    <t>FR7088452</t>
  </si>
  <si>
    <t>D00120400000000 SDC-OLED-IT-T2 prime</t>
  </si>
  <si>
    <t>D00124000000000 Unity-SC Cross-collaborations</t>
  </si>
  <si>
    <t>D00124200000000 CSOT-OLED-Mobile-C11</t>
  </si>
  <si>
    <t>D00124300000000 Exploration of New Ideas AR/VR</t>
  </si>
  <si>
    <t>D00124400000000 LCOS</t>
  </si>
  <si>
    <t>ITEMPEU_001300003831 Exploration of new ideas AR/VR UK</t>
  </si>
  <si>
    <t>P000001233</t>
  </si>
  <si>
    <t>P000001229</t>
  </si>
  <si>
    <t>P000001252</t>
  </si>
  <si>
    <t>P000001266</t>
  </si>
  <si>
    <t>P000001265</t>
  </si>
  <si>
    <t>DFLTPGCOH_BF-DD_002163_IO</t>
  </si>
  <si>
    <t>CTEMPLA_1000UY10100019</t>
  </si>
  <si>
    <t>CTEMPLA_1000UY10100028</t>
  </si>
  <si>
    <t>G000000758</t>
  </si>
  <si>
    <t>G000000200</t>
  </si>
  <si>
    <t>G000000609</t>
  </si>
  <si>
    <t>G000000611</t>
  </si>
  <si>
    <t>FR7088907</t>
  </si>
  <si>
    <t>FR7091332</t>
  </si>
  <si>
    <t xml:space="preserve">CLFF_1000$$$DE20538341 </t>
  </si>
  <si>
    <t xml:space="preserve">CLFF_1000$$$DE10538341 </t>
  </si>
  <si>
    <t>G000000995</t>
  </si>
  <si>
    <t>G000000527</t>
  </si>
  <si>
    <t>G000001079</t>
  </si>
  <si>
    <t>FR7093701</t>
  </si>
  <si>
    <t>CPHOENX_01010000642900 SAC mRNA Management Darmstadt/Hamburg</t>
  </si>
  <si>
    <t>L000013891</t>
  </si>
  <si>
    <t>FR7099869</t>
  </si>
  <si>
    <t>D00124100000000 DSA JDP with IMEC</t>
  </si>
  <si>
    <t>CLFF_KR00$$$KR03C00402 SM - Project Management</t>
  </si>
  <si>
    <t>CLFF_1000$$$US01C01107 Congresses &amp; Events PM-I NA</t>
  </si>
  <si>
    <t>CTEMPEU_1000PL80L30009 SPICE Carve Out</t>
  </si>
  <si>
    <t>CTEMPLA_1000UY10100044 SPICE Carve Out</t>
  </si>
  <si>
    <t>CFLTFLE_1044PMSP Project SPICE</t>
  </si>
  <si>
    <t>P000001015</t>
  </si>
  <si>
    <t>P000000959</t>
  </si>
  <si>
    <t>P000001207</t>
  </si>
  <si>
    <t>P000001201</t>
  </si>
  <si>
    <t>P000001016 PLA R&amp;D Projects</t>
  </si>
  <si>
    <t>P000000959 EL-CC-E Commercial Excellence</t>
  </si>
  <si>
    <t>P000000533 ThinFilm Commercial</t>
  </si>
  <si>
    <t>P000001198 Project SPICE</t>
  </si>
  <si>
    <t>FR7099781</t>
  </si>
  <si>
    <t>G000001174</t>
  </si>
  <si>
    <t xml:space="preserve">CLFF_1000$$$ZA50GM2260 </t>
  </si>
  <si>
    <t>FR7098702</t>
  </si>
  <si>
    <t>G000001175</t>
  </si>
  <si>
    <t>Mapped already.</t>
  </si>
  <si>
    <t>H000004167</t>
  </si>
  <si>
    <t>FR7102758</t>
  </si>
  <si>
    <t>CLFF_1000$$$AE50GCO220 HC Lumina</t>
  </si>
  <si>
    <t>CTEMPEU_1000PL80860000 ONE LS ERP - MBS Finance reclass</t>
  </si>
  <si>
    <t>CTEMPNA_1000PH80860000 ONE LS ERP - MBS Finance reclass</t>
  </si>
  <si>
    <t>CNOW_7210$$$0000010298 ONE LS ERP - Quality</t>
  </si>
  <si>
    <t>CLFF_1000$$$DE10OF0005 T&amp;E - LS ERP other</t>
  </si>
  <si>
    <t>CLFF_7210$$$2123OF0029 T&amp;E_IN - other LS ERP</t>
  </si>
  <si>
    <t>CNOW_7210$$$0000052114 T&amp;E - other LS ERP</t>
  </si>
  <si>
    <t>CPHOENX_01010000860002 T&amp;E - other LS ERP</t>
  </si>
  <si>
    <t>CNOW_7210$$$0000010584 T&amp;E - other LS ERP</t>
  </si>
  <si>
    <t>CORAERP_MMOR1975.9945 9945 IT T&amp;E - other ERP projects</t>
  </si>
  <si>
    <t>FR7105221</t>
  </si>
  <si>
    <t xml:space="preserve">L000013801 </t>
  </si>
  <si>
    <t>L000013798</t>
  </si>
  <si>
    <t>L000013623</t>
  </si>
  <si>
    <t>FR7105779</t>
  </si>
  <si>
    <t>CLFF_VMCA$$$DE10GIN006 DivCo Insurance DE10</t>
  </si>
  <si>
    <t>CLFF_VMCA$$$DE10GM1008 MBS FI Trans Costs</t>
  </si>
  <si>
    <t>CLFF_VMCA$$$DE10GM2000 Bank and Audit Fees</t>
  </si>
  <si>
    <t>CLFF_VMCA$$$DE10GM4009 MBS HR Trans Costs</t>
  </si>
  <si>
    <t>CLFF_VMCA$$$DE10GM8003 MBS B&amp;P Trans Costs</t>
  </si>
  <si>
    <t>CLFF_VMCA$$$KR08GLE009 XXX_Legal BP LS GM5</t>
  </si>
  <si>
    <t>CLFF_VMCA$$$KR11GLE006 XXXLegal BP LS GM5XXX</t>
  </si>
  <si>
    <t>CLFF_VMCA$$$KR15GLE006 XXXLegal BP LS GM5XXX</t>
  </si>
  <si>
    <t>CLFF_VMCA$$$KR16GLE006 XXXLegal BP LS GM5XXX</t>
  </si>
  <si>
    <t>CLFF_VMCA$$$SG10GM2004 SG ALLN X-CHG</t>
  </si>
  <si>
    <t>G000000001</t>
  </si>
  <si>
    <t>O000000007</t>
  </si>
  <si>
    <t>DE1XGIN006</t>
  </si>
  <si>
    <t>DE1XGM1008</t>
  </si>
  <si>
    <t>DE1XGM4009</t>
  </si>
  <si>
    <t>DE1XGM8003</t>
  </si>
  <si>
    <t>FR7105658</t>
  </si>
  <si>
    <t>PTEMPNA_US201PIOMEVCXPR01</t>
  </si>
  <si>
    <t>PTEMPNA_US201PIOMCCGVPR01</t>
  </si>
  <si>
    <t>PTEMPNA_US201PIOMCCGVPR00</t>
  </si>
  <si>
    <t>PTEMPNA_US201PIOMCCGVPR02</t>
  </si>
  <si>
    <t>H000003686</t>
  </si>
  <si>
    <t>H000003684</t>
  </si>
  <si>
    <t>TEMPNA_US201PIOMEVCXPR</t>
  </si>
  <si>
    <t>TEMPNA_US201PIOMCCGVPR</t>
  </si>
  <si>
    <t>DE1XGM2000 - Both found</t>
  </si>
  <si>
    <t>FR7109079</t>
  </si>
  <si>
    <t>CNOW_AUS0$$$0000092002</t>
  </si>
  <si>
    <t>CFLTFLE_10548-141-ECOM</t>
  </si>
  <si>
    <t>OUY_3110250000_BF-C2_1823</t>
  </si>
  <si>
    <t>L000006137</t>
  </si>
  <si>
    <t>L000008508</t>
  </si>
  <si>
    <t>H000000381</t>
  </si>
  <si>
    <t>DFLTPGCOH_BF-N3_002142</t>
  </si>
  <si>
    <t>DFLTPGCOH_DIV-65_001054</t>
  </si>
  <si>
    <t>HD00000888</t>
  </si>
  <si>
    <t>No actions needed from us.</t>
  </si>
  <si>
    <t>FR7108808</t>
  </si>
  <si>
    <t>CLFF_1000$$$CN50C01602 CMCSS R1</t>
  </si>
  <si>
    <t>H000001344</t>
  </si>
  <si>
    <t>H000000902</t>
  </si>
  <si>
    <t>CLFF_1000$$$CN90L50000 Local EHS</t>
  </si>
  <si>
    <t>H000001596</t>
  </si>
  <si>
    <t>L000011201</t>
  </si>
  <si>
    <t>CLFF_1000$$$CN90L80001 Internal Audit</t>
  </si>
  <si>
    <t>PLEAN_X310001CN5013611 SIT COM C&amp;E Pimi Blue paper</t>
  </si>
  <si>
    <t>H000001595</t>
  </si>
  <si>
    <t>LEAN_X310331CN5013000</t>
  </si>
  <si>
    <t>PLEAN_X310101CN5013351 ERB COM C&amp;E Market access for Sales team</t>
  </si>
  <si>
    <t>H000001419</t>
  </si>
  <si>
    <t>LEAN_X310101CN5013000</t>
  </si>
  <si>
    <t>PLEAN_X310101CN5013352 ERB COM C&amp;E Market access for Sales team</t>
  </si>
  <si>
    <t>PLEAN_X310101CN5013610 ERB COM C&amp;E BioS differentiation</t>
  </si>
  <si>
    <t>PLEAN_X310111CN5015001 O59 COM PROM OTH 影像科调研(biomarker)</t>
  </si>
  <si>
    <t>H000004390</t>
  </si>
  <si>
    <t>LEAN_X310111CN5015000</t>
  </si>
  <si>
    <t>PLEAN_X310111CN5015002 O59 COM PROM OTH Disease awarenees -人民日报</t>
  </si>
  <si>
    <t>PLEAN_X310111CN5015003 O59 COM PROM OTH Disease awarenees -患者组织</t>
  </si>
  <si>
    <t>PLEAN_X310111CN5015004 O59 COM PROM OTH Paitents story (wording</t>
  </si>
  <si>
    <t>PLEAN_X310111CN5015005 O59 COM PROM OTH Pimi白皮书-患者对疾病认知的调研</t>
  </si>
  <si>
    <t>PLEAN_X310111CN5015006 O59 COM PROM OTH Market Research-TGCT Tr</t>
  </si>
  <si>
    <t>PLEAN_X310111CN5015500 O59 COM PROM OTH Global funding-Pimi</t>
  </si>
  <si>
    <t>PLEAN_X310112CN5023302 O59 MED MED OTH TGCT Medical Activities</t>
  </si>
  <si>
    <t>H000004392</t>
  </si>
  <si>
    <t>LEAN_X310112CN5023000</t>
  </si>
  <si>
    <t>PLEAN_X310201CN5010271 FD COM PROM Fewer and Complete campaign</t>
  </si>
  <si>
    <t>H000001491</t>
  </si>
  <si>
    <t>LEAN_X310201CN5010000</t>
  </si>
  <si>
    <t>PLEAN_X310201CN5011201 FD COM ADV Gonal-f 30 years</t>
  </si>
  <si>
    <t>H000001487</t>
  </si>
  <si>
    <t>LEAN_X310201CN5011000</t>
  </si>
  <si>
    <t>PLEAN_X310201CN5013372 FD COM C&amp;E Better Campaign</t>
  </si>
  <si>
    <t>H000001489</t>
  </si>
  <si>
    <t>LEAN_X310201CN5013000</t>
  </si>
  <si>
    <t>PLEAN_X310201CN5013373 FD COM C&amp;E Bridge Campaign</t>
  </si>
  <si>
    <t>PLEAN_X310201CN5013374 FD COM C&amp;E Project Future</t>
  </si>
  <si>
    <t>PLEAN_X310201CN5013375 FD COM C&amp;E Hand in hand campaign</t>
  </si>
  <si>
    <t>PLEAN_X310201CN5013376 FD COM C&amp;E Fertility preservation</t>
  </si>
  <si>
    <t>PLEAN_X310201CN5013609 FD COM C&amp;E 辅助生殖十五五规划研究/立法研究</t>
  </si>
  <si>
    <t>PLEAN_X310201CN5015307 FD COM PROM OTH 国药诚信数据</t>
  </si>
  <si>
    <t>H000001486</t>
  </si>
  <si>
    <t>LEAN_X310201CN5015000</t>
  </si>
  <si>
    <t>PLEAN_X310201CN5015308 FD COM PROM OTH Localization of ONE</t>
  </si>
  <si>
    <t>H000001484</t>
  </si>
  <si>
    <t>PLEAN_X310201CN5015309 FD COM PROM OTH Localization of IVF Pro</t>
  </si>
  <si>
    <t>PLEAN_X310201CN5015310 FD COM PROM OTH Localization of PJOS</t>
  </si>
  <si>
    <t>PLEAN_X310201CN5015311 FD COM PROM OTH Localization of PIVOT</t>
  </si>
  <si>
    <t>PLEAN_X310201CN5015312 FD COM PROM OTH Implementation of local</t>
  </si>
  <si>
    <t>PLEAN_X310201CN5015313 FD COM PROM OTH Early access &amp; GMA relat</t>
  </si>
  <si>
    <t>PLEAN_X310202CN5020339 FD MED MED EDU COS guideline</t>
  </si>
  <si>
    <t>H000001517</t>
  </si>
  <si>
    <t>LEAN_X310202CN5020000</t>
  </si>
  <si>
    <t>PLEAN_X310202CN5020340 FD MED MED EDU 科研系列交流会</t>
  </si>
  <si>
    <t>PLEAN_X310202CN5023641 FD MED MED OTH RA Gonal-f 150&amp;300&amp;450IU</t>
  </si>
  <si>
    <t>H000001521</t>
  </si>
  <si>
    <t>LEAN_X310202CN5023000</t>
  </si>
  <si>
    <t>PLEAN_X310303CN5020256 DIA R&amp;D MED EDU in depth interview</t>
  </si>
  <si>
    <t>H000001505</t>
  </si>
  <si>
    <t>LEAN_X310303CN5020000</t>
  </si>
  <si>
    <t>PLEAN_X310303CN5020257 DIA R&amp;D MED EDU DB digital MSL  program</t>
  </si>
  <si>
    <t>PLEAN_X310303CN5020508 DIA R&amp;D MED EDU MA Diabetes congress-off</t>
  </si>
  <si>
    <t>PLEAN_X310303CN5020509 DIA R&amp;D MED EDU MA Diabetes congress-onl</t>
  </si>
  <si>
    <t>PLEAN_X310303CN5023617 DIA R&amp;D MED OTH RA GIR renewal</t>
  </si>
  <si>
    <t>H000001507</t>
  </si>
  <si>
    <t>LEAN_X310303CN5023000</t>
  </si>
  <si>
    <t>PLEAN_X310323CN5020257 CAR R&amp;D MED EDU CV digital  MSL program</t>
  </si>
  <si>
    <t>LEAN_X310323CN5020000</t>
  </si>
  <si>
    <t>PLEAN_X310323CN5020507 CAR R&amp;D MED EDU CV MA meeting- online</t>
  </si>
  <si>
    <t>PLEAN_X310323CN5020823 CAR R&amp;D MED EDU CV MSL 3rd party regiona</t>
  </si>
  <si>
    <t>PLEAN_X310331CN5013608 THY COM C&amp;E Community Thyriods Eco-syste</t>
  </si>
  <si>
    <t>PLEAN_X310331CN5015210 Hotspot Region Support Project</t>
  </si>
  <si>
    <t>H000001382</t>
  </si>
  <si>
    <t>LEAN_X310331CN5015000</t>
  </si>
  <si>
    <t>PLEAN_X310333CN5020821 THY R&amp;D MED EDU TD 3rd party meetings</t>
  </si>
  <si>
    <t>LEAN_X310333CN5020000</t>
  </si>
  <si>
    <t>PLEAN_X310333CN5020822 THY R&amp;D MED EDU TD funding</t>
  </si>
  <si>
    <t>PLEAN_X310941CN5015308 TEP COM PROM OTH ONC TT NRDL</t>
  </si>
  <si>
    <t>H000004119</t>
  </si>
  <si>
    <t>LEAN_X310941CN5015000</t>
  </si>
  <si>
    <t>CSCALA_1042$BISS_S00</t>
  </si>
  <si>
    <t>H000000423</t>
  </si>
  <si>
    <t>DFLTPGCOH_BF-B3_001042</t>
  </si>
  <si>
    <t>CSCALA_1042$BISS_S30</t>
  </si>
  <si>
    <t>CSCALA_1042$MSMS_C96</t>
  </si>
  <si>
    <t>DFLTPGCOH_BF-B5_001042</t>
  </si>
  <si>
    <t>CSCALA_1042$MSMS_D11</t>
  </si>
  <si>
    <t>DFLTPGCOH_BF-B4_001042</t>
  </si>
  <si>
    <t>CSCALA_1042$MSMS_F98</t>
  </si>
  <si>
    <t>DFLTPGCOH_BF-A4_001042</t>
  </si>
  <si>
    <t>CSCALA_1042$MSMS_W09</t>
  </si>
  <si>
    <t>DFLTPGCOH_BF-V9_001042</t>
  </si>
  <si>
    <t>CSCALA_1042$MSPM_E98</t>
  </si>
  <si>
    <t>DFLTPGCOH_BF-A5_001042</t>
  </si>
  <si>
    <t>CSCALA_1042$MSPM_I56</t>
  </si>
  <si>
    <t>DFLTPGCOH_BF-FE_001042</t>
  </si>
  <si>
    <t>CSCALA_1042$MSPM_T96</t>
  </si>
  <si>
    <t>DFLTPGCOH_BF-77_001042</t>
  </si>
  <si>
    <t>CSCALA_1042$ONPM_O33</t>
  </si>
  <si>
    <t>DFLTPGCOH_BF-52_001042</t>
  </si>
  <si>
    <t>CSCALA_1042$ONPM_W59</t>
  </si>
  <si>
    <t>CSCALA_1042$ONPM_W62</t>
  </si>
  <si>
    <t>IEMERAL_000009101231 7001IC1814SI3110250000</t>
  </si>
  <si>
    <t>H000000434</t>
  </si>
  <si>
    <t>DFLTPGCOH_BF-A4_001060_IO</t>
  </si>
  <si>
    <t>IEMERAL_000009101238 7001IC1820SI3110250000</t>
  </si>
  <si>
    <t>FR7108798</t>
  </si>
  <si>
    <t xml:space="preserve">CNOW_7210$$$0000052369 </t>
  </si>
  <si>
    <t>L000009361</t>
  </si>
  <si>
    <t>CNOW_7210$$$P139595864</t>
  </si>
  <si>
    <t xml:space="preserve">CNOW_7210$$$0000057565 </t>
  </si>
  <si>
    <t xml:space="preserve">CNOW_7210$$$0000265235 </t>
  </si>
  <si>
    <t xml:space="preserve">CNOW_7210$$$0000023582 </t>
  </si>
  <si>
    <t>CSCALA_1759$LSWH</t>
  </si>
  <si>
    <t>L000009982</t>
  </si>
  <si>
    <t xml:space="preserve">CORAERP_MMOR1945.4141 </t>
  </si>
  <si>
    <t>L000009919</t>
  </si>
  <si>
    <t>CSCALA_1042$PSCE_999</t>
  </si>
  <si>
    <t>CSCALA_1042$PSCE_P19</t>
  </si>
  <si>
    <t>CSCALA_1042$PSCE_P48</t>
  </si>
  <si>
    <t xml:space="preserve">CORAERP_MMOR1968.5031 </t>
  </si>
  <si>
    <t>L000011585</t>
  </si>
  <si>
    <t xml:space="preserve">CORAERP_MMOR1945.5106 </t>
  </si>
  <si>
    <t>L000011619</t>
  </si>
  <si>
    <t xml:space="preserve">CORAERP_MMOR1945.5148 </t>
  </si>
  <si>
    <t xml:space="preserve">CORAERP_MMOR1975.5951 </t>
  </si>
  <si>
    <t>L000012325</t>
  </si>
  <si>
    <t>FR7109966</t>
  </si>
  <si>
    <t>DFLTPGCOH_BF-N9_002119 Sigma-Aldrich (Wuxi) Life Science &amp; Technology, China</t>
  </si>
  <si>
    <t>DFLTPGCOH_002106 Sigma-Aldrich, Inc., USA</t>
  </si>
  <si>
    <t>DFLTPGCOH_BS-02_001945 Millipore S.A.S., France</t>
  </si>
  <si>
    <t>DFLTPGCOH_T-01_001042 Merck Sdn Bhd, Malaysia</t>
  </si>
  <si>
    <t>DFLTPGCOH_DIV-63_001968 EMD Millipore Corp., Puerto Rico Branch, Puerto Rico</t>
  </si>
  <si>
    <t>DFLTPGCOH_DIV-63_001945 Millipore S.A.S., France</t>
  </si>
  <si>
    <t>FR7114891</t>
  </si>
  <si>
    <t>CNOW_7210$$$0000052369</t>
  </si>
  <si>
    <t>L000009356</t>
  </si>
  <si>
    <t>FR7114300</t>
  </si>
  <si>
    <t>CNOW_7210$$$0000015912</t>
  </si>
  <si>
    <t>CNOW_7210$$$0000015909</t>
  </si>
  <si>
    <t>CNOW_7210$$$0000015908</t>
  </si>
  <si>
    <t>L000012340</t>
  </si>
  <si>
    <t>L000010037</t>
  </si>
  <si>
    <t>DFLTPGCOH_BF-C4_002004 Sigma-Aldrich Grundstücks GmbH &amp; Co. KG, Germany</t>
  </si>
  <si>
    <t>DFLTPGCOH_002004 Sigma-Aldrich Grundstücks GmbH &amp; Co. KG, Germany</t>
  </si>
  <si>
    <t>CPHOENX_01010000639309 SAP Next ERP Implementation</t>
  </si>
  <si>
    <t>L000013805</t>
  </si>
  <si>
    <t>L000010760</t>
  </si>
  <si>
    <t>FR7113391</t>
  </si>
  <si>
    <t>FR7113612</t>
  </si>
  <si>
    <t>CLFF_VMCA$$$KR07C06030 Global Quality- SP&amp;C Korea</t>
  </si>
  <si>
    <t>P000000837 EL-FO-PQ Patterning Global Quality</t>
  </si>
  <si>
    <t>P000000904</t>
  </si>
  <si>
    <t xml:space="preserve">D30010800000000 </t>
  </si>
  <si>
    <t>CEMERAL_64010010991319</t>
  </si>
  <si>
    <t>CEMERAL_64010010991310</t>
  </si>
  <si>
    <t xml:space="preserve">G000000635 </t>
  </si>
  <si>
    <t>L000011191</t>
  </si>
  <si>
    <t>FR7119096</t>
  </si>
  <si>
    <t>FR7118997</t>
  </si>
  <si>
    <t>CLFF_1000$$$KR02TPAZ06 Customer Fulfillment Excellence Asia</t>
  </si>
  <si>
    <t>P000000470 EL-SC-CC Customer Fulfillment Asia 2</t>
  </si>
  <si>
    <t>P000000468</t>
  </si>
  <si>
    <t>Manually added in the parent node.</t>
  </si>
  <si>
    <t>CSCALA_1721$F07 GBF Oncology</t>
  </si>
  <si>
    <t>H000000162</t>
  </si>
  <si>
    <t>CSCALA_1759$E001</t>
  </si>
  <si>
    <t>H000000161</t>
  </si>
  <si>
    <t>CSCALA_1759$E002</t>
  </si>
  <si>
    <t>CSCALA_1759$E003</t>
  </si>
  <si>
    <t>CSCALA_1759$E004</t>
  </si>
  <si>
    <t>CSCALA_1759$E005</t>
  </si>
  <si>
    <t>CSCALA_1759$E006</t>
  </si>
  <si>
    <t>CSCALA_1759$E007</t>
  </si>
  <si>
    <t>CSCALA_1759$E008</t>
  </si>
  <si>
    <t>CSCALA_1759$E009</t>
  </si>
  <si>
    <t>CSCALA_1759$E010</t>
  </si>
  <si>
    <t>CSCALA_1759$E011</t>
  </si>
  <si>
    <t>CSCALA_1759$E012</t>
  </si>
  <si>
    <t>CSCALA_1759$E013</t>
  </si>
  <si>
    <t>CSCALA_1759$E014</t>
  </si>
  <si>
    <t>CSCALA_1759$E015</t>
  </si>
  <si>
    <t>CSCALA_1759$E016</t>
  </si>
  <si>
    <t>PLEAN_X310161CH6814063 MAP: Pricing, Access &amp; Contracting</t>
  </si>
  <si>
    <t>PLEAN_X310181AE5015601 SP PROM OTHERS-FF4-BAVEN V9</t>
  </si>
  <si>
    <t>PLEAN_X310181IT5030227 BAV Other M&amp;S MAP</t>
  </si>
  <si>
    <t>PLEAN_X310182TN5023200 Bavencio global //UC Advisory Board DZ</t>
  </si>
  <si>
    <t>FR7123793</t>
  </si>
  <si>
    <t>DFLTPGCOH_BF-52_001721</t>
  </si>
  <si>
    <t>DFLTPGCOH_BF-V9_001759</t>
  </si>
  <si>
    <t>LEAN_X310161CH6814000</t>
  </si>
  <si>
    <t>LEAN_X310181AE5015000</t>
  </si>
  <si>
    <t>LEAN_X310181IT5030000</t>
  </si>
  <si>
    <t>LEAN_X310182TN5023000</t>
  </si>
  <si>
    <t>PLEAN_X310201AE5010405 SP PROM MAT-PS-FERT</t>
  </si>
  <si>
    <t>H000000299</t>
  </si>
  <si>
    <t>PLEAN_X310201CH6802049 ESHRE global F04 costs ISS</t>
  </si>
  <si>
    <t>H000000453</t>
  </si>
  <si>
    <t>LEAN_X310201CH6810000</t>
  </si>
  <si>
    <t>PLEAN_X310201SA5015301 FER COM-OTHER PROM-SA-GAP</t>
  </si>
  <si>
    <t>H000000303</t>
  </si>
  <si>
    <t>LEAN_X310201SA5015000</t>
  </si>
  <si>
    <t>PLEAN_X310201SA5030301 FER COM-OTHER M&amp;S-SA</t>
  </si>
  <si>
    <t>LEAN_X310201SA5030000</t>
  </si>
  <si>
    <t>PLEAN_X310301SA5011301 DIA COM-ADVERTISING-SA</t>
  </si>
  <si>
    <t>LEAN_X310301SA5011000</t>
  </si>
  <si>
    <t>PLEAN_X310301SA5015303 DIA COM-OTHER PROM-SA</t>
  </si>
  <si>
    <t>LEAN_X310301SA5015000</t>
  </si>
  <si>
    <t>PLEAN_X310401AE5013407 SP CONG/EVENTS-SY-ENDO</t>
  </si>
  <si>
    <t>H000000312</t>
  </si>
  <si>
    <t>LEAN_X310401AE5013000</t>
  </si>
  <si>
    <t>PLEAN_X310403AE5043402 R&amp;D REGISTRTAION-IQ-ENDO</t>
  </si>
  <si>
    <t>H000000274</t>
  </si>
  <si>
    <t>LEAN_X310403AE5043000</t>
  </si>
  <si>
    <t>PLEAN_X310511CH6802043 ECTRIMS Global Costs ISS F04</t>
  </si>
  <si>
    <t>LEAN_X310511CH6802000</t>
  </si>
  <si>
    <t>PLEAN_X310511SA5030302 MAV COM-OTHER M&amp;S-SA-REGISTRATION</t>
  </si>
  <si>
    <t>LEAN_X310511SA5030000</t>
  </si>
  <si>
    <t>PLEAN_X310942SA5020301 TEP MED-MED EDUCATION-SA</t>
  </si>
  <si>
    <t>LEAN_X310942SA5020000</t>
  </si>
  <si>
    <t>FR7122508</t>
  </si>
  <si>
    <t>CTEMPNA_1000PH80GFO119 CAO R2P Benfits North America</t>
  </si>
  <si>
    <t>Mercia Moshitwa</t>
  </si>
  <si>
    <t>FR7122316</t>
  </si>
  <si>
    <t>CSCALA_1820$A100_68</t>
  </si>
  <si>
    <t>FR7121444</t>
  </si>
  <si>
    <t>H000001142</t>
  </si>
  <si>
    <t>DFLTPGCOH_BF-B3_001820</t>
  </si>
  <si>
    <t>CSCALA_1025$ARAM Electricity</t>
  </si>
  <si>
    <t>H000003642</t>
  </si>
  <si>
    <t>DFLTPGCOH_DIV-31_001025</t>
  </si>
  <si>
    <t>CSCALA_1025$8111_V38</t>
  </si>
  <si>
    <t>CSCALA_1025$TAVH Heating</t>
  </si>
  <si>
    <t>CSCALA_1025$VIZ Water</t>
  </si>
  <si>
    <t>CSCALA_1025$6114_E83</t>
  </si>
  <si>
    <t>H000003640</t>
  </si>
  <si>
    <t>CSCALA_1025$5113_E21</t>
  </si>
  <si>
    <t>DFLTPGCOH_SDV-ET1_001025</t>
  </si>
  <si>
    <t>CSCALA_1025$5111_E81</t>
  </si>
  <si>
    <t>DFLTPGCOH_SDV-EU2_001025</t>
  </si>
  <si>
    <t>CFLTFLE_2276HRIF_EIC Healthcare CM Croatia Income</t>
  </si>
  <si>
    <t>H000003637</t>
  </si>
  <si>
    <t>DFLTPGCOH_DIV-31_002276</t>
  </si>
  <si>
    <t>FR7121419</t>
  </si>
  <si>
    <t>Parent node is mapped under Trash which makes the object unmappable.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</si>
</sst>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(* #,##0_);_(* \(#,##0\);_(* &quot;-&quot;_);_(@_)"/>
    <numFmt numFmtId="165" formatCode="_(* #,##0.00_);_(* \(#,##0.00\);_(* &quot;-&quot;??_);_(@_)"/>
    <numFmt numFmtId="166" formatCode="_(&quot;₱&quot;* #,##0_);_(&quot;₱&quot;* \(#,##0\);_(&quot;₱&quot;* &quot;-&quot;_);_(@_)"/>
    <numFmt numFmtId="167" formatCode="_(&quot;₱&quot;* #,##0.00_);_(&quot;₱&quot;* \(#,##0.00\);_(&quot;₱&quot;* &quot;-&quot;??_);_(@_)"/>
    <numFmt numFmtId="168" formatCode="_ * #,##0.00_ ;_ * \-#,##0.00_ ;_ * &quot;-&quot;??_ ;_ @_ "/>
    <numFmt numFmtId="169" formatCode="[$-F400]h:mm:ss\ AM/PM"/>
    <numFmt numFmtId="170" formatCode="m/d/yyyy"/>
  </numFmts>
  <fonts count="24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11"/>
      <color theme="1"/>
      <name val="Calibri"/>
      <family val="2"/>
      <charset val="238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sz val="11"/>
      <color theme="1"/>
      <name val="Calibri"/>
      <family val="2"/>
      <charset val="134"/>
      <scheme val="minor"/>
    </font>
    <font>
      <sz val="9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Verdana Pro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BE5F2"/>
        <bgColor rgb="FF000000"/>
      </patternFill>
    </fill>
    <fill>
      <patternFill patternType="solid">
        <fgColor rgb="FFE9EFF7"/>
        <bgColor indexed="64"/>
      </patternFill>
    </fill>
  </fills>
  <borders count="16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1607409894101"/>
      </left>
      <right style="thin">
        <color theme="3" tint="-0.24991607409894101"/>
      </right>
      <top style="thin">
        <color theme="3" tint="-0.24991607409894101"/>
      </top>
      <bottom style="thin">
        <color theme="3" tint="-0.24991607409894101"/>
      </bottom>
      <diagonal/>
    </border>
  </borders>
  <cellStyleXfs count="100">
    <xf numFmtId="0" fontId="0" fillId="0" borderId="0"/>
    <xf numFmtId="0" fontId="2" fillId="0" borderId="0"/>
    <xf numFmtId="0" fontId="1" fillId="2" borderId="1" applyNumberFormat="0" applyAlignment="0" applyProtection="0">
      <alignment horizontal="left" vertical="center" indent="1"/>
    </xf>
    <xf numFmtId="0" fontId="1" fillId="3" borderId="2" applyNumberFormat="0" applyAlignment="0" applyProtection="0">
      <alignment horizontal="left" vertical="center" indent="1"/>
    </xf>
    <xf numFmtId="0" fontId="3" fillId="0" borderId="0"/>
    <xf numFmtId="9" fontId="4" fillId="0" borderId="0" applyFont="0" applyFill="0" applyBorder="0" applyAlignment="0" applyProtection="0"/>
    <xf numFmtId="0" fontId="4" fillId="0" borderId="0"/>
    <xf numFmtId="0" fontId="7" fillId="0" borderId="7" applyNumberFormat="0" applyFill="0" applyProtection="0">
      <alignment horizontal="center" vertical="center"/>
    </xf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0" fontId="8" fillId="0" borderId="8" applyNumberFormat="0" applyFill="0" applyAlignment="0" applyProtection="0"/>
    <xf numFmtId="0" fontId="8" fillId="0" borderId="8" applyNumberFormat="0" applyFill="0" applyAlignment="0" applyProtection="0"/>
    <xf numFmtId="0" fontId="8" fillId="0" borderId="8">
      <alignment horizontal="right" vertical="center"/>
    </xf>
    <xf numFmtId="3" fontId="8" fillId="5" borderId="8">
      <alignment horizontal="center" vertical="center"/>
    </xf>
    <xf numFmtId="0" fontId="8" fillId="5" borderId="8">
      <alignment horizontal="right" vertical="center"/>
    </xf>
    <xf numFmtId="0" fontId="7" fillId="0" borderId="9">
      <alignment horizontal="left" vertical="center"/>
    </xf>
    <xf numFmtId="0" fontId="7" fillId="0" borderId="10">
      <alignment horizontal="center" vertical="center"/>
    </xf>
    <xf numFmtId="0" fontId="9" fillId="0" borderId="11">
      <alignment horizontal="center" vertical="center"/>
    </xf>
    <xf numFmtId="0" fontId="8" fillId="6" borderId="8"/>
    <xf numFmtId="3" fontId="10" fillId="0" borderId="8"/>
    <xf numFmtId="3" fontId="11" fillId="0" borderId="8"/>
    <xf numFmtId="0" fontId="7" fillId="0" borderId="10">
      <alignment horizontal="left" vertical="top"/>
    </xf>
    <xf numFmtId="0" fontId="12" fillId="0" borderId="8"/>
    <xf numFmtId="0" fontId="7" fillId="0" borderId="10">
      <alignment horizontal="left" vertical="center"/>
    </xf>
    <xf numFmtId="0" fontId="8" fillId="5" borderId="6"/>
    <xf numFmtId="3" fontId="8" fillId="0" borderId="8">
      <alignment horizontal="right" vertical="center"/>
    </xf>
    <xf numFmtId="0" fontId="7" fillId="0" borderId="10">
      <alignment horizontal="right" vertical="center"/>
    </xf>
    <xf numFmtId="0" fontId="8" fillId="0" borderId="11">
      <alignment horizontal="center" vertical="center"/>
    </xf>
    <xf numFmtId="3" fontId="8" fillId="0" borderId="8"/>
    <xf numFmtId="3" fontId="8" fillId="0" borderId="8"/>
    <xf numFmtId="0" fontId="8" fillId="0" borderId="11">
      <alignment horizontal="center" vertical="center" wrapText="1"/>
    </xf>
    <xf numFmtId="0" fontId="13" fillId="0" borderId="11">
      <alignment horizontal="left" vertical="center" indent="1"/>
    </xf>
    <xf numFmtId="0" fontId="14" fillId="0" borderId="8"/>
    <xf numFmtId="0" fontId="7" fillId="0" borderId="9">
      <alignment horizontal="left" vertical="center"/>
    </xf>
    <xf numFmtId="3" fontId="8" fillId="0" borderId="8">
      <alignment horizontal="center" vertical="center"/>
    </xf>
    <xf numFmtId="0" fontId="7" fillId="0" borderId="10">
      <alignment horizontal="center" vertical="center"/>
    </xf>
    <xf numFmtId="0" fontId="7" fillId="0" borderId="10">
      <alignment horizontal="center" vertical="center"/>
    </xf>
    <xf numFmtId="0" fontId="7" fillId="0" borderId="9">
      <alignment horizontal="left" vertical="center"/>
    </xf>
    <xf numFmtId="0" fontId="7" fillId="0" borderId="9">
      <alignment horizontal="left" vertical="center"/>
    </xf>
    <xf numFmtId="0" fontId="15" fillId="0" borderId="8"/>
    <xf numFmtId="169" fontId="16" fillId="0" borderId="0">
      <alignment vertical="center"/>
    </xf>
    <xf numFmtId="168" fontId="16" fillId="0" borderId="0" applyFont="0" applyFill="0" applyBorder="0" applyAlignment="0" applyProtection="0"/>
    <xf numFmtId="0" fontId="4" fillId="0" borderId="0"/>
    <xf numFmtId="0" fontId="17" fillId="0" borderId="0"/>
    <xf numFmtId="0" fontId="18" fillId="0" borderId="0"/>
    <xf numFmtId="0" fontId="1" fillId="8" borderId="1" applyNumberFormat="0" applyAlignment="0" applyProtection="0">
      <alignment horizontal="left" vertical="center" indent="1"/>
    </xf>
    <xf numFmtId="0" fontId="18" fillId="0" borderId="0"/>
    <xf numFmtId="0" fontId="17" fillId="0" borderId="0"/>
    <xf numFmtId="9" fontId="4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0" fontId="1" fillId="9" borderId="15" applyNumberForma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1" fillId="0" borderId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10">
      <alignment horizontal="center" vertical="center"/>
    </xf>
    <xf numFmtId="0" fontId="7" fillId="0" borderId="10">
      <alignment horizontal="center" vertical="center"/>
    </xf>
    <xf numFmtId="3" fontId="8" fillId="0" borderId="8" applyFont="0" applyFill="0" applyAlignment="0" applyProtection="0"/>
    <xf numFmtId="0" fontId="8" fillId="0" borderId="8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9">
      <alignment horizontal="left" vertical="center"/>
    </xf>
    <xf numFmtId="3" fontId="7" fillId="0" borderId="7" applyFill="0" applyAlignment="0" applyProtection="0"/>
    <xf numFmtId="0" fontId="22" fillId="0" borderId="0"/>
    <xf numFmtId="165" fontId="22" fillId="0" borderId="0" applyFont="0" applyFill="0" applyBorder="0" applyAlignment="0" applyProtection="0"/>
  </cellStyleXfs>
  <cellXfs count="7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9" fontId="0" fillId="0" borderId="0" xfId="5" applyFont="1"/>
    <xf numFmtId="0" fontId="0" fillId="0" borderId="0" xfId="5" applyNumberFormat="1" applyFont="1"/>
    <xf numFmtId="1" fontId="0" fillId="0" borderId="0" xfId="5" applyNumberFormat="1" applyFont="1"/>
    <xf numFmtId="0" fontId="6" fillId="0" borderId="0" xfId="0" applyFont="1" applyAlignment="1">
      <alignment horizontal="left"/>
    </xf>
    <xf numFmtId="0" fontId="6" fillId="0" borderId="0" xfId="0" applyFont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7" borderId="12" xfId="0" applyFill="1" applyBorder="1"/>
    <xf numFmtId="0" fontId="0" fillId="7" borderId="13" xfId="0" applyFill="1" applyBorder="1"/>
    <xf numFmtId="14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6" fillId="0" borderId="0" xfId="0" applyFont="1" applyBorder="1" applyAlignment="1">
      <alignment horizontal="left"/>
    </xf>
    <xf numFmtId="0" fontId="6" fillId="0" borderId="0" xfId="0" applyNumberFormat="1" applyFont="1" applyBorder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Border="1"/>
    <xf numFmtId="0" fontId="6" fillId="0" borderId="0" xfId="0" applyNumberFormat="1" applyFont="1"/>
    <xf numFmtId="0" fontId="0" fillId="0" borderId="0" xfId="0" applyFont="1" applyAlignment="1"/>
    <xf numFmtId="0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right"/>
    </xf>
    <xf numFmtId="0" fontId="0" fillId="0" borderId="0" xfId="0" applyNumberFormat="1" applyFont="1" applyAlignment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 applyFont="1" applyAlignment="1">
      <alignment vertical="top"/>
    </xf>
    <xf numFmtId="14" fontId="0" fillId="0" borderId="0" xfId="0" applyNumberFormat="1"/>
    <xf numFmtId="0" fontId="0" fillId="0" borderId="0" xfId="0" applyAlignment="1"/>
    <xf numFmtId="0" fontId="0" fillId="0" borderId="0" xfId="0" applyNumberFormat="1" applyAlignment="1"/>
    <xf numFmtId="14" fontId="0" fillId="0" borderId="0" xfId="0" applyNumberFormat="1"/>
    <xf numFmtId="0" fontId="19" fillId="0" borderId="0" xfId="0" applyFon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 applyFont="1"/>
    <xf numFmtId="14" fontId="0" fillId="0" borderId="0" xfId="0" applyNumberFormat="1"/>
    <xf numFmtId="0" fontId="23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/>
    <xf numFmtId="0" fontId="0" fillId="0" borderId="14" xfId="0" applyFont="1" applyBorder="1"/>
    <xf numFmtId="0" fontId="0" fillId="7" borderId="14" xfId="0" applyFont="1" applyFill="1" applyBorder="1"/>
    <xf numFmtId="0" fontId="0" fillId="0" borderId="0" xfId="0"/>
    <xf numFmtId="0" fontId="0" fillId="0" borderId="0" xfId="0" applyNumberFormat="1"/>
    <xf numFmtId="170" fontId="0" fillId="0" borderId="0" xfId="0" applyNumberFormat="1"/>
  </cellXfs>
  <cellStyles count="100">
    <cellStyle name="AF Column - IBM Cognos" xfId="7" xr:uid="{F7169E42-F219-404B-8E76-A130536EB5C5}"/>
    <cellStyle name="AF Data - IBM Cognos" xfId="8" xr:uid="{2608B0EE-B373-4AD5-A6CE-A9736FCEB424}"/>
    <cellStyle name="AF Data 0 - IBM Cognos" xfId="9" xr:uid="{DC533B0F-8425-4997-87DA-F9D4D7581953}"/>
    <cellStyle name="AF Data 1 - IBM Cognos" xfId="10" xr:uid="{021D8B1A-37C9-4031-A22A-267A92661B51}"/>
    <cellStyle name="AF Data 2 - IBM Cognos" xfId="11" xr:uid="{1F85B3F8-7B1A-4CDB-B09D-53A2EDA89AF2}"/>
    <cellStyle name="AF Data 3 - IBM Cognos" xfId="12" xr:uid="{BC64F13F-A19A-4C4A-9B40-DA47C2422015}"/>
    <cellStyle name="AF Data 4 - IBM Cognos" xfId="13" xr:uid="{79465DE8-9F50-447D-8F96-C04B915D4775}"/>
    <cellStyle name="AF Data 5 - IBM Cognos" xfId="14" xr:uid="{1FD3350E-00AA-43C1-8273-966769761EEE}"/>
    <cellStyle name="AF Data Leaf - IBM Cognos" xfId="15" xr:uid="{5138ED57-77D9-4904-B381-0B81A1E116D8}"/>
    <cellStyle name="AF Header - IBM Cognos" xfId="16" xr:uid="{09CE983A-1F23-4780-9F1D-06B703EEB8D2}"/>
    <cellStyle name="AF Header 0 - IBM Cognos" xfId="17" xr:uid="{904AD05B-E90A-4BF8-BED6-B2636C3CD2C2}"/>
    <cellStyle name="AF Header 1 - IBM Cognos" xfId="18" xr:uid="{F553B2AC-E8C6-4517-A633-EABC02112B81}"/>
    <cellStyle name="AF Header 2 - IBM Cognos" xfId="19" xr:uid="{4FA61549-0192-4E14-851B-FEA119B5F1A4}"/>
    <cellStyle name="AF Header 3 - IBM Cognos" xfId="20" xr:uid="{A3815F5D-A4C3-4EF8-B7C6-296E9EDE0288}"/>
    <cellStyle name="AF Header 4 - IBM Cognos" xfId="21" xr:uid="{BA638491-B4D6-4000-87E8-DB83C2EC7003}"/>
    <cellStyle name="AF Header 5 - IBM Cognos" xfId="22" xr:uid="{551C19E3-6F86-483F-9BBA-1146D194DFEC}"/>
    <cellStyle name="AF Header Leaf - IBM Cognos" xfId="23" xr:uid="{4609A03A-67A4-4858-A7C3-D747E1AA25D9}"/>
    <cellStyle name="AF Row - IBM Cognos" xfId="24" xr:uid="{9E5F82E0-5CD8-409E-96A9-5E7340AF1589}"/>
    <cellStyle name="AF Row 0 - IBM Cognos" xfId="25" xr:uid="{E3C4CBB6-9A04-4AE6-85A1-5B15C694EB88}"/>
    <cellStyle name="AF Row 1 - IBM Cognos" xfId="26" xr:uid="{0B74BD4D-2943-43C2-9185-C13013D8ADEF}"/>
    <cellStyle name="AF Row 2 - IBM Cognos" xfId="27" xr:uid="{FECCCEB5-D074-418F-8DB6-1FC1E59BEE49}"/>
    <cellStyle name="AF Row 3 - IBM Cognos" xfId="28" xr:uid="{1031DF76-C572-4F87-B7A7-50F4F0437234}"/>
    <cellStyle name="AF Row 4 - IBM Cognos" xfId="29" xr:uid="{0EE969D4-6BF1-4542-8D11-87ACF79AE171}"/>
    <cellStyle name="AF Row 5 - IBM Cognos" xfId="30" xr:uid="{564D4002-B41F-46F6-9F82-05B1A05BC3E6}"/>
    <cellStyle name="AF Row Leaf - IBM Cognos" xfId="31" xr:uid="{7CCEF394-61A1-448E-A240-448E1C009E85}"/>
    <cellStyle name="AF Subnm - IBM Cognos" xfId="32" xr:uid="{5B6693FB-F51C-415D-BBD8-C14CEE799A79}"/>
    <cellStyle name="AF Title - IBM Cognos" xfId="33" xr:uid="{6AB85E69-CE8C-47B1-BFD9-03984BF8964D}"/>
    <cellStyle name="Calculated Column - IBM Cognos" xfId="34" xr:uid="{214D5A41-D6E6-4048-90CF-A2321B3FE9C7}"/>
    <cellStyle name="Calculated Column Name - IBM Cognos" xfId="35" xr:uid="{7437ED51-FC59-4304-AAAF-E42015A82B5F}"/>
    <cellStyle name="Calculated Row - IBM Cognos" xfId="36" xr:uid="{E3E5987F-F0EC-435F-A8B4-2484C2C08983}"/>
    <cellStyle name="Calculated Row Name - IBM Cognos" xfId="37" xr:uid="{376617A1-B8F6-4D83-97A1-5F0E12B88418}"/>
    <cellStyle name="Column Name - IBM Cognos" xfId="38" xr:uid="{E67A253B-5B1A-43E7-89C1-319258E4D2C1}"/>
    <cellStyle name="Column Template - IBM Cognos" xfId="39" xr:uid="{D007E231-61A2-4E18-A962-B99DD0AB032C}"/>
    <cellStyle name="Comma [0] 2" xfId="74" xr:uid="{F8578550-9F08-4911-844B-D2A49E5C58A1}"/>
    <cellStyle name="Comma 2" xfId="63" xr:uid="{A444754B-44D0-4F25-9F54-7FB13BC64DCA}"/>
    <cellStyle name="Comma 3" xfId="73" xr:uid="{1C13DD46-148A-4187-A01A-174186F1F748}"/>
    <cellStyle name="Comma 4" xfId="78" xr:uid="{207A42EE-A976-4496-AE49-1F267DB5235C}"/>
    <cellStyle name="Comma 5" xfId="99" xr:uid="{2AF7C071-2C61-4240-A9AE-29758BF3B9EB}"/>
    <cellStyle name="Currency [0] 2" xfId="72" xr:uid="{A9643ABF-1764-4135-AD74-1BCB63C7DA4A}"/>
    <cellStyle name="Currency 2" xfId="71" xr:uid="{6AF40904-AEB5-436E-8FF4-E22F8F18BE99}"/>
    <cellStyle name="Currency 3" xfId="77" xr:uid="{551AA383-97DE-4A90-9335-BCFA36FEED10}"/>
    <cellStyle name="Differs From Base - IBM Cognos" xfId="40" xr:uid="{4C667FFA-172F-4F54-8B7C-EB867C2FF37F}"/>
    <cellStyle name="DQR Column 0 - IBM Cognos" xfId="80" xr:uid="{457DC3E5-A843-40F6-B66C-C5455BD300CA}"/>
    <cellStyle name="DQR Column 1 - IBM Cognos" xfId="81" xr:uid="{B9B6A6F7-148A-4EFF-B477-D1D152CB32DC}"/>
    <cellStyle name="DQR Column 2 - IBM Cognos" xfId="82" xr:uid="{80FDEA90-9BB0-4C3C-A765-7A5CA5ED8BE2}"/>
    <cellStyle name="DQR Column 3 - IBM Cognos" xfId="83" xr:uid="{3B629673-EB10-440D-9A9D-838F9BAB41DC}"/>
    <cellStyle name="DQR Column 4 - IBM Cognos" xfId="84" xr:uid="{3166D051-2699-45B4-B3A2-309FA6A4527F}"/>
    <cellStyle name="DQR Column 5 - IBM Cognos" xfId="85" xr:uid="{E2BECDE0-B2CB-4218-846C-883FC4B1C616}"/>
    <cellStyle name="DQR Column Default - IBM Cognos" xfId="86" xr:uid="{40DFCC42-03B5-4F07-8978-8DBEC168FA41}"/>
    <cellStyle name="DQR Column Leaf - IBM Cognos" xfId="87" xr:uid="{A2BFEBFD-16FD-486A-8A90-03A21607A05E}"/>
    <cellStyle name="DQR Data Default - IBM Cognos" xfId="88" xr:uid="{522169F7-B21E-4126-A459-FB75E7EF9358}"/>
    <cellStyle name="DQR Default - IBM Cognos" xfId="89" xr:uid="{550E28CC-39D5-43C6-A1EB-964C38924916}"/>
    <cellStyle name="DQR Row 0 - IBM Cognos" xfId="90" xr:uid="{0D3DFF3D-2622-485B-A500-F11FEB1A7283}"/>
    <cellStyle name="DQR Row 1 - IBM Cognos" xfId="91" xr:uid="{D537825B-E3FD-44E3-A7AE-97E2D4B1BFE5}"/>
    <cellStyle name="DQR Row 2 - IBM Cognos" xfId="92" xr:uid="{4FFF8F3D-30A2-4A43-A7CD-804C998E9A89}"/>
    <cellStyle name="DQR Row 3 - IBM Cognos" xfId="93" xr:uid="{213A8209-8102-4F7F-9FAA-7E8AA836018F}"/>
    <cellStyle name="DQR Row 4 - IBM Cognos" xfId="94" xr:uid="{C8121A1A-0566-4E64-AF2C-0189833178C4}"/>
    <cellStyle name="DQR Row 5 - IBM Cognos" xfId="95" xr:uid="{0A0D6C71-BFFF-45F8-9DB7-19C8A093A9E8}"/>
    <cellStyle name="DQR Row Default - IBM Cognos" xfId="96" xr:uid="{90D4404B-E90B-445D-AD6D-D0066A4239E2}"/>
    <cellStyle name="DQR Row Leaf - IBM Cognos" xfId="97" xr:uid="{53F9AFC8-96CC-4740-9B90-23A0AF38C339}"/>
    <cellStyle name="Edit - IBM Cognos" xfId="41" xr:uid="{838D819A-0904-4554-8E82-0A600FA3D178}"/>
    <cellStyle name="Formula - IBM Cognos" xfId="42" xr:uid="{138E004E-99A9-4F5A-9AC7-0BEC8558F927}"/>
    <cellStyle name="Group Name - IBM Cognos" xfId="43" xr:uid="{66BDD23E-F6F5-4271-8123-75B3AB761F57}"/>
    <cellStyle name="Hold Values - IBM Cognos" xfId="44" xr:uid="{6A2EAD05-5DCC-4062-BC6D-4925275A476C}"/>
    <cellStyle name="List Name - IBM Cognos" xfId="45" xr:uid="{4688B59A-1A23-42C3-AEFE-9C530CF24A48}"/>
    <cellStyle name="Locked - IBM Cognos" xfId="46" xr:uid="{8D26E71F-392B-494E-B556-7FBAFEC523ED}"/>
    <cellStyle name="Measure - IBM Cognos" xfId="47" xr:uid="{640D3D7E-311C-4251-95FB-72D74573D4FB}"/>
    <cellStyle name="Measure Header - IBM Cognos" xfId="48" xr:uid="{0780EF23-70CE-4117-8B9F-05DB5CCF9399}"/>
    <cellStyle name="Measure Name - IBM Cognos" xfId="49" xr:uid="{47642541-9EE4-41DA-8B88-8E173220B963}"/>
    <cellStyle name="Measure Summary - IBM Cognos" xfId="50" xr:uid="{A82474C0-6B65-460D-AA17-6A7088603378}"/>
    <cellStyle name="Measure Summary TM1 - IBM Cognos" xfId="51" xr:uid="{D9574E65-3022-4EBD-85EA-CF22998295FD}"/>
    <cellStyle name="Measure Template - IBM Cognos" xfId="52" xr:uid="{948D2536-8F40-4FC5-9472-8944A978A655}"/>
    <cellStyle name="More - IBM Cognos" xfId="53" xr:uid="{9B025856-F317-4821-96E2-A333C3F9D594}"/>
    <cellStyle name="Normal" xfId="0" builtinId="0" customBuiltin="1"/>
    <cellStyle name="Normal 2" xfId="1" xr:uid="{6B757A2F-BBA0-4B46-9EED-AA05ACD18889}"/>
    <cellStyle name="Normal 2 2" xfId="62" xr:uid="{A229AFC1-8482-4C75-A10C-EE9B447C9085}"/>
    <cellStyle name="Normal 2 3" xfId="66" xr:uid="{1CE2B6E0-8CC4-4BF9-8B64-8026F4406C03}"/>
    <cellStyle name="Normal 2 4" xfId="68" xr:uid="{72C2E3D4-4D30-46D3-B58D-AE230C1BDE78}"/>
    <cellStyle name="Normal 2 5" xfId="75" xr:uid="{78D6DB6D-C7FA-4DE3-B72E-5AB0803FB905}"/>
    <cellStyle name="Normal 3" xfId="4" xr:uid="{6748AF04-E339-4976-801D-A133FA975CD1}"/>
    <cellStyle name="Normal 3 2" xfId="65" xr:uid="{D016D14B-E2ED-4E11-A637-3989A34CFB38}"/>
    <cellStyle name="Normal 4" xfId="79" xr:uid="{82D2BA7C-1B07-49C1-AE62-D9A4A0F032CF}"/>
    <cellStyle name="Normal 4 15" xfId="6" xr:uid="{856E765A-069A-4F75-8A52-BBF4E3E20FC2}"/>
    <cellStyle name="Normal 4 7 4 5 2 2" xfId="64" xr:uid="{FD85A3CE-241D-4E53-AF9B-F99D4DE8E74F}"/>
    <cellStyle name="Normal 5" xfId="98" xr:uid="{4FBF3BB0-8662-4B8B-AFC8-9508CCDB6196}"/>
    <cellStyle name="Pending Change - IBM Cognos" xfId="54" xr:uid="{18235EEC-7C4C-4261-B8A8-66B86656DE75}"/>
    <cellStyle name="Percent" xfId="5" builtinId="5"/>
    <cellStyle name="Percent 2" xfId="70" xr:uid="{6A34538B-4707-46FA-97BC-C5185FD44031}"/>
    <cellStyle name="Row Name - IBM Cognos" xfId="55" xr:uid="{2BE862E1-BAFB-4A8A-8F7C-0237EF0269CD}"/>
    <cellStyle name="Row Template - IBM Cognos" xfId="56" xr:uid="{23864002-2E0B-4771-8031-A24E3FA23B72}"/>
    <cellStyle name="SAPHierarchyCell2" xfId="67" xr:uid="{FE485364-6DB8-46C0-A7CE-725D8DDB25BD}"/>
    <cellStyle name="SAPHierarchyCell3" xfId="2" xr:uid="{02D0DF7D-A57D-4E91-80C0-0800E7DC6DB6}"/>
    <cellStyle name="SAPHierarchyCell3 2" xfId="76" xr:uid="{22EB6CF9-F5B5-425C-A133-858FA964148A}"/>
    <cellStyle name="SAPHierarchyCell4" xfId="3" xr:uid="{73A74374-E5CE-4D92-B358-E1CF7D47B43C}"/>
    <cellStyle name="Standard 2" xfId="69" xr:uid="{12BEF019-076C-496F-8E77-F7ACACE10FD6}"/>
    <cellStyle name="Summary Column Name - IBM Cognos" xfId="57" xr:uid="{2A284343-6BA0-4C07-BF6B-73B640627AB5}"/>
    <cellStyle name="Summary Column Name TM1 - IBM Cognos" xfId="58" xr:uid="{DCC31FFD-FC8B-4A27-83BF-6ECA90B760B3}"/>
    <cellStyle name="Summary Row Name - IBM Cognos" xfId="59" xr:uid="{730958CB-65C1-48CF-A6BF-C98C85FF3512}"/>
    <cellStyle name="Summary Row Name TM1 - IBM Cognos" xfId="60" xr:uid="{D1A5E0FD-B729-4808-9590-433008E10ACE}"/>
    <cellStyle name="Unsaved Change - IBM Cognos" xfId="61" xr:uid="{F9FC678A-A77B-4A12-8D40-17609F28802A}"/>
  </cellStyles>
  <dxfs count="28"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2" formatCode="0.00"/>
    </dxf>
    <dxf>
      <numFmt numFmtId="170" formatCode="m/d/yyyy"/>
    </dxf>
    <dxf>
      <numFmt numFmtId="170" formatCode="m/d/yyyy"/>
    </dxf>
    <dxf>
      <numFmt numFmtId="170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1" defaultTableStyle="TableStyleMedium2" defaultPivotStyle="PivotStyleLight16">
    <tableStyle name="Invisible" pivot="0" table="0" count="0" xr9:uid="{7F6E01A9-E990-4125-A5C9-D3182648BE1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land Earvin Combalicer" refreshedDate="45719.707450578702" createdVersion="7" refreshedVersion="8" minRefreshableVersion="3" recordCount="806" xr:uid="{11839AE3-6158-4318-87AD-2C711D0BF451}">
  <cacheSource type="worksheet">
    <worksheetSource name="Proc"/>
  </cacheSource>
  <cacheFields count="19">
    <cacheField name="App" numFmtId="0">
      <sharedItems containsBlank="1" count="1277">
        <s v="FR0000000"/>
        <s v="FR6943059"/>
        <s v="FR6940622"/>
        <s v="FR6945251"/>
        <s v="FR6945187"/>
        <s v="FR6947443"/>
        <s v="FR6950020"/>
        <s v="FR6948171"/>
        <s v="FR6951585"/>
        <s v="FR6951651"/>
        <s v="FR6956164"/>
        <s v="FR6966061"/>
        <s v="FR6970242"/>
        <s v="FR6974751"/>
        <s v="FR6975197"/>
        <s v="FR6978118"/>
        <s v="FR6977108"/>
        <s v="FR6977069"/>
        <s v="FR6978512"/>
        <s v="FR6982139"/>
        <s v="FR6982382"/>
        <s v="FR6981254"/>
        <s v="FR6981168"/>
        <s v="FR6981021"/>
        <s v="FR6984381"/>
        <s v="FR6986301"/>
        <s v="FR6988197"/>
        <s v="FR6995568"/>
        <s v="FR7000149"/>
        <s v="FR7000977"/>
        <s v="FR7006542"/>
        <s v="FR7007038"/>
        <s v="FR7010037"/>
        <s v="FR7010909"/>
        <s v="FR7018001"/>
        <s v="FR7013508"/>
        <s v="FR7022004"/>
        <s v="FR7022142"/>
        <s v="FR7024407"/>
        <s v="FR7025313"/>
        <s v="FR7025837"/>
        <s v="FR7031618"/>
        <s v="FR7032783"/>
        <s v="FR7040650"/>
        <s v="FR7040552"/>
        <s v="FR7040071"/>
        <s v="FR7043643"/>
        <s v="FR7047510"/>
        <s v="FR7047182"/>
        <s v="FR7046557"/>
        <s v="FR7044542"/>
        <s v="FR7049840"/>
        <s v="FR7048767"/>
        <s v="FR7052459"/>
        <s v="FR7051681"/>
        <s v="FR7051498"/>
        <s v="FR7057938"/>
        <s v="FR7057554"/>
        <s v="FR7061005"/>
        <s v="FR7064092"/>
        <s v="FR7067731"/>
        <s v="FR7070747"/>
        <s v="FR7076100"/>
        <s v="FR7079666"/>
        <s v="FR7081100"/>
        <s v="FR7083726"/>
        <s v="FR7084082"/>
        <s v="FR7084367"/>
        <s v="FR7088415"/>
        <s v="FR7089970"/>
        <s v="FR7088452"/>
        <s v="FR7088907"/>
        <s v="FR7091332"/>
        <s v="FR7093701"/>
        <s v="FR7099869"/>
        <s v="FR7099781"/>
        <s v="FR7098702"/>
        <s v="FR7102758"/>
        <s v="FR7105221"/>
        <s v="FR7105779"/>
        <s v="FR7105658"/>
        <s v="FR7109079"/>
        <s v="FR7108808"/>
        <s v="FR7108798"/>
        <s v="FR7109966"/>
        <s v="FR7114891"/>
        <s v="FR7114300"/>
        <s v="FR7113391"/>
        <s v="FR7113612"/>
        <s v="FR7119096"/>
        <s v="FR7118997"/>
        <s v="FR7123793"/>
        <s v="FR7122508"/>
        <s v="FR7122316"/>
        <s v="FR7121444"/>
        <s v="FR7121419"/>
        <m u="1"/>
        <s v="FR5900147" u="1"/>
        <s v="FR6280266" u="1"/>
        <s v="FR5621701" u="1"/>
        <s v="FR6520074" u="1"/>
        <s v="FR5556558" u="1"/>
        <s v="FR6431103" u="1"/>
        <s v="FR6220285" u="1"/>
        <s v="FR6536559" u="1"/>
        <s v="FR6528476" u="1"/>
        <s v="FR5856739" u="1"/>
        <s v="FR6620365" u="1"/>
        <s v="FR6539220" u="1"/>
        <s v="FR6239515" u="1"/>
        <s v="FR5920638" u="1"/>
        <s v="FR6936463" u="1"/>
        <s v="FR6466059" u="1"/>
        <s v="FR6507413" u="1"/>
        <s v="FR6115440" u="1"/>
        <s v="FR6036896" u="1"/>
        <s v="FR6472957" u="1"/>
        <s v="FR5800580" u="1"/>
        <s v="FR6582164" u="1"/>
        <s v="FR5904864" u="1"/>
        <s v="FR6037309" u="1"/>
        <s v="FR5614175" u="1"/>
        <s v="FR5790529" u="1"/>
        <s v="FR6018398" u="1"/>
        <s v="FR6299920" u="1"/>
        <s v="FR6543710" u="1"/>
        <s v="FR6906257" u="1"/>
        <s v="FR6728982" u="1"/>
        <s v="FR5714182" u="1"/>
        <s v="FR6902348" u="1"/>
        <s v="FR6462190" u="1"/>
        <s v="passion project" u="1"/>
        <s v="FR5489411" u="1"/>
        <s v="FR6082593" u="1"/>
        <s v="FR6768057" u="1"/>
        <s v="FR6489611" u="1"/>
        <s v="FR5537612" u="1"/>
        <s v="FR6145807" u="1"/>
        <s v="FR5617612" u="1"/>
        <s v="FR6148288" u="1"/>
        <s v="FR6368185" u="1"/>
        <s v="FR6484174" u="1"/>
        <s v="FR6009935" u="1"/>
        <s v="FR6660348" u="1"/>
        <s v="FR6804074" u="1"/>
        <s v="FR6605720" u="1"/>
        <s v="FR5662980" u="1"/>
        <s v="FR6676281" u="1"/>
        <s v="FR6291303" u="1"/>
        <s v="FR6607213" u="1"/>
        <s v="FR6092493" u="1"/>
        <s v="FR6452567" u="1"/>
        <s v="FR5892645" u="1"/>
        <s v="FR6772647" u="1"/>
        <s v="FR5856572" u="1"/>
        <s v="FR6852471" u="1"/>
        <s v="FR6059641" u="1"/>
        <s v="FR6126097" u="1"/>
        <s v="FR6608877" u="1"/>
        <s v="FR6307908" u="1"/>
        <s v="FR5611611" u="1"/>
        <s v="FR5549113" u="1"/>
        <s v="FR6797100" u="1"/>
        <s v="FR5934448" u="1"/>
        <s v="FR6013226" u="1"/>
        <s v="FR6029335" u="1"/>
        <s v="FR5738567" u="1"/>
        <s v="FR6594949" u="1"/>
        <s v="FR6197806" u="1"/>
        <s v="FR6057909" u="1"/>
        <s v="FR6378977" u="1"/>
        <s v="FR6241806" u="1"/>
        <s v="FR6173730" u="1"/>
        <s v="FR6609722" u="1"/>
        <s v="FR5624284" u="1"/>
        <s v="FR6544468" u="1"/>
        <s v="FR5780271" u="1"/>
        <s v="FR5780363" u="1"/>
        <s v="FR6261921" u="1"/>
        <s v="FR6860447" u="1"/>
        <s v="FR6283221" u="1"/>
        <s v="FR5668483" u="1"/>
        <s v="FR5807120" u="1"/>
        <s v="FR5699410" u="1"/>
        <s v="FR5688582" u="1"/>
        <s v="FR5784480" u="1"/>
        <s v="FR6080778" u="1"/>
        <s v="FR6380675" u="1"/>
        <s v="FR6880746" u="1"/>
        <s v="FR6635604" u="1"/>
        <s v="FR6159825" u="1"/>
        <s v="FR6834066" u="1"/>
        <s v="FR5852864" u="1"/>
        <s v="FR5924957" u="1"/>
        <s v="FR5835610" u="1"/>
        <s v="FR6722175" u="1"/>
        <s v="FR6849303" u="1"/>
        <s v="FR5594758" u="1"/>
        <s v="FR6673210" u="1"/>
        <s v="FR6378594" u="1"/>
        <s v="FR6714292" u="1"/>
        <s v="FR5734483" u="1"/>
        <s v="FR5910373" u="1"/>
        <s v="FR5438695" u="1"/>
        <s v="FR6782480" u="1"/>
        <s v="FR6213525" u="1"/>
        <s v="FR6748068" u="1"/>
        <s v="FR5582866" u="1"/>
        <s v="FR6376178" u="1"/>
        <s v="FR6788166" u="1"/>
        <s v="FR6558977" u="1"/>
        <s v="FR6117551" u="1"/>
        <s v="FR5576092" u="1"/>
        <s v="FR5433722" u="1"/>
        <s v="FR5568469" u="1"/>
        <s v="FR6688459" u="1"/>
        <s v="FR5826791" u="1"/>
        <s v="FR6846790" u="1"/>
        <s v="FR6316297" u="1"/>
        <s v="FR6867102" u="1"/>
        <s v="FR6291121" u="1"/>
        <s v="FR6144497" u="1"/>
        <s v="FR5848483" u="1"/>
        <s v="FR6144597" u="1"/>
        <s v="FR5476785" u="1"/>
        <s v="FR6608595" u="1"/>
        <s v="FR5878158" u="1"/>
        <s v="FR5460868" u="1"/>
        <s v="FR5595611" u="1"/>
        <s v="FR6542169" u="1"/>
        <s v="FR6516887" u="1"/>
        <s v="FR6724968" u="1"/>
        <s v="FR6303541" u="1"/>
        <s v="FR5440893" u="1"/>
        <s v="FR6097417" u="1"/>
        <s v="FR5515923" u="1"/>
        <s v="FR5605407" u="1"/>
        <s v="FR6509417" u="1"/>
        <s v="FR5413508" u="1"/>
        <s v="FR6774574" u="1"/>
        <s v="FR6362594" u="1"/>
        <s v="FR6634677" u="1"/>
        <s v="FR6057635" u="1"/>
        <s v="FR5850849" u="1"/>
        <s v="FR6426696" u="1"/>
        <s v="FR6281706" u="1"/>
        <s v="FR6017737" u="1"/>
        <s v="FR5583004" u="1"/>
        <s v="FR5910582" u="1"/>
        <s v="FR6013552" u="1"/>
        <s v="FR6172388" u="1"/>
        <s v="FR6264388" u="1"/>
        <s v="FR5604287" u="1"/>
        <s v="FR6718994" u="1"/>
        <s v="FR6388495" u="1"/>
        <s v="FR6099342" u="1"/>
        <s v="FR6846991" u="1"/>
        <s v="FR6872557" u="1"/>
        <s v="FR6291506" u="1"/>
        <s v="FR6644669" u="1"/>
        <s v="FR5791401" u="1"/>
        <s v="FR5827505" u="1"/>
        <s v="FR5568878" u="1"/>
        <s v="FR6856959" u="1"/>
        <s v="FR6392793" u="1"/>
        <s v="FR6375907" u="1"/>
        <s v="FR5731704" u="1"/>
        <s v="FR5527640" u="1"/>
        <s v="FR6606096" u="1"/>
        <s v="FR5778192" u="1"/>
        <s v="FR6061042" u="1"/>
        <s v="FR6564993" u="1"/>
        <s v="FR6631905" u="1"/>
        <s v="FR5910367" u="1"/>
        <s v="FR6259950" u="1"/>
        <s v="FR6473130" u="1"/>
        <s v="FR6630393" u="1"/>
        <s v="FR6782758" u="1"/>
        <s v="FR6430595" u="1"/>
        <s v="FR5678885" u="1"/>
        <s v="FR6829522" u="1"/>
        <s v="FR5590967" u="1"/>
        <s v="FR5654885" u="1"/>
        <s v="FR6246998" u="1"/>
        <s v="FR6544187" u="1"/>
        <s v="FR6231218" u="1"/>
        <s v="FR5495414" u="1"/>
        <s v="FR5455424" u="1"/>
        <s v="FR6564494" u="1"/>
        <s v="FR5627240" u="1"/>
        <s v="FR6855404" u="1"/>
        <s v="FR5415434" u="1"/>
        <s v="FR5898067" u="1"/>
        <s v="FR5495530" u="1"/>
        <s v="FR6720769" u="1"/>
        <s v="FR5896974" u="1"/>
        <s v="FR5898091" u="1"/>
        <s v="FR6283732" u="1"/>
        <s v="FR6362288" u="1"/>
        <s v="FR6808895" u="1"/>
        <s v="FR5431824" u="1"/>
        <s v="FR6882174" u="1"/>
        <s v="FR5531823" u="1"/>
        <s v="FR5570377" u="1"/>
        <s v="FR5845113" u="1"/>
        <s v="FR6007955" u="1"/>
        <s v="FR5467940" u="1"/>
        <s v="FR6853204" u="1"/>
        <s v="FR6119870" u="1"/>
        <s v="FR6698769" u="1"/>
        <s v="FR5717324" u="1"/>
        <s v="FR6382595" u="1"/>
        <s v="FR5577431" u="1"/>
        <s v="FR6197450" u="1"/>
        <s v="FR5886591" u="1"/>
        <s v="FR5397540" u="1"/>
        <s v="FR5845421" u="1"/>
        <s v="FR6233719" u="1"/>
        <s v="FR5900169" u="1"/>
        <s v="FR5875104" u="1"/>
        <s v="FR6627117" u="1"/>
        <s v="FR5733630" u="1"/>
        <s v="FR6685913" u="1"/>
        <s v="FR6717924" u="1"/>
        <s v="FR6188699" u="1"/>
        <s v="FR5611232" u="1"/>
        <s v="FR6695513" u="1"/>
        <s v="FR5548797" u="1"/>
        <s v="FR6756778" u="1"/>
        <s v="FR5589108" u="1"/>
        <s v="FR6187735" u="1"/>
        <s v="FR6620779" u="1"/>
        <s v="FR5527634" u="1"/>
        <s v="FR5497116" u="1"/>
        <s v="FR6251550" u="1"/>
        <s v="FR5694193" u="1"/>
        <s v="FR5765206" u="1"/>
        <s v="FR6245228" u="1"/>
        <s v="FR6691720" u="1"/>
        <s v="FR5661206" u="1"/>
        <s v="FR6049355" u="1"/>
        <s v="FR6361233" u="1"/>
        <s v="FR5725324" u="1"/>
        <s v="FR5777606" u="1"/>
        <s v="FR5562595" u="1"/>
        <s v="FR5785605" u="1"/>
        <s v="FR6894591" u="1"/>
        <s v="FR6488197" u="1"/>
        <s v="FR5701440" u="1"/>
        <s v="FR6137754" u="1"/>
        <s v="FR6441909" u="1"/>
        <s v="FR6921705" u="1"/>
        <s v="FR5631208" u="1"/>
        <s v="FR5841905" u="1"/>
        <s v="FR6003248" u="1"/>
        <s v="FR6492395" u="1"/>
        <s v="FR6291417" u="1"/>
        <s v="FR5876769" u="1"/>
        <s v="FR5811223" u="1"/>
        <s v="FR5551432" u="1"/>
        <s v="FR5795613" u="1"/>
        <s v="FR6291533" u="1"/>
        <s v="FR6703333" u="1"/>
        <s v="FR6370089" u="1"/>
        <s v="FR5599732" u="1"/>
        <s v="FR6475817" u="1"/>
        <s v="FR5460896" u="1"/>
        <s v="FR5744987" u="1"/>
        <s v="FR5852885" u="1"/>
        <s v="FR5539843" u="1"/>
        <s v="FR6674287" u="1"/>
        <s v="FR6483740" u="1"/>
        <s v="FR6503651" u="1"/>
        <s v="FR6772993" u="1"/>
        <s v="FR6873213" u="1"/>
        <s v="FR5711840" u="1"/>
        <s v="FR5601142" u="1"/>
        <s v="FR5601234" u="1"/>
        <s v="FR5517444" u="1"/>
        <s v="FR6341719" u="1"/>
        <s v="FR6197652" u="1"/>
        <s v="FR5814888" u="1"/>
        <s v="FR5585732" u="1"/>
        <s v="FR6884469" u="1"/>
        <s v="FR5527328" u="1"/>
        <s v="FR6399151" u="1"/>
        <s v="FR5825924" u="1"/>
        <s v="FR6540389" u="1"/>
        <s v="FR6025872" u="1"/>
        <s v="FR6868579" u="1"/>
        <s v="FR6936387" u="1"/>
        <s v="FR5547519" u="1"/>
        <s v="FR5515244" u="1"/>
        <s v="FR6243253" u="1"/>
        <s v="FR6547719" u="1"/>
        <s v="FR5894077" u="1"/>
        <s v="FR6547543" u="1"/>
        <s v="FR5747817" u="1"/>
        <s v="FR5646198" u="1"/>
        <s v="FR5617128" u="1"/>
        <s v="FR6797115" u="1"/>
        <s v="FR5934095" u="1"/>
        <s v="FR6051938" u="1"/>
        <s v="FR6894369" u="1"/>
        <s v="FR5835640" u="1"/>
        <s v="FR5982092" u="1"/>
        <s v="FR5475942" u="1"/>
        <s v="FR6089355" u="1"/>
        <s v="FR5431943" u="1"/>
        <s v="FR6607760" u="1"/>
        <s v="FR5521235" u="1"/>
        <s v="FR6617152" u="1"/>
        <s v="FR6181352" u="1"/>
        <s v="FR5709536" u="1"/>
        <s v="FR5845708" u="1"/>
        <s v="FR5487119" u="1"/>
        <s v="FR6737534" u="1"/>
        <s v="FR5590979" u="1"/>
        <s v="FR5577550" u="1"/>
        <s v="FR6497918" u="1"/>
        <s v="FR5827018" u="1"/>
        <s v="FR5961521" u="1"/>
        <s v="FR5605460" u="1"/>
        <s v="FR6617644" u="1"/>
        <s v="FR6758997" u="1"/>
        <s v="FR6922887" u="1"/>
        <s v="FR6073670" u="1"/>
        <s v="FR6575042" u="1"/>
        <s v="No request" u="1"/>
        <s v="FR5927041" u="1"/>
        <s v="FR6612399" u="1"/>
        <s v="FR5463151" u="1"/>
        <s v="FR6627152" u="1"/>
        <s v="FR6619161" u="1"/>
        <s v="FR6441951" u="1"/>
        <s v="FR6879708" u="1"/>
        <s v="FR5595541" u="1"/>
        <s v="FR6271728" u="1"/>
        <s v="FR6772879" u="1"/>
        <s v="FR5855532" u="1"/>
        <s v="FR6939441" u="1"/>
        <s v="FR5605029" u="1"/>
        <s v="FR5850087" u="1"/>
        <s v="FR6371919" u="1"/>
        <s v="FR6089248" u="1"/>
        <s v="FR6557036" u="1"/>
        <s v="FR5590196" u="1"/>
        <s v="FR6361036" u="1"/>
        <s v="FR5811633" u="1"/>
        <s v="FR5982369" u="1"/>
        <s v="FR5853024" u="1"/>
        <s v="FR5459861" u="1"/>
        <s v="FR6467852" u="1"/>
        <s v="FR6393143" u="1"/>
        <s v="FR6017083" u="1"/>
        <s v="FR6115965" u="1"/>
        <s v="FR6151770" u="1"/>
        <s v="FR6318700" u="1"/>
        <s v="FR6449162" u="1"/>
        <s v="FR6681416" u="1"/>
        <s v="FR5825242" u="1"/>
        <s v="FR6013458" u="1"/>
        <s v="FR5725343" u="1"/>
        <s v="FR5621343" u="1"/>
        <s v="FR5729360" u="1"/>
        <s v="FR6513445" u="1"/>
        <s v="FR6381451" u="1"/>
        <s v="FR6690795" u="1"/>
        <s v="FR6769550" u="1"/>
        <s v="FR5989731" u="1"/>
        <s v="FR6441644" u="1"/>
        <s v="FR6755026" u="1"/>
        <s v="FR5795032" u="1"/>
        <s v="FR5780379" u="1"/>
        <s v="FR6375053" u="1"/>
        <s v="FR6833917" u="1"/>
        <s v="FR5975123" u="1"/>
        <s v="FR6495143" u="1"/>
        <s v="FR5455429" u="1"/>
        <s v="FR5533852" u="1"/>
        <s v="FR5877940" u="1"/>
        <s v="FR6209790" u="1"/>
        <s v="FR6139366" u="1"/>
        <s v="FR5668799" u="1"/>
        <s v="FR6231355" u="1"/>
        <s v="FR6555352" u="1"/>
        <s v="FR5655635" u="1"/>
        <s v="FR5623452" u="1"/>
        <s v="FR6789118" u="1"/>
        <s v="FR6225049" u="1"/>
        <s v="FR5459854" u="1"/>
        <s v="FR6295761" u="1"/>
        <s v="FR5629146" u="1"/>
        <s v="FR5845126" u="1"/>
        <s v="FR6115866" u="1"/>
        <s v="FR5877325" u="1"/>
        <s v="FR6677519" u="1"/>
        <s v="FR5654599" u="1"/>
        <s v="FR6801143" u="1"/>
        <s v="FR5413639" u="1"/>
        <s v="FR5549554" u="1"/>
        <s v="FR5607039" u="1"/>
        <s v="FR6377570" u="1"/>
        <s v="FR6513462" u="1"/>
        <s v="FR5425755" u="1"/>
        <s v="FR5773825" u="1"/>
        <s v="FR6181754" u="1"/>
        <s v="FR6932189" u="1"/>
        <s v="FR6047167" u="1"/>
        <s v="FR5765934" u="1"/>
        <s v="FR5872388" u="1"/>
        <s v="FR5989932" u="1"/>
        <s v="FR6281945" u="1"/>
        <s v="FR5611229" u="1"/>
        <s v="FR5839236" u="1"/>
        <s v="FR5501670" u="1"/>
        <s v="FR6121965" u="1"/>
        <s v="FR6615154" u="1"/>
        <s v="FR6141880" u="1"/>
        <s v="FR6627262" u="1"/>
        <s v="FR5823527" u="1"/>
        <s v="FR5955709" u="1"/>
        <s v="FR6079574" u="1"/>
        <s v="FR5727729" u="1"/>
        <s v="FR5589129" u="1"/>
        <s v="FR5778299" u="1"/>
        <s v="FR6297339" u="1"/>
        <s v="FR6873117" u="1"/>
        <s v="FR5673319" u="1"/>
        <s v="FR6110602" u="1"/>
        <s v="FR6597152" u="1"/>
        <s v="FR6449356" u="1"/>
        <s v="FR6793509" u="1"/>
        <s v="FR6333448" u="1"/>
        <s v="FR5413364" u="1"/>
        <s v="FR5765719" u="1"/>
        <s v="FR6874797" u="1"/>
        <s v="FR6687036" u="1"/>
        <s v="FR6449580" u="1"/>
        <s v="FR6595136" u="1"/>
        <s v="FR5784398" u="1"/>
        <s v="FR5789851" u="1"/>
        <s v="FR5627063" u="1"/>
        <s v="FR5871133" u="1"/>
        <s v="FR5811236" u="1"/>
        <s v="FR6172800" u="1"/>
        <s v="FR6359549" u="1"/>
        <s v="FR6274100" u="1"/>
        <s v="FR5831151" u="1"/>
        <s v="FR6227191" u="1"/>
        <s v="FR6371538" u="1"/>
        <s v="FR6091464" u="1"/>
        <s v="FR6163557" u="1"/>
        <s v="FR6115476" u="1"/>
        <s v="FR6131282" u="1"/>
        <s v="FR6887626" u="1"/>
        <s v="FR6151381" u="1"/>
        <s v="FR5991715" u="1"/>
        <s v="FR6859744" u="1"/>
        <s v="FR5747661" u="1"/>
        <s v="FR5851734" u="1"/>
        <s v="FR6751919" u="1"/>
        <s v="FR5603847" u="1"/>
        <s v="FR6107785" u="1"/>
        <s v="FR6673044" u="1"/>
        <s v="FR6547771" u="1"/>
        <s v="FR6785419" u="1"/>
        <s v="FR5549080" u="1"/>
        <s v="FR5653429" u="1"/>
        <s v="FR5910399" u="1"/>
        <s v="FR6483961" u="1"/>
        <s v="FR6547971" u="1"/>
        <s v="FR5845528" u="1"/>
        <s v="FR6373639" u="1"/>
        <s v="FR6341180" u="1"/>
        <s v="FR6581260" u="1"/>
        <s v="FR5524200" u="1"/>
        <s v="FR6013669" u="1"/>
        <s v="FR6365656" u="1"/>
        <s v="FR6509566" u="1"/>
        <s v="FR6785827" u="1"/>
        <s v="FR5671044" u="1"/>
        <s v="FR6068620" u="1"/>
        <s v="FR6545671" u="1"/>
        <s v="FR5575338" u="1"/>
        <s v="FR6792398" u="1"/>
        <s v="FR5583061" u="1"/>
        <s v="FR5787060" u="1"/>
        <s v="FR6444600" u="1"/>
        <s v="FR5755061" u="1"/>
        <s v="FR6767245" u="1"/>
        <s v="FR6191448" u="1"/>
        <s v="FR5438202" u="1"/>
        <s v="FR6271180" u="1"/>
        <s v="FR6639364" u="1"/>
        <s v="FR6395371" u="1"/>
        <s v="FR6615180" u="1"/>
        <s v="FR5819463" u="1"/>
        <s v="FR6803170" u="1"/>
        <s v="FR5415482" u="1"/>
        <s v="FR6555655" u="1"/>
        <s v="FR5759938" u="1"/>
        <s v="FR6179967" u="1"/>
        <s v="FR6697237" u="1"/>
        <s v="FR6921228" u="1"/>
        <s v="FR6403690" u="1"/>
        <s v="FR6603780" u="1"/>
        <s v="FR6264402" u="1"/>
        <s v="FR6581829" u="1"/>
        <s v="FR5579148" u="1"/>
        <s v="FR6317492" u="1"/>
        <s v="FR5557580" u="1"/>
        <s v="FR5949845" u="1"/>
        <s v="FR6088804" u="1"/>
        <s v="FR5609774" u="1"/>
        <s v="FR5587071" u="1"/>
        <s v="FR5695337" u="1"/>
        <s v="FR6273965" u="1"/>
        <s v="FR6385872" u="1"/>
        <s v="FR5755246" u="1"/>
        <s v="FR6551247" u="1"/>
        <s v="FR6059386" u="1"/>
        <s v="FR6163091" u="1"/>
        <s v="FR5841952" u="1"/>
        <s v="FR6112821" u="1"/>
        <s v="FR6807080" u="1"/>
        <s v="FR6507467" u="1"/>
        <s v="FR5987451" u="1"/>
        <s v="FR6155668" u="1"/>
        <s v="FR6031669" u="1"/>
        <s v="FR6291472" u="1"/>
        <s v="FR6839555" u="1"/>
        <s v="FR6218414" u="1"/>
        <s v="FR5411566" u="1"/>
        <s v="FR6787753" u="1"/>
        <s v="FR5459874" u="1"/>
        <s v="FR6518603" u="1"/>
        <s v="FR6669064" u="1"/>
        <s v="FR5523773" u="1"/>
        <s v="FR6711755" u="1"/>
        <s v="FR6883935" u="1"/>
        <s v="FR5561247" u="1"/>
        <s v="FR5623680" u="1"/>
        <s v="FR6281173" u="1"/>
        <s v="FR6168213" u="1"/>
        <s v="FR6388110" u="1"/>
        <s v="FR6621256" u="1"/>
        <s v="FR6045486" u="1"/>
        <s v="FR5823970" u="1"/>
        <s v="FR6581370" u="1"/>
        <s v="FR6281957" u="1"/>
        <s v="FR6713480" u="1"/>
        <s v="FR5485872" u="1"/>
        <s v="FR5609783" u="1"/>
        <s v="FR6704501" u="1"/>
        <s v="FR6733855" u="1"/>
        <s v="FR5891235" u="1"/>
        <s v="FR6901662" u="1"/>
        <s v="FR5547366" u="1"/>
        <s v="FR6367467" u="1"/>
        <s v="FR6191190" u="1"/>
        <s v="FR6803164" u="1"/>
        <s v="0No ticket" u="1"/>
        <s v="FR6427384" u="1"/>
        <s v="FR5427768" u="1"/>
        <s v="FR5753139" u="1"/>
        <s v="FR5855570" u="1"/>
        <s v="FR6547774" u="1"/>
        <s v="FR5459883" u="1"/>
        <s v="FR5803672" u="1"/>
        <s v="FR6271782" u="1"/>
        <s v="FR5513175" u="1"/>
        <s v="FR5626802" u="1"/>
        <s v="FR6070812" u="1"/>
        <s v="FR6214722" u="1"/>
        <s v="FR6386810" u="1"/>
        <s v="FR6108217" u="1"/>
        <s v="FR6120014" u="1"/>
        <s v="FR6041194" u="1"/>
        <s v="FR6450801" u="1"/>
        <s v="FR6505184" u="1"/>
        <s v="FR5845271" u="1"/>
        <s v="FR5417393" u="1"/>
        <s v="FR6717290" u="1"/>
        <s v="FR6352403" u="1"/>
        <s v="FR5408522" u="1"/>
        <s v="FR6871129" u="1"/>
        <s v="FR5613674" u="1"/>
        <s v="FR6403069" u="1"/>
        <s v="FR6693670" u="1"/>
        <s v="FR6032531" u="1"/>
        <s v="FR6492600" u="1"/>
        <s v="FR5404713" u="1"/>
        <s v="FR6323269" u="1"/>
        <s v="FR5558011" u="1"/>
        <s v="FR5649982" u="1"/>
        <s v="FR6751071" u="1"/>
        <s v="FR5579658" u="1"/>
        <s v="FR6439569" u="1"/>
        <s v="FR5486310" u="1"/>
        <s v="FR5502304" u="1"/>
        <s v="FR5911455" u="1"/>
        <s v="FR6810200" u="1"/>
        <s v="FR5611482" u="1"/>
        <s v="FR6667673" u="1"/>
        <s v="FR5546603" u="1"/>
        <s v="FR6773139" u="1"/>
        <s v="FR5979854" u="1"/>
        <s v="FR5981044" u="1"/>
        <s v="FR5979770" u="1"/>
        <s v="FR5523875" u="1"/>
        <s v="FR5434712" u="1"/>
        <s v="FR6454711" u="1"/>
        <s v="FR6032116" u="1"/>
        <s v="FR6511691" u="1"/>
        <s v="FR5725266" u="1"/>
        <s v="FR6049489" u="1"/>
        <s v="FR5422720" u="1"/>
        <s v="FR6173385" u="1"/>
        <s v="FR6269486" u="1"/>
        <s v="FR5597565" u="1"/>
        <s v="FR6104041" u="1"/>
        <s v="FR6240121" u="1"/>
        <s v="FR6040331" u="1"/>
        <s v="FR5585681" u="1"/>
        <s v="FR6609777" u="1"/>
        <s v="FR6821748" u="1"/>
        <s v="FR6936400" u="1"/>
        <s v="FR6032624" u="1"/>
        <s v="FR5483082" u="1"/>
        <s v="FR6695256" u="1"/>
        <s v="FR6437893" u="1"/>
        <s v="FR5392902" u="1"/>
        <s v="FR5534012" u="1"/>
        <s v="FR6291375" u="1"/>
        <s v="FR6346030" u="1"/>
        <s v="FR6599290" u="1"/>
        <s v="FR6935264" u="1"/>
        <s v="FR6406123" u="1"/>
        <s v="FR5424921" u="1"/>
        <s v="FR5559676" u="1"/>
        <s v="FR6743557" u="1"/>
        <s v="FR6058617" u="1"/>
        <s v="FR5459869" u="1"/>
        <s v="FR6347778" u="1"/>
        <s v="FR6507586" u="1"/>
        <s v="FR6615392" u="1"/>
        <s v="FR6631474" u="1"/>
        <s v="FR6651665" u="1"/>
        <s v="FR6727491" u="1"/>
        <s v="FR5977147" u="1"/>
        <s v="FR6278806" u="1"/>
        <s v="FR6283876" u="1"/>
        <s v="FR6637076" u="1"/>
        <s v="FR5549093" u="1"/>
        <s v="FR5769266" u="1"/>
        <s v="FR5935864" u="1"/>
        <s v="FR5959964" u="1"/>
        <s v="FR6611775" u="1"/>
        <s v="FR5475983" u="1"/>
        <s v="FR6533176" u="1"/>
        <s v="FR6345286" u="1"/>
        <s v="FR6136225" u="1"/>
        <s v="FR5937365" u="1"/>
        <s v="FR6836102" u="1"/>
        <s v="FR5905274" u="1"/>
        <s v="FR6849466" u="1"/>
        <s v="FR6368230" u="1"/>
        <s v="FR6548313" u="1"/>
        <s v="FR5488420" u="1"/>
        <s v="FR6120508" u="1"/>
        <s v="FR5485867" u="1"/>
        <s v="FR6520312" u="1"/>
        <s v="FR5608614" u="1"/>
        <s v="FR6387085" u="1"/>
        <s v="FR5417887" u="1"/>
        <s v="FR5495275" u="1"/>
        <s v="FR6541967" u="1"/>
        <s v="FR5531176" u="1"/>
        <s v="FR6524905" u="1"/>
        <s v="FR6803175" u="1"/>
        <s v="FR5726020" u="1"/>
        <s v="FR5404923" u="1"/>
        <s v="FR5575291" u="1"/>
        <s v="FR6563283" u="1"/>
        <s v="FR6834010" u="1"/>
        <s v="FR6863456" u="1"/>
        <s v="FR5591381" u="1"/>
        <s v="FR6291668" u="1"/>
        <s v="FR6483859" u="1"/>
        <s v="FR5627869" u="1"/>
        <s v="FR5641059" u="1"/>
        <s v="FR5910401" u="1"/>
        <s v="FR5923581" u="1"/>
        <s v="FR6755682" u="1"/>
        <s v="FR6791671" u="1"/>
        <s v="FR5491982" u="1"/>
        <s v="FR5569385" u="1"/>
        <s v="FR6374913" u="1"/>
        <s v="FR6773357" u="1"/>
        <s v="FR6821258" u="1"/>
        <s v="FR6913258" u="1"/>
        <s v="FR6297578" u="1"/>
        <s v="FR5480203" u="1"/>
        <s v="FR5765190" u="1"/>
        <s v="FR6110925" u="1"/>
        <s v="FR6312124" u="1"/>
        <s v="FR5625477" u="1"/>
        <s v="FR5885280" u="1"/>
        <s v="FR5993362" u="1"/>
        <s v="FR5812303" u="1"/>
        <s v="FR5583067" u="1"/>
        <s v="FR5557693" u="1"/>
        <s v="FR6897580" u="1"/>
        <s v="FR6126019" u="1"/>
        <s v="FR6498005" u="1"/>
        <s v="FR5506008" u="1"/>
        <s v="FR5546006" u="1"/>
        <s v="FR6460612" u="1"/>
        <s v="FR6213897" u="1"/>
        <s v="FR6724704" u="1"/>
        <s v="FR6767083" u="1"/>
        <s v="FR5456922" u="1"/>
        <s v="FR6046143" u="1"/>
        <s v="FR6426216" u="1"/>
        <s v="FR6108852" u="1"/>
        <s v="FR6659477" u="1"/>
        <s v="FR6724812" u="1"/>
        <s v="FR6814212" u="1"/>
        <s v="FR5963472" u="1"/>
        <s v="FR5562320" u="1"/>
        <s v="FR5574420" u="1"/>
        <s v="FR5454706" u="1"/>
        <s v="FR5526523" u="1"/>
        <s v="FR5707886" u="1"/>
        <s v="FR6581183" u="1"/>
        <s v="FR5464214" u="1"/>
        <s v="FR6269497" u="1"/>
        <s v="FR6737377" u="1"/>
        <s v="FR6820003" u="1"/>
        <s v="FR5885281" u="1"/>
        <s v="FR6036244" u="1"/>
        <s v="FR6156618" u="1"/>
        <s v="FR6364331" u="1"/>
        <s v="FR6629779" u="1"/>
        <s v="FR6736321" u="1"/>
        <s v="FR5464522" u="1"/>
        <s v="FR6279189" u="1"/>
        <s v="FR6612506" u="1"/>
        <s v="FR5683259" u="1"/>
        <s v="FR5975065" u="1"/>
        <s v="FR5728806" u="1"/>
        <s v="FR5768804" u="1"/>
        <s v="FR5856611" u="1"/>
        <s v="FR6560612" u="1"/>
        <s v="FR6152641" u="1"/>
        <s v="FR5704906" u="1"/>
        <s v="FR6607196" u="1"/>
        <s v="FR5654113" u="1"/>
        <s v="FR5600814" u="1"/>
        <s v="FR5827285" u="1"/>
        <s v="FR5918113" u="1"/>
        <s v="FR6106329" u="1"/>
        <s v="FR5943274" u="1"/>
        <s v="FR6799659" u="1"/>
        <s v="FR6571568" u="1"/>
        <s v="FR5959667" u="1"/>
        <s v="FR5430231" u="1"/>
        <s v="FR5607596" u="1"/>
        <s v="FR6851290" u="1"/>
        <s v="FR5787867" u="1"/>
        <s v="FR5474706" u="1"/>
        <s v="FR6287988" u="1"/>
        <s v="FR6743876" u="1"/>
        <s v="FR6681275" u="1"/>
        <s v="FR6264409" u="1"/>
        <s v="FR6736114" u="1"/>
        <s v="FR6032144" u="1"/>
        <s v="FR6304043" u="1"/>
        <s v="FR5506933" u="1"/>
        <s v="FR6524416" u="1"/>
        <s v="FR5873574" u="1"/>
        <s v="FR5579087" u="1"/>
        <s v="FR6789692" u="1"/>
        <s v="FR5468824" u="1"/>
        <s v="FR6713786" u="1"/>
        <s v="FR6521979" u="1"/>
        <s v="FR5486307" u="1"/>
        <s v="FR6188850" u="1"/>
        <s v="FR5886111" u="1"/>
        <s v="FR5740720" u="1"/>
        <s v="FR5562306" u="1"/>
        <s v="FR5821984" u="1"/>
        <s v="FR6570113" u="1"/>
        <s v="FR6046161" u="1"/>
        <s v="FR5450231" u="1"/>
        <s v="FR6918406" u="1"/>
        <s v="FR5826230" u="1"/>
        <s v="FR5787776" u="1"/>
        <s v="FR6338443" u="1"/>
        <s v="FR6122260" u="1"/>
        <s v="FR5737087" u="1"/>
        <s v="FR6034829" u="1"/>
        <s v="FR5871958" u="1"/>
        <s v="FR6815694" u="1"/>
        <s v="FR5426550" u="1"/>
        <s v="FR5570713" u="1"/>
        <s v="FR6264126" u="1"/>
        <s v="FR5534824" u="1"/>
        <s v="FR6032137" u="1"/>
        <s v="FR5848122" u="1"/>
        <s v="FR6530731" u="1"/>
        <s v="FR6152419" u="1"/>
        <s v="FR6032153" u="1"/>
        <s v="FR6036254" u="1"/>
        <s v="FR6368518" u="1"/>
        <s v="FR5873475" u="1"/>
        <s v="FR6741477" u="1"/>
        <s v="FR5608334" u="1"/>
        <s v="FR5732130" u="1"/>
        <s v="FR6124529" u="1"/>
        <s v="FR5596430" u="1"/>
        <s v="FR6708425" u="1"/>
        <s v="FR6304444" u="1"/>
        <s v="FR5856613" u="1"/>
        <s v="FR5976703" u="1"/>
        <s v="FR6304728" u="1"/>
        <s v="FR5567288" u="1"/>
        <s v="FR5538126" u="1"/>
        <s v="FR5831177" u="1"/>
        <s v="FR6358319" u="1"/>
        <s v="FR5486408" u="1"/>
        <s v="FR6034238" u="1"/>
        <s v="FR5528842" u="1"/>
        <s v="FR6620631" u="1"/>
        <s v="FR5808924" u="1"/>
        <s v="FR6252750" u="1"/>
        <s v="FR6308945" u="1"/>
        <s v="FR6399697" u="1"/>
        <s v="FR5502142" u="1"/>
        <s v="FR6602133" u="1"/>
        <s v="FR6914306" u="1"/>
        <s v="FR6109100" u="1"/>
        <s v="FR5566432" u="1"/>
        <s v="FR5438543" u="1"/>
        <s v="FR6754422" u="1"/>
        <s v="FR6361097" u="1"/>
        <s v="FR6263998" u="1"/>
        <s v="FR6770520" u="1"/>
        <s v="FR6284126" u="1"/>
        <s v="FR6732007" u="1"/>
        <s v="FR5442825" u="1"/>
        <s v="FR6184227" u="1"/>
        <s v="FR6354934" u="1"/>
        <s v="FR6532125" u="1"/>
        <s v="FR6932105" u="1"/>
        <s v="FR6228438" u="1"/>
        <s v="FR6604326" u="1"/>
        <s v="FR6298119" u="1"/>
        <s v="FR5432726" u="1"/>
        <s v="FR5877893" u="1"/>
        <s v="FR6658025" u="1"/>
        <s v="FR5456926" u="1"/>
        <s v="FR5975092" u="1"/>
        <s v="FR6340826" u="1"/>
        <s v="FR5538043" u="1"/>
        <s v="FR6849995" u="1"/>
        <s v="FR5416844" u="1"/>
        <s v="FR6202046" u="1"/>
        <s v="FR5718226" u="1"/>
        <s v="FR6643296" u="1"/>
        <s v="FR6262051" u="1"/>
        <s v="FR6662315" u="1"/>
        <s v="FR6879586" u="1"/>
        <s v="FR6506336" u="1"/>
        <s v="FR5883584" u="1"/>
        <s v="FR6312960" u="1"/>
        <s v="FR5562616" u="1"/>
        <s v="FR6388119" u="1"/>
        <s v="FR6719798" u="1"/>
        <s v="FR6669097" u="1"/>
        <s v="FR5642808" u="1"/>
        <s v="FR6422543" u="1"/>
        <s v="FR5773278" u="1"/>
        <s v="FR5653288" u="1"/>
        <s v="FR6054762" u="1"/>
        <s v="FR6058955" u="1"/>
        <s v="FR6130937" u="1"/>
        <s v="FR6264052" u="1"/>
        <s v="FR6352227" u="1"/>
        <s v="FR5606843" u="1"/>
        <s v="FR6454750" u="1"/>
        <s v="FR5702925" u="1"/>
        <s v="FR5452142" u="1"/>
        <s v="FR5482940" u="1"/>
        <s v="FR6088370" u="1"/>
        <s v="FR6564433" u="1"/>
        <s v="FR5408370" u="1"/>
        <s v="FR5494025" u="1"/>
        <s v="FR5624450" u="1"/>
        <s v="FR5741887" u="1"/>
        <s v="FR5891276" u="1"/>
        <s v="FR6582308" u="1"/>
        <s v="FR6722025" u="1"/>
        <s v="FR6894113" u="1"/>
        <s v="FR6018358" u="1"/>
        <s v="FR5436860" u="1"/>
        <s v="FR5723489" u="1"/>
        <s v="FR6176961" u="1"/>
        <s v="FR6228963" u="1"/>
        <s v="FR6458528" u="1"/>
        <s v="FR5466627" u="1"/>
        <s v="FR5826533" u="1"/>
        <s v="FR5906625" u="1"/>
        <s v="FR5600019" u="1"/>
        <s v="FR5410928" u="1"/>
        <s v="FR5534843" u="1"/>
        <s v="FR5822832" u="1"/>
        <s v="FR5845396" u="1"/>
        <s v="FR5444428" u="1"/>
        <s v="FR5522943" u="1"/>
        <s v="FR6832408" u="1"/>
        <s v="FR5616628" u="1"/>
        <s v="FR5465899" u="1"/>
        <s v="FR6884430" u="1"/>
        <s v="FR6560625" u="1"/>
        <s v="FR5508562" u="1"/>
        <s v="FR5532643" u="1"/>
        <s v="FR5462127" u="1"/>
        <s v="FR6828826" u="1"/>
        <s v="FR5630118" u="1"/>
        <s v="FR5920631" u="1"/>
        <s v="FR6542043" u="1"/>
        <s v="FR6462327" u="1"/>
        <s v="FR6308964" u="1"/>
        <s v="FR6854224" u="1"/>
        <s v="FR6338355" u="1"/>
        <s v="FR6598626" u="1"/>
        <s v="FR5675889" u="1"/>
        <s v="FR6750332" u="1"/>
        <s v="FR6891593" u="1"/>
        <s v="FR6630342" u="1"/>
        <s v="FR6388129" u="1"/>
        <s v="FR6483898" u="1"/>
        <s v="FR6410361" u="1"/>
        <s v="FR5434653" u="1"/>
        <s v="FR5870530" u="1"/>
        <s v="FR6370735" u="1"/>
        <s v="FR6594917" u="1"/>
        <s v="FR6894814" u="1"/>
        <s v="FR6770731" u="1"/>
        <s v="FR6742841" u="1"/>
        <s v="FR5608346" u="1"/>
        <s v="FR5736335" u="1"/>
        <s v="FR6620235" u="1"/>
        <s v="FR5488636" u="1"/>
        <s v="FR5608446" u="1"/>
        <s v="FR5684617" u="1"/>
        <s v="FR6784332" u="1"/>
        <s v="FR5560434" u="1"/>
        <s v="FR5696917" u="1"/>
        <s v="FR5852440" u="1"/>
        <s v="FR5984530" u="1"/>
        <s v="FR6840440" u="1"/>
        <s v="FR6276762" u="1"/>
        <s v="FR6736927" u="1"/>
        <s v="FR5778326" u="1"/>
        <s v="FR6116874" u="1"/>
        <s v="FR6426063" u="1"/>
        <s v="FR6320946" u="1"/>
        <s v="FR5802043" u="1"/>
        <s v="FR5418448" u="1"/>
        <s v="FR5618346" u="1"/>
        <s v="FR6119811" u="1"/>
        <s v="FR6646244" u="1"/>
        <s v="FR6292960" u="1"/>
        <s v="FR6450244" u="1"/>
        <s v="FR6158557" u="1"/>
        <s v="FR6538446" u="1"/>
        <s v="FR6918427" u="1"/>
        <s v="FR5718453" u="1"/>
        <s v="FR6902334" u="1"/>
        <s v="FR6446646" u="1"/>
        <s v="FR6882615" u="1"/>
        <s v="FR5851796" u="1"/>
        <s v="FR5493299" u="1"/>
        <s v="FR5852109" u="1"/>
        <s v="FR5624129" u="1"/>
        <s v="FR6646928" u="1"/>
        <s v="FR6712028" u="1"/>
        <s v="FR6877297" u="1"/>
        <s v="FR5522937" u="1"/>
        <s v="FR5740218" u="1"/>
        <s v="FR6556237" u="1"/>
        <s v="FR6080171" u="1"/>
        <s v="FR6853589" u="1"/>
        <s v="FR5848343" u="1"/>
        <s v="FR6148190" u="1"/>
        <s v="FR5688543" u="1"/>
        <s v="FR5804444" u="1"/>
        <s v="FR5634029" u="1"/>
        <s v="FR5973887" u="1"/>
        <s v="FR6072572" u="1"/>
        <s v="FR6188580" u="1"/>
        <s v="FR6560635" u="1"/>
        <s v="FR6075501" u="1"/>
        <s v="FR5476753" u="1"/>
        <s v="FR5636561" u="1"/>
        <s v="FR6040481" u="1"/>
        <s v="FR5512654" u="1"/>
        <s v="FR5596843" u="1"/>
        <s v="FR6536938" u="1"/>
        <s v="FR5952640" u="1"/>
        <s v="FR6016968" u="1"/>
        <s v="FR6122158" u="1"/>
        <s v="FR5900734" u="1"/>
        <s v="FR6462053" u="1"/>
        <s v="FR6458163" u="1"/>
        <s v="FR6582143" u="1"/>
        <s v="FR5700752" u="1"/>
        <s v="FR5840933" u="1"/>
        <s v="FR5530245" u="1"/>
        <s v="FR6582151" u="1"/>
        <s v="FR6654244" u="1"/>
        <s v="FR6228982" u="1"/>
        <s v="FR6267900" u="1"/>
        <s v="FR5449200" u="1"/>
        <s v="FR5967697" u="1"/>
        <s v="FR6101011" u="1"/>
        <s v="FR5918260" u="1"/>
        <s v="FR6490443" u="1"/>
        <s v="FR6020990" u="1"/>
        <s v="FR6330455" u="1"/>
        <s v="FR5466562" u="1"/>
        <s v="FR6214474" u="1"/>
        <s v="FR5674651" u="1"/>
        <s v="FR6154857" u="1"/>
        <s v="FR6822543" u="1"/>
        <s v="FR6881096" u="1"/>
        <s v="FR5744128" u="1"/>
        <s v="FR5661299" u="1"/>
        <s v="FR5774650" u="1"/>
        <s v="FR5614854" u="1"/>
        <s v="FR5850833" u="1"/>
        <s v="FR6292438" u="1"/>
        <s v="FR6022883" u="1"/>
        <s v="FR5780417" u="1"/>
        <s v="FR5996516" u="1"/>
        <s v="FR6256465" u="1"/>
        <s v="FR6130981" u="1"/>
        <s v="FR6492636" u="1"/>
        <s v="FR5578038" u="1"/>
        <s v="FR6936351" u="1"/>
        <s v="FR5392929" u="1"/>
        <s v="FR5468755" u="1"/>
        <s v="FR5756828" u="1"/>
        <s v="FR5480560" u="1"/>
        <s v="FR6560552" u="1"/>
        <s v="FR6228775" u="1"/>
        <s v="FR5804745" u="1"/>
        <s v="FR6636570" u="1"/>
        <s v="FR6143602" u="1"/>
        <s v="FR5666337" u="1"/>
        <s v="FR6444863" u="1"/>
        <s v="FR6320956" u="1"/>
        <s v="FR6520854" u="1"/>
        <s v="FR6612946" u="1"/>
        <s v="FR5562161" u="1"/>
        <s v="FR6558447" u="1"/>
        <s v="FR6033204" u="1"/>
        <s v="FR5402457" u="1"/>
        <s v="FR5970516" u="1"/>
        <s v="FR6054291" u="1"/>
        <s v="FR6626363" u="1"/>
        <s v="FR5826545" u="1"/>
        <s v="FR5870533" u="1"/>
        <s v="FR5842727" u="1"/>
        <s v="FR6142758" u="1"/>
        <s v="FR5850726" u="1"/>
        <s v="FR5870541" u="1"/>
        <s v="FR6330656" u="1"/>
        <s v="FR6269610" u="1"/>
        <s v="FR6338690" u="1"/>
        <s v="FR5578962" u="1"/>
        <s v="FR5868336" u="1"/>
        <s v="FR5616072" u="1"/>
        <s v="FR6302874" u="1"/>
        <s v="FR5712154" u="1"/>
        <s v="FR6556263" u="1"/>
        <s v="No ticket" u="1"/>
        <s v="FR6620262" u="1"/>
        <s v="FR5684644" u="1"/>
        <s v="FR5968643" u="1"/>
        <s v="FR5528857" u="1"/>
        <s v="FR5658055" u="1"/>
        <s v="FR5432580" u="1"/>
        <s v="FR6119806" u="1"/>
        <s v="FR5808855" u="1"/>
        <s v="FR6117006" u="1"/>
        <s v="FR5802046" u="1"/>
        <s v="FR5736870" u="1"/>
        <s v="FR6638264" u="1"/>
        <s v="FR5906254" u="1"/>
        <s v="FR5406375" u="1"/>
        <s v="FR6153211" u="1"/>
        <s v="FR5870534" u="1"/>
        <s v="FR6021321" u="1"/>
        <s v="FR6101413" u="1"/>
        <s v="FR5526857" u="1"/>
        <s v="FR6117614" u="1"/>
        <s v="FR5428259" u="1"/>
        <s v="FR5724055" u="1"/>
        <s v="FR6374872" u="1"/>
        <s v="FR6166891" u="1"/>
        <s v="FR6344082" u="1"/>
        <s v="FR5852060" u="1"/>
        <s v="FR6368190" u="1"/>
        <s v="FR6872519" u="1"/>
        <s v="FR6640346" u="1"/>
        <s v="FR6287302" u="1"/>
        <s v="FR5609910" u="1"/>
        <s v="FR6780343" u="1"/>
        <s v="FR6059414" u="1"/>
        <s v="FR5413910" u="1"/>
        <s v="FR5612456" u="1"/>
        <s v="FR5880626" u="1"/>
        <s v="FR6340281" u="1"/>
        <s v="FR6363301" u="1"/>
        <s v="FR6894019" u="1"/>
        <s v="FR6607210" u="1"/>
        <s v="FR6620647" u="1"/>
        <s v="FR5956652" u="1"/>
        <s v="FR6298074" u="1"/>
        <s v="FR6228693" u="1"/>
        <s v="FR6616681" u="1"/>
        <s v="FR6097204" u="1"/>
        <s v="FR6002095" u="1"/>
        <s v="FR6606166" u="1"/>
        <s v="FR6250174" u="1"/>
        <s v="FR6222376" u="1"/>
        <s v="FR5570638" u="1"/>
        <s v="FR5870535" u="1"/>
        <s v="FR6082575" u="1"/>
        <s v="FR5622748" u="1"/>
        <s v="FR5488249" u="1"/>
        <s v="FR5462580" u="1"/>
        <s v="FR6166784" u="1"/>
        <s v="FR6434682" u="1"/>
        <s v="FR6044194" u="1"/>
        <s v="FR6116379" u="1"/>
        <s v="FR6427020" u="1"/>
        <s v="FR6184383" u="1"/>
        <s v="FR5656648" u="1"/>
        <s v="FR5519404" u="1"/>
        <s v="FR5456574" u="1"/>
        <s v="FR5564564" u="1"/>
        <s v="FR5420382" u="1"/>
        <s v="FR6052677" u="1"/>
        <s v="FR6080767" u="1"/>
        <s v="FR5411403" u="1"/>
        <s v="FR5490139" u="1"/>
        <s v="FR6115331" u="1"/>
        <s v="FR6287611" u="1"/>
        <s v="FR6578157" u="1"/>
        <s v="FR5688955" u="1"/>
        <s v="FR6351702" u="1"/>
        <s v="FR6304793" u="1"/>
        <s v="FR6626358" u="1"/>
        <s v="FR6134386" u="1"/>
        <s v="FR5410467" u="1"/>
        <s v="FR6022395" u="1"/>
        <s v="FR6373302" u="1"/>
        <s v="FR5442674" u="1"/>
        <s v="FR5910370" u="1"/>
        <s v="FR6846939" u="1"/>
        <s v="FR6059024" u="1"/>
        <s v="FR6694770" u="1"/>
      </sharedItems>
    </cacheField>
    <cacheField name="Filter" numFmtId="0">
      <sharedItems containsMixedTypes="1" containsNumber="1" containsInteger="1" minValue="0" maxValue="0" count="3">
        <s v="ok"/>
        <s v="open"/>
        <n v="0" u="1"/>
      </sharedItems>
    </cacheField>
    <cacheField name="Status" numFmtId="0">
      <sharedItems containsBlank="1" count="16">
        <s v="Cancelled"/>
        <s v="Duplicated Parent"/>
        <s v="MAPPED"/>
        <s v="New"/>
        <s v="Not for mapping/Invalid"/>
        <s v="Waiting for Tm1 Replication"/>
        <s v="Waiting for MDGF approval"/>
        <s v="Waiting for Requestor"/>
        <s v="Currently Truncated/Waiting Actuals"/>
        <m u="1"/>
        <s v="Waiting for approval" u="1"/>
        <s v="Not for mapping" u="1"/>
        <s v="Parents duplicated" u="1"/>
        <e v="#N/A" u="1"/>
        <s v="Issues in Replication" u="1"/>
        <s v="Duplicated" u="1"/>
      </sharedItems>
    </cacheField>
    <cacheField name="Obj" numFmtId="0">
      <sharedItems containsBlank="1"/>
    </cacheField>
    <cacheField name="Requested" numFmtId="0">
      <sharedItems/>
    </cacheField>
    <cacheField name="CurrentParent" numFmtId="0">
      <sharedItems containsBlank="1"/>
    </cacheField>
    <cacheField name="type" numFmtId="0">
      <sharedItems/>
    </cacheField>
    <cacheField name="LFF_ID" numFmtId="0">
      <sharedItems/>
    </cacheField>
    <cacheField name="Analysis" numFmtId="0">
      <sharedItems containsBlank="1"/>
    </cacheField>
    <cacheField name="Check" numFmtId="0">
      <sharedItems/>
    </cacheField>
    <cacheField name="Sector" numFmtId="0">
      <sharedItems count="9">
        <s v="MGF"/>
        <s v="HC"/>
        <s v="LS"/>
        <s v="EL"/>
        <s v="Electronics" u="1"/>
        <s v="Healthcare" u="1"/>
        <s v="No known" u="1"/>
        <e v="#N/A" u="1"/>
        <s v="Life Science" u="1"/>
      </sharedItems>
    </cacheField>
    <cacheField name="Forecast" numFmtId="0">
      <sharedItems containsBlank="1" count="5">
        <s v="F0"/>
        <s v="F1"/>
        <m u="1"/>
        <s v="F3" u="1"/>
        <s v="F2" u="1"/>
      </sharedItems>
    </cacheField>
    <cacheField name="DateOpened" numFmtId="14">
      <sharedItems containsSemiMixedTypes="0" containsNonDate="0" containsDate="1" containsString="0" minDate="2023-09-01T00:00:00" maxDate="2025-02-28T17:38:23"/>
    </cacheField>
    <cacheField name="DateMapped" numFmtId="0">
      <sharedItems containsNonDate="0" containsDate="1" containsString="0" containsBlank="1" minDate="2023-09-01T00:00:00" maxDate="2025-03-04T00:00:00"/>
    </cacheField>
    <cacheField name="DateClosed" numFmtId="0">
      <sharedItems containsNonDate="0" containsDate="1" containsString="0" containsBlank="1" minDate="2023-09-06T00:00:00" maxDate="2025-03-04T00:00:00"/>
    </cacheField>
    <cacheField name="Delayed?" numFmtId="0">
      <sharedItems containsBlank="1" count="4">
        <s v="on track"/>
        <s v="yep"/>
        <m u="1"/>
        <e v="#REF!" u="1"/>
      </sharedItems>
    </cacheField>
    <cacheField name="DaysAgeing" numFmtId="2">
      <sharedItems containsSemiMixedTypes="0" containsString="0" containsNumber="1" containsInteger="1" minValue="1" maxValue="51"/>
    </cacheField>
    <cacheField name="Author" numFmtId="0">
      <sharedItems/>
    </cacheField>
    <cacheField name="Prognosi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6">
  <r>
    <x v="0"/>
    <x v="0"/>
    <x v="0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1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2"/>
    <m/>
    <s v="G000000000"/>
    <s v="G000000000"/>
    <s v="Non-LFF"/>
    <s v=""/>
    <m/>
    <b v="1"/>
    <x v="0"/>
    <x v="0"/>
    <d v="2023-09-01T00:00:00"/>
    <d v="2023-09-01T00:00:00"/>
    <d v="2023-09-06T00:00:00"/>
    <x v="0"/>
    <n v="3"/>
    <s v="Ronald Pierre Collado"/>
    <m/>
  </r>
  <r>
    <x v="0"/>
    <x v="0"/>
    <x v="3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4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5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6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7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8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1"/>
    <x v="0"/>
    <x v="2"/>
    <s v="CNOW_7210$$$0000020052 "/>
    <s v="G000000103 "/>
    <s v="DFLTPGCOH_002097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GRFE_P49"/>
    <s v="G000000179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EDP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ACC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CFO_P49"/>
    <s v="G000000635"/>
    <s v="DFLTPGCOH_BF-C6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2"/>
    <x v="0"/>
    <x v="2"/>
    <s v="CLFF_1000$$$DE10N01513 "/>
    <s v="P000001203"/>
    <m/>
    <s v="LFF (MDG-F)"/>
    <s v="DE10N01513"/>
    <m/>
    <b v="0"/>
    <x v="0"/>
    <x v="0"/>
    <d v="2024-12-18T14:30:19"/>
    <d v="2024-12-20T00:00:00"/>
    <d v="2024-12-20T00:00:00"/>
    <x v="0"/>
    <n v="2"/>
    <s v="Francesco Ricioppo"/>
    <m/>
  </r>
  <r>
    <x v="3"/>
    <x v="0"/>
    <x v="2"/>
    <s v="CFLTFLE_10243121070400 "/>
    <s v="G000000103 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025$CFO"/>
    <s v="G000000630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786$0000000832"/>
    <s v="G000001181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4"/>
    <x v="0"/>
    <x v="2"/>
    <s v="CLFF_1000$$$CH65GMF012 N&amp;I GBF MS Franchise"/>
    <s v="H000004339"/>
    <s v="H000004342 GBF N&amp;I MS Franchise"/>
    <s v="LFF (MDG-F)"/>
    <s v="CH65GMF012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GMF011 GBF N&amp;I Comms Ops"/>
    <s v="H000004339"/>
    <s v="H000004343 GBF N&amp;I MS Com. Operations"/>
    <s v="LFF (MDG-F)"/>
    <s v="CH65GMF011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6 GBF N&amp;I Evobrutinib"/>
    <s v="H000004339"/>
    <s v="H000004344 GBF N&amp;I Evo"/>
    <s v="LFF (MDG-F)"/>
    <s v="CH65C00056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7 N&amp;I GBF New Product Planning"/>
    <s v="H000004339"/>
    <s v="H000004345 GBF N&amp;I New Product Planning"/>
    <s v="LFF (MDG-F)"/>
    <s v="CH65C00057"/>
    <m/>
    <b v="0"/>
    <x v="1"/>
    <x v="0"/>
    <d v="2024-12-19T15:54:00"/>
    <d v="2024-12-23T00:00:00"/>
    <d v="2024-12-23T00:00:00"/>
    <x v="0"/>
    <n v="2"/>
    <s v="Rayneil Reas"/>
    <m/>
  </r>
  <r>
    <x v="5"/>
    <x v="0"/>
    <x v="2"/>
    <s v="CLFF_1000$$$DE10501102"/>
    <s v="L000010126"/>
    <s v="G000001024"/>
    <s v="LFF (MDG-F)"/>
    <s v="DE1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1111"/>
    <s v="L000013249"/>
    <s v="G000001024"/>
    <s v="LFF (MDG-F)"/>
    <s v="DE105011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1"/>
    <s v="L000010130"/>
    <s v="G000001024"/>
    <s v="LFF (MDG-F)"/>
    <s v="DE1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4"/>
    <s v="L000010130"/>
    <s v="G000001024"/>
    <s v="LFF (MDG-F)"/>
    <s v="DE1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5"/>
    <s v="L000010130"/>
    <s v="G000001024"/>
    <s v="LFF (MDG-F)"/>
    <s v="DE1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7"/>
    <s v="L000010130"/>
    <s v="G000001024"/>
    <s v="LFF (MDG-F)"/>
    <s v="DE1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8"/>
    <s v="L000010130"/>
    <s v="G000001024"/>
    <s v="LFF (MDG-F)"/>
    <s v="DE1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9"/>
    <s v="L000010130"/>
    <s v="G000001024"/>
    <s v="LFF (MDG-F)"/>
    <s v="DE105024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0"/>
    <s v="L000010130"/>
    <s v="G000001024"/>
    <s v="LFF (MDG-F)"/>
    <s v="DE1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1"/>
    <s v="L000010130"/>
    <s v="G000001024"/>
    <s v="LFF (MDG-F)"/>
    <s v="DE1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2"/>
    <s v="L000010130"/>
    <s v="G000001024"/>
    <s v="LFF (MDG-F)"/>
    <s v="DE1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5"/>
    <s v="L000010130"/>
    <s v="G000001024"/>
    <s v="LFF (MDG-F)"/>
    <s v="DE1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7"/>
    <s v="L000010130"/>
    <s v="G000001024"/>
    <s v="LFF (MDG-F)"/>
    <s v="DE1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2"/>
    <s v="L000010132"/>
    <s v="G000001024"/>
    <s v="LFF (MDG-F)"/>
    <s v="DE1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3"/>
    <s v="L000010132"/>
    <s v="G000001024"/>
    <s v="LFF (MDG-F)"/>
    <s v="DE1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4"/>
    <s v="L000010132"/>
    <s v="G000001024"/>
    <s v="LFF (MDG-F)"/>
    <s v="DE1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5"/>
    <s v="L000010132"/>
    <s v="G000001024"/>
    <s v="LFF (MDG-F)"/>
    <s v="DE1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6"/>
    <s v="L000010132"/>
    <s v="G000001024"/>
    <s v="LFF (MDG-F)"/>
    <s v="DE1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7"/>
    <s v="L000010132"/>
    <s v="G000001024"/>
    <s v="LFF (MDG-F)"/>
    <s v="DE1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8"/>
    <s v="L000010132"/>
    <s v="G000001024"/>
    <s v="LFF (MDG-F)"/>
    <s v="DE1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9"/>
    <s v="L000010132"/>
    <s v="G000001024"/>
    <s v="LFF (MDG-F)"/>
    <s v="DE1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3"/>
    <s v="L000010128"/>
    <s v="G000001024"/>
    <s v="LFF (MDG-F)"/>
    <s v="DE1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4"/>
    <s v="L000010128"/>
    <s v="G000001024"/>
    <s v="LFF (MDG-F)"/>
    <s v="DE1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5"/>
    <s v="L000010128"/>
    <s v="G000001024"/>
    <s v="LFF (MDG-F)"/>
    <s v="DE1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6"/>
    <s v="L000010128"/>
    <s v="G000001024"/>
    <s v="LFF (MDG-F)"/>
    <s v="DE1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05"/>
    <s v="L000010134"/>
    <s v="G000001024"/>
    <s v="LFF (MDG-F)"/>
    <s v="DE1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55"/>
    <s v="L000010134"/>
    <s v="G000001024"/>
    <s v="LFF (MDG-F)"/>
    <s v="DE1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336"/>
    <s v="L000010130"/>
    <s v="G000001024"/>
    <s v="LFF (MDG-F)"/>
    <s v="DE1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0"/>
    <s v="L000010134"/>
    <s v="G000001024"/>
    <s v="LFF (MDG-F)"/>
    <s v="DE1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7"/>
    <s v="L000010134"/>
    <s v="G000001024"/>
    <s v="LFF (MDG-F)"/>
    <s v="DE1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88102"/>
    <s v="L000010124"/>
    <s v="G000001024"/>
    <s v="LFF (MDG-F)"/>
    <s v="DE10588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2"/>
    <s v="L000010126"/>
    <s v="G000000950"/>
    <s v="LFF (MDG-F)"/>
    <s v="DE2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0"/>
    <s v="L000013249"/>
    <s v="G000000950"/>
    <s v="LFF (MDG-F)"/>
    <s v="DE2050110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1"/>
    <s v="L000010130"/>
    <s v="G000000950"/>
    <s v="LFF (MDG-F)"/>
    <s v="DE2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4"/>
    <s v="L000010130"/>
    <s v="G000000950"/>
    <s v="LFF (MDG-F)"/>
    <s v="DE2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5"/>
    <s v="L000010130"/>
    <s v="G000000950"/>
    <s v="LFF (MDG-F)"/>
    <s v="DE2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7"/>
    <s v="L000010130"/>
    <s v="G000000950"/>
    <s v="LFF (MDG-F)"/>
    <s v="DE2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8"/>
    <s v="L000010130"/>
    <s v="G000000950"/>
    <s v="LFF (MDG-F)"/>
    <s v="DE2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6"/>
    <s v="CLFF_1000$$$DE20502409"/>
    <s v="L000010130"/>
    <s v="G000000950"/>
    <s v="LFF (MDG-F)"/>
    <s v="DE20502409"/>
    <s v="object was left out during the process and is now awaiting replication. However, it has been resolved to avoid breaching the SLA."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0"/>
    <s v="L000010130"/>
    <s v="G000000950"/>
    <s v="LFF (MDG-F)"/>
    <s v="DE2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1"/>
    <s v="L000010130"/>
    <s v="G000000950"/>
    <s v="LFF (MDG-F)"/>
    <s v="DE2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2"/>
    <s v="L000010130"/>
    <s v="G000000950"/>
    <s v="LFF (MDG-F)"/>
    <s v="DE2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5"/>
    <s v="L000010130"/>
    <s v="G000000950"/>
    <s v="LFF (MDG-F)"/>
    <s v="DE2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7"/>
    <s v="L000010130"/>
    <s v="G000000950"/>
    <s v="LFF (MDG-F)"/>
    <s v="DE2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2"/>
    <s v="L000010132"/>
    <s v="G000000950"/>
    <s v="LFF (MDG-F)"/>
    <s v="DE2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3"/>
    <s v="L000010132"/>
    <s v="G000000950"/>
    <s v="LFF (MDG-F)"/>
    <s v="DE2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4"/>
    <s v="L000010132"/>
    <s v="G000000950"/>
    <s v="LFF (MDG-F)"/>
    <s v="DE2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5"/>
    <s v="L000010132"/>
    <s v="G000000950"/>
    <s v="LFF (MDG-F)"/>
    <s v="DE2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6"/>
    <s v="L000010132"/>
    <s v="G000000950"/>
    <s v="LFF (MDG-F)"/>
    <s v="DE2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7"/>
    <s v="L000010132"/>
    <s v="G000000950"/>
    <s v="LFF (MDG-F)"/>
    <s v="DE2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8"/>
    <s v="L000010132"/>
    <s v="G000000950"/>
    <s v="LFF (MDG-F)"/>
    <s v="DE2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9"/>
    <s v="L000010132"/>
    <s v="G000000950"/>
    <s v="LFF (MDG-F)"/>
    <s v="DE2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3"/>
    <s v="L000010128"/>
    <s v="G000000950"/>
    <s v="LFF (MDG-F)"/>
    <s v="DE2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4"/>
    <s v="L000010128"/>
    <s v="G000000950"/>
    <s v="LFF (MDG-F)"/>
    <s v="DE2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5"/>
    <s v="L000010128"/>
    <s v="G000000950"/>
    <s v="LFF (MDG-F)"/>
    <s v="DE2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6"/>
    <s v="L000010128"/>
    <s v="G000000950"/>
    <s v="LFF (MDG-F)"/>
    <s v="DE2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05"/>
    <s v="L000010134"/>
    <s v="G000000950"/>
    <s v="LFF (MDG-F)"/>
    <s v="DE2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55"/>
    <s v="L000010134"/>
    <s v="G000000950"/>
    <s v="LFF (MDG-F)"/>
    <s v="DE2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336"/>
    <s v="L000010130"/>
    <s v="G000000950"/>
    <s v="LFF (MDG-F)"/>
    <s v="DE2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0"/>
    <s v="L000010134"/>
    <s v="G000000950"/>
    <s v="LFF (MDG-F)"/>
    <s v="DE2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7"/>
    <s v="L000010134"/>
    <s v="G000000950"/>
    <s v="LFF (MDG-F)"/>
    <s v="DE2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88102"/>
    <s v="L000010124"/>
    <s v="G000000950"/>
    <s v="LFF (MDG-F)"/>
    <s v="DE20588102"/>
    <m/>
    <b v="0"/>
    <x v="0"/>
    <x v="0"/>
    <d v="2024-12-20T10:27:33"/>
    <d v="2024-12-26T00:00:00"/>
    <d v="2024-12-26T00:00:00"/>
    <x v="0"/>
    <n v="4"/>
    <s v="Nadine Anic"/>
    <m/>
  </r>
  <r>
    <x v="6"/>
    <x v="0"/>
    <x v="2"/>
    <s v="ITEMPEU_NL40AA0013 "/>
    <s v="L000007346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ADM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CS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EX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A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IN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HU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IN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LEG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MK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OP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D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O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RE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AL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HP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TE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G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7"/>
    <x v="0"/>
    <x v="2"/>
    <s v="CTEMPNA_1000PH80L35002 SPICE Carve Out"/>
    <s v="P000001208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7"/>
    <x v="0"/>
    <x v="2"/>
    <s v="CPHOENX_01019182669150 SPICE Backfill Gernsheim"/>
    <s v="P000001206"/>
    <m/>
    <s v="Non-LFF"/>
    <s v=""/>
    <s v="Already mapped"/>
    <b v="0"/>
    <x v="3"/>
    <x v="0"/>
    <d v="2024-12-20T13:14:51"/>
    <m/>
    <m/>
    <x v="1"/>
    <n v="51"/>
    <s v="Eivy Denine Cruz"/>
    <m/>
  </r>
  <r>
    <x v="7"/>
    <x v="0"/>
    <x v="2"/>
    <s v="CTEMPNA_1000PH80L35002 SPICE Carve Out"/>
    <s v="G000000201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8"/>
    <x v="0"/>
    <x v="2"/>
    <s v="CFLTFLE_10543020420000 Write off-Inventories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20000 Inventory revaluation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AUS0$$$0000091765 BRK Q/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1000 Price variances 3rd party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10000 Inventory revaluation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10000 Write off-Inventories, 3r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2000 Price variance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30000 Valuation adj.- 3rd parti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100 Capitalized PV,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200 Capitalized PV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40000 Valuation adjustment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7730 UK-GILLINGHAM SAFC Miscellaneous"/>
    <s v="L000009452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6 FR SAFC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4 FR RS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3 FR RE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5 FR BT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560 CHILE Manufacturing"/>
    <s v="L000009997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5 MY RE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8 MY SAFC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ORAERP_MMOR1975.2653 LS Procurement Rebate COGS"/>
    <s v="L00001344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LFF_7210$$$2053L44109 Norway regulatory"/>
    <s v="L000013450"/>
    <m/>
    <s v="LFF (MDG-F)"/>
    <s v="2053L44109"/>
    <m/>
    <b v="0"/>
    <x v="2"/>
    <x v="0"/>
    <d v="2024-12-23T09:27:44"/>
    <d v="2024-12-26T00:00:00"/>
    <d v="2024-12-26T00:00:00"/>
    <x v="0"/>
    <n v="3"/>
    <s v="Jayson Martinez"/>
    <m/>
  </r>
  <r>
    <x v="9"/>
    <x v="0"/>
    <x v="2"/>
    <s v="CLFF_1000$$$CH01Z01000 OKB9 Cost Center"/>
    <s v="P000001045"/>
    <s v="O000000006 Technical Cost Centers"/>
    <s v="LFF (MDG-F)"/>
    <s v="CH01Z01000"/>
    <m/>
    <b v="0"/>
    <x v="3"/>
    <x v="0"/>
    <d v="2024-12-23T09:40:00"/>
    <d v="2024-12-26T00:00:00"/>
    <d v="2024-12-26T00:00:00"/>
    <x v="0"/>
    <n v="3"/>
    <s v="Eivy Denine Cruz"/>
    <m/>
  </r>
  <r>
    <x v="9"/>
    <x v="0"/>
    <x v="2"/>
    <s v="CLFF_1000$$$DE01Z01000 OKB9 Cost Center"/>
    <s v="P000001045"/>
    <s v="O000000006 Technical Cost Centers"/>
    <s v="LFF (MDG-F)"/>
    <s v="DE01Z01000"/>
    <m/>
    <b v="0"/>
    <x v="3"/>
    <x v="0"/>
    <d v="2024-12-23T09:40:00"/>
    <d v="2024-12-26T00:00:00"/>
    <d v="2024-12-26T00:00:00"/>
    <x v="0"/>
    <n v="3"/>
    <s v="Eivy Denine Cruz"/>
    <m/>
  </r>
  <r>
    <x v="10"/>
    <x v="0"/>
    <x v="2"/>
    <s v="CNOW_7210$$$0000000632 "/>
    <s v="L000013274"/>
    <s v="DFLTPGCOH_002086 SAFC Carlsbad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270007 "/>
    <s v="L000013274"/>
    <s v="DFLTPGCOH_002072 BioReliance Corporation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ROW$$$$K17D "/>
    <s v="L000011157"/>
    <s v="DFLTPGCOH_002136 Sigma-Aldrich Japan G.K., Japan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9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0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53 "/>
    <s v="L000007758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6 "/>
    <s v="L000007771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496907 "/>
    <s v="L000013313"/>
    <s v="DFLTPGCOH_002108 Supelco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29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30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1188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24 "/>
    <s v="L00000592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199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200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972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0 "/>
    <s v="L00000734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5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6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15935 "/>
    <s v="L000011157"/>
    <s v="DFLTPGCOH_002002 Sigma-Aldrich 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1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2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AUS0$$$0000091932 "/>
    <s v="L000008315"/>
    <s v="DFLTPGCOH_002142 Merck Life Science Pty Ltd, Australi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9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8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3470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1"/>
    <x v="0"/>
    <x v="2"/>
    <s v="CSCALA_1212$0000001160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1"/>
    <x v="0"/>
    <x v="2"/>
    <s v="CNOW_7210$$$0000051475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2"/>
    <x v="0"/>
    <x v="2"/>
    <s v="CTEMPNA_1000PH80L35002 SPICE Carve Out"/>
    <s v="G000000201"/>
    <m/>
    <s v="Non-LFF"/>
    <s v=""/>
    <s v="Mapped for 2025. Waiting for Andreas response for action."/>
    <b v="0"/>
    <x v="3"/>
    <x v="0"/>
    <d v="2025-01-03T12:36:21"/>
    <d v="2025-01-14T00:00:00"/>
    <d v="2025-01-14T00:00:00"/>
    <x v="1"/>
    <n v="7"/>
    <s v="Eivy Denine Cruz"/>
    <m/>
  </r>
  <r>
    <x v="13"/>
    <x v="0"/>
    <x v="2"/>
    <s v="CEMERAL_70006502992082"/>
    <s v="G000001356"/>
    <m/>
    <s v="Non-LFF"/>
    <s v=""/>
    <s v="Mapped for 2025. Waiting for Andreas response for action."/>
    <b v="0"/>
    <x v="0"/>
    <x v="0"/>
    <d v="2025-01-06T15:09:14"/>
    <d v="2025-01-14T00:00:00"/>
    <d v="2025-01-14T00:00:00"/>
    <x v="1"/>
    <n v="6"/>
    <s v="Jay-R Lizardo"/>
    <m/>
  </r>
  <r>
    <x v="13"/>
    <x v="0"/>
    <x v="2"/>
    <s v="CLFF_1000$$$DE10GIT05A"/>
    <s v="G000000727"/>
    <m/>
    <s v="LFF (MDG-F)"/>
    <s v="DE10GIT05A"/>
    <m/>
    <b v="0"/>
    <x v="0"/>
    <x v="0"/>
    <d v="2025-01-06T15:09:14"/>
    <d v="2025-01-14T00:00:00"/>
    <d v="2025-01-14T00:00:00"/>
    <x v="1"/>
    <n v="6"/>
    <s v="Jay-R Lizardo"/>
    <m/>
  </r>
  <r>
    <x v="14"/>
    <x v="0"/>
    <x v="2"/>
    <s v="CSCALA_1022$ITD_IT1"/>
    <s v="G000000279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4"/>
    <x v="0"/>
    <x v="2"/>
    <s v="CSCALA_1022$ITS_IT5"/>
    <s v="G000000895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5"/>
    <x v="0"/>
    <x v="2"/>
    <s v="PTEMPNA_US201PIOFCCHXPR89"/>
    <s v="H000003682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GVPR60"/>
    <s v="H000003683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5"/>
    <s v="H00000368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6"/>
    <s v="H000003681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51"/>
    <s v="H00000436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TXPR85"/>
    <s v="H000003678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LXPR73"/>
    <s v="H000003675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IXPR90"/>
    <s v="H000003679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0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8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4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80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8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2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3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50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1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6"/>
    <x v="0"/>
    <x v="2"/>
    <s v="CLFF_1000$$$DE10200023 "/>
    <s v="G000000397"/>
    <m/>
    <s v="LFF (MDG-F)"/>
    <s v="DE10200023"/>
    <m/>
    <b v="0"/>
    <x v="0"/>
    <x v="0"/>
    <d v="2025-01-07T09:21:51"/>
    <d v="2025-01-09T00:00:00"/>
    <d v="2025-01-09T00:00:00"/>
    <x v="0"/>
    <n v="2"/>
    <s v="Francesco Ricioppo"/>
    <m/>
  </r>
  <r>
    <x v="16"/>
    <x v="0"/>
    <x v="2"/>
    <s v="CLFF_1000$$$DE10200050"/>
    <s v="G000000397"/>
    <m/>
    <s v="LFF (MDG-F)"/>
    <s v="DE10200050"/>
    <m/>
    <b v="0"/>
    <x v="0"/>
    <x v="0"/>
    <d v="2025-01-07T09:21:51"/>
    <d v="2025-01-09T00:00:00"/>
    <d v="2025-01-09T00:00:00"/>
    <x v="0"/>
    <n v="2"/>
    <s v="Francesco Ricioppo"/>
    <m/>
  </r>
  <r>
    <x v="17"/>
    <x v="0"/>
    <x v="2"/>
    <s v="CLFF_1000$$$DE10300076"/>
    <s v="G000000390"/>
    <m/>
    <s v="LFF (MDG-F)"/>
    <s v="DE10300076"/>
    <m/>
    <b v="0"/>
    <x v="0"/>
    <x v="0"/>
    <d v="2025-01-07T09:14:25"/>
    <d v="2025-01-09T00:00:00"/>
    <d v="2025-01-09T00:00:00"/>
    <x v="0"/>
    <n v="2"/>
    <s v="Francesco Ricioppo"/>
    <m/>
  </r>
  <r>
    <x v="18"/>
    <x v="0"/>
    <x v="2"/>
    <s v="CNOW_ROW$$$$0000091825 "/>
    <s v="L000008315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FLTFLE_2373COS "/>
    <s v="L000013154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SCALA_1042$PSCE "/>
    <s v="L000011687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9"/>
    <x v="0"/>
    <x v="2"/>
    <s v="CSCALA_1759$PRLS"/>
    <s v="L000008966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SCALA_1759$VOAL"/>
    <s v="L000008965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0IC "/>
    <s v="L000008972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2IC "/>
    <s v="L000013121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20"/>
    <x v="0"/>
    <x v="2"/>
    <s v="D00123500000000 AP5008"/>
    <s v="P000001013"/>
    <m/>
    <s v="Non-LFF"/>
    <s v=""/>
    <s v="Loaded in 2024."/>
    <b v="0"/>
    <x v="3"/>
    <x v="0"/>
    <d v="2025-01-08T14:05:07"/>
    <d v="2025-01-30T00:00:00"/>
    <d v="2025-01-30T00:00:00"/>
    <x v="1"/>
    <n v="16"/>
    <s v="Eivy Denine Cruz"/>
    <m/>
  </r>
  <r>
    <x v="20"/>
    <x v="0"/>
    <x v="2"/>
    <s v="CLFF_VMCA$$$TW91C02001"/>
    <s v="P000000489"/>
    <m/>
    <s v="LFF (MDG-F)"/>
    <s v="TW91C02001"/>
    <s v="Successfully loaded to 2025. Will be resolving the this ticket for now and inform the requester about the situation."/>
    <b v="0"/>
    <x v="3"/>
    <x v="0"/>
    <d v="2025-01-08T14:05:07"/>
    <d v="2025-01-30T00:00:00"/>
    <d v="2025-01-30T00:00:00"/>
    <x v="1"/>
    <n v="16"/>
    <s v="Eivy Denine Cruz"/>
    <m/>
  </r>
  <r>
    <x v="21"/>
    <x v="0"/>
    <x v="2"/>
    <s v="CLFF_1000$$$DE10200058"/>
    <s v="G000000390"/>
    <m/>
    <s v="LFF (MDG-F)"/>
    <s v="DE10200058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59"/>
    <s v="G000000390"/>
    <m/>
    <s v="LFF (MDG-F)"/>
    <s v="DE10200059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0"/>
    <s v="G000000390"/>
    <m/>
    <s v="LFF (MDG-F)"/>
    <s v="DE10200060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1"/>
    <s v="G000000390"/>
    <m/>
    <s v="LFF (MDG-F)"/>
    <s v="DE10200061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2"/>
    <s v="G000000390"/>
    <m/>
    <s v="LFF (MDG-F)"/>
    <s v="DE10200062"/>
    <m/>
    <b v="0"/>
    <x v="0"/>
    <x v="0"/>
    <d v="2025-01-08T10:13:03"/>
    <d v="2025-01-14T00:00:00"/>
    <d v="2025-01-14T00:00:00"/>
    <x v="0"/>
    <n v="4"/>
    <s v="Francesco Ricioppo"/>
    <m/>
  </r>
  <r>
    <x v="22"/>
    <x v="0"/>
    <x v="2"/>
    <s v="CLFF_1000$$$DE10604910 "/>
    <s v="G000000397 "/>
    <m/>
    <s v="LFF (MDG-F)"/>
    <s v="DE10604910"/>
    <m/>
    <b v="0"/>
    <x v="0"/>
    <x v="0"/>
    <d v="2025-01-08T09:53:50"/>
    <d v="2025-01-14T00:00:00"/>
    <d v="2025-01-14T00:00:00"/>
    <x v="0"/>
    <n v="4"/>
    <s v="Francesco Ricioppo"/>
    <m/>
  </r>
  <r>
    <x v="23"/>
    <x v="0"/>
    <x v="2"/>
    <s v="CPRJ-9820240021 BIONTECH SE BNT326"/>
    <s v="L000011470"/>
    <m/>
    <s v="Non-LFF"/>
    <s v=""/>
    <m/>
    <b v="0"/>
    <x v="2"/>
    <x v="0"/>
    <d v="2025-01-08T09:25:01"/>
    <d v="2025-01-10T00:00:00"/>
    <d v="2025-01-10T00:00:00"/>
    <x v="0"/>
    <n v="2"/>
    <s v="Joan Rose Pena"/>
    <m/>
  </r>
  <r>
    <x v="24"/>
    <x v="0"/>
    <x v="2"/>
    <s v="CLFF_1000$$$NG50C1CSLS"/>
    <s v="L000008834"/>
    <m/>
    <s v="LFF (MDG-F)"/>
    <s v="NG50C1CSLS"/>
    <m/>
    <b v="0"/>
    <x v="2"/>
    <x v="0"/>
    <d v="2025-01-09T07:53:54"/>
    <d v="2025-01-14T00:00:00"/>
    <d v="2025-01-14T00:00:00"/>
    <x v="0"/>
    <n v="3"/>
    <s v="Wayne Allen de Vos"/>
    <m/>
  </r>
  <r>
    <x v="25"/>
    <x v="0"/>
    <x v="2"/>
    <s v="CSCALA_1022$ITN_IT4"/>
    <s v="G000000277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5"/>
    <x v="0"/>
    <x v="2"/>
    <s v="CSCALA_1022$ITS_T01"/>
    <s v="G000000895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6"/>
    <x v="0"/>
    <x v="2"/>
    <s v="CFLTFLE_22450000002737"/>
    <s v="L00001346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6"/>
    <x v="0"/>
    <x v="2"/>
    <s v="CFLTFLE_22450000002763"/>
    <s v="L00001315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7"/>
    <x v="0"/>
    <x v="2"/>
    <s v="CLFF_1000$$$DE20533101"/>
    <s v="G000000397"/>
    <s v="G000000514"/>
    <s v="LFF (MDG-F)"/>
    <s v="DE2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2"/>
    <s v="G000000397"/>
    <s v="G000000513"/>
    <s v="LFF (MDG-F)"/>
    <s v="DE2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3"/>
    <s v="G000000397"/>
    <s v="G000000513"/>
    <s v="LFF (MDG-F)"/>
    <s v="DE2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4"/>
    <s v="G000000397"/>
    <s v="G000000513"/>
    <s v="LFF (MDG-F)"/>
    <s v="DE2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5"/>
    <s v="G000000397"/>
    <s v="G000000513"/>
    <s v="LFF (MDG-F)"/>
    <s v="DE2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6"/>
    <s v="G000000397"/>
    <s v="G000000513"/>
    <s v="LFF (MDG-F)"/>
    <s v="DE2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7"/>
    <s v="G000000397"/>
    <s v="G000000513"/>
    <s v="LFF (MDG-F)"/>
    <s v="DE2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08"/>
    <s v="G000000397"/>
    <s v="G000000513"/>
    <s v="LFF (MDG-F)"/>
    <s v="DE2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9"/>
    <s v="G000000397"/>
    <s v="G000000513"/>
    <s v="LFF (MDG-F)"/>
    <s v="DE2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10"/>
    <s v="G000000397"/>
    <s v="G000000513"/>
    <s v="LFF (MDG-F)"/>
    <s v="DE2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1"/>
    <s v="G000000397"/>
    <s v="G000000513"/>
    <s v="LFF (MDG-F)"/>
    <s v="DE2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2"/>
    <s v="G000000397"/>
    <s v="G000000513"/>
    <s v="LFF (MDG-F)"/>
    <s v="DE2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13"/>
    <s v="G000000397"/>
    <s v="G000000513"/>
    <s v="LFF (MDG-F)"/>
    <s v="DE20533113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98"/>
    <s v="G000000397"/>
    <s v="G000000513"/>
    <s v="LFF (MDG-F)"/>
    <s v="DE2053319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1"/>
    <s v="G000000397"/>
    <s v="G000001007"/>
    <s v="LFF (MDG-F)"/>
    <s v="DE1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2"/>
    <s v="G000000397"/>
    <s v="G000001007"/>
    <s v="LFF (MDG-F)"/>
    <s v="DE1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3"/>
    <s v="G000000397"/>
    <s v="G000001007"/>
    <s v="LFF (MDG-F)"/>
    <s v="DE1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4"/>
    <s v="G000000397"/>
    <s v="G000001007"/>
    <s v="LFF (MDG-F)"/>
    <s v="DE1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5"/>
    <s v="G000000397"/>
    <s v="G000001007"/>
    <s v="LFF (MDG-F)"/>
    <s v="DE1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6"/>
    <s v="G000000397"/>
    <s v="G000001007"/>
    <s v="LFF (MDG-F)"/>
    <s v="DE1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7"/>
    <s v="G000000397"/>
    <s v="G000001007"/>
    <s v="LFF (MDG-F)"/>
    <s v="DE1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08"/>
    <s v="G000000397"/>
    <s v="G000001007"/>
    <s v="LFF (MDG-F)"/>
    <s v="DE1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9"/>
    <s v="G000000397"/>
    <s v="G000001007"/>
    <s v="LFF (MDG-F)"/>
    <s v="DE1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10"/>
    <s v="G000000397"/>
    <s v="G000001007"/>
    <s v="LFF (MDG-F)"/>
    <s v="DE1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1"/>
    <s v="G000000397"/>
    <s v="G000001007"/>
    <s v="LFF (MDG-F)"/>
    <s v="DE1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2"/>
    <s v="G000000397"/>
    <s v="G000001007"/>
    <s v="LFF (MDG-F)"/>
    <s v="DE1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13"/>
    <s v="G000000397"/>
    <s v="G000001007"/>
    <s v="LFF (MDG-F)"/>
    <s v="DE10533113"/>
    <s v="Trash"/>
    <b v="0"/>
    <x v="0"/>
    <x v="1"/>
    <d v="2025-01-14T09:33:55"/>
    <m/>
    <d v="2025-01-31T00:00:00"/>
    <x v="1"/>
    <n v="13"/>
    <s v="Francesco Ricioppo"/>
    <m/>
  </r>
  <r>
    <x v="28"/>
    <x v="0"/>
    <x v="2"/>
    <s v="D00118900000000 Ultra-High Purity Colloidal Silica PD Su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000000000 Optiplane 2260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10000000 Cu3886 low dishing low defect Cu Bulk Sl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300000000 Str Partnership IMEC TFM Share"/>
    <s v="P000001012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200000000 Adv Pkg CMP (1501-50 BOOST)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15200000000 Ultra-High Purity Colloidal Silica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05000000 DP1284 high-rate Cu bulk slurry for TI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10008 Advanced particle characterization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42007 HPD8700 for Micron HBM CMP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CLFF_1000$$$TW03TNKA06"/>
    <s v="P000001195"/>
    <s v="P000000635 EL-SC-E Global Engineering"/>
    <s v="LFF (MDG-F)"/>
    <s v="TW03TNKA06"/>
    <s v="Successfully loaded to 2025."/>
    <b v="0"/>
    <x v="3"/>
    <x v="1"/>
    <d v="2025-01-15T13:33:26"/>
    <d v="2025-01-31T00:00:00"/>
    <d v="2025-01-31T00:00:00"/>
    <x v="1"/>
    <n v="12"/>
    <s v="Eivy Denine Cruz"/>
    <m/>
  </r>
  <r>
    <x v="29"/>
    <x v="0"/>
    <x v="2"/>
    <s v="CORAERP_MMOR1945.J5XX "/>
    <s v="L000007346"/>
    <s v="DFLTPGCOH_BF-J5_001945 Millipore S.A.S., France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BR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VP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FLTFLE_2373ICO "/>
    <s v="L000013154"/>
    <s v="DFLTPGCOH_BF-Y6_002373 Mirus Bio, LLC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30"/>
    <x v="0"/>
    <x v="2"/>
    <s v="CLFF_VMCA$$$GB10C00701 PM-IOQ QA Semicon Materials GB"/>
    <s v="P000000575"/>
    <s v="O000000000 Other"/>
    <s v="LFF (MDG-F)"/>
    <s v="GB10C00701"/>
    <s v="Successfully loaded to 2025."/>
    <b v="0"/>
    <x v="3"/>
    <x v="1"/>
    <d v="2025-01-17T11:20:41"/>
    <d v="2025-01-31T00:00:00"/>
    <d v="2025-01-31T00:00:00"/>
    <x v="1"/>
    <n v="10"/>
    <s v="Eivy Denine Cruz"/>
    <m/>
  </r>
  <r>
    <x v="31"/>
    <x v="0"/>
    <x v="2"/>
    <s v="CPHOENX_0101000060452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4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3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4147 "/>
    <s v="L000009822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ITEMPEU_001300003829 "/>
    <s v="L00001317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SMQA "/>
    <s v="L00000641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2"/>
    <x v="0"/>
    <x v="2"/>
    <s v="CLFF_7210$$$2102TCBZ30 BWY Maintenance"/>
    <s v="L000013772"/>
    <s v="L000009449"/>
    <s v="LFF (MDG-F)"/>
    <s v="2102TCBZ30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20259 STL SAFC BROADWAY BUILDING"/>
    <s v="L000013772"/>
    <s v="L00000944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415 MWK RS PLANNING &amp; SCHEDULING"/>
    <s v="L000010182"/>
    <s v="L000010058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534 Food Safety North America"/>
    <s v="L000005724"/>
    <s v="L000005735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ORAERP_MMOR1975.5093 Bulk, Custom, LDA Product Marketing"/>
    <s v="L000005926"/>
    <s v="L000005920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D30010400000000 R&amp;D project expenses"/>
    <s v="L000013318"/>
    <s v="L000006431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PHOENX_01010000669760 IP Sale Darmstadt Production for MagPrep"/>
    <s v="L000005926"/>
    <s v="L00001325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3"/>
    <x v="0"/>
    <x v="2"/>
    <s v="CLFF_1000$$$DE10558300"/>
    <s v="G000000392"/>
    <s v="G000000391"/>
    <s v="LFF (MDG-F)"/>
    <s v="DE105583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2200"/>
    <s v="G000000389"/>
    <s v="G000000392"/>
    <s v="LFF (MDG-F)"/>
    <s v="DE106222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3000"/>
    <s v="G000000387"/>
    <s v="G000000392"/>
    <s v="LFF (MDG-F)"/>
    <s v="DE106230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4"/>
    <x v="0"/>
    <x v="2"/>
    <s v="D00119900000000 OT R&amp;D IC 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100000000 DPM R&amp;D IC 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500000000 General OLED R&amp;D"/>
    <s v="P00000123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600000000 HTM Development"/>
    <s v="P000001235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700000000 TMM Research &amp; Development"/>
    <s v="P000001236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500000000 OLED R&amp;D CrossCharge"/>
    <s v="P00000122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600000000 OT R&amp;D Cross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800000000 DPM R&amp;D Cross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6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7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8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9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5"/>
    <x v="0"/>
    <x v="2"/>
    <s v="CSCALA_1042$LSRG_P19"/>
    <s v="L000008494"/>
    <s v="DFLTPGCOH_BS-02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SCALA_1042$LWSP "/>
    <s v="L000008495"/>
    <s v="DFLTPGCOH_BF-N3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EMERAL_70007001584396 "/>
    <s v="L000007703"/>
    <s v="DFLTPGCOH_BF-ZE_001060 Merck Pte. Ltd., Singapore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ORAERP_MMOR1968.LLPD "/>
    <s v="L000013188"/>
    <s v="DFLTPGCOH_BD-DM1_001968 EMD Millipore Corp., Puerto Rico Branch, Puerto Rico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6"/>
    <x v="0"/>
    <x v="2"/>
    <s v="CSCALA_1786$704_114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2"/>
    <s v="CSCALA_1786$704_116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4"/>
    <s v="CLFF_1000$$$EG50C01152 Restructuring expenses 8-3217"/>
    <s v="H000000965"/>
    <s v="DFLTPGCOH_BF-Y1_001777"/>
    <s v="LFF (MDG-F)"/>
    <s v="EG50C01152"/>
    <s v="Not found in MDGF"/>
    <b v="0"/>
    <x v="1"/>
    <x v="1"/>
    <d v="2025-01-23T13:54:16"/>
    <m/>
    <d v="2025-01-24T00:00:00"/>
    <x v="0"/>
    <n v="1"/>
    <s v="Henry Ifurung Jr."/>
    <m/>
  </r>
  <r>
    <x v="36"/>
    <x v="0"/>
    <x v="2"/>
    <s v="CSCALA_1786$0000000704 3110250000 Internal sales service expenses/BF-Y1; Adjustment"/>
    <s v="H000000965"/>
    <s v="DFLTPGCOH_BF-Y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7"/>
    <x v="0"/>
    <x v="2"/>
    <s v="CTEMPLA_1000UY10010031 Customer Service"/>
    <s v="H000000598"/>
    <s v="DFLTPGCOH_DIV-31_001823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8"/>
    <x v="0"/>
    <x v="2"/>
    <s v="CTEMPNA_1000US12MBHR01"/>
    <s v="G000000199"/>
    <s v="G000001242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PO01"/>
    <s v="G000000218"/>
    <s v="G000000213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CA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3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5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SCALA_1025$CFO CFO COST CHARGING"/>
    <s v="G000000637 "/>
    <s v="G000000630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EU_1000PL80GFO018 ABP"/>
    <s v="G000001174 "/>
    <s v="G000000698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9"/>
    <x v="0"/>
    <x v="2"/>
    <s v="CVRSM_VMCA$$KR07DB3307 PM Fleet Deprec"/>
    <s v="P000000923"/>
    <s v="P000000923"/>
    <s v="LFF (MDG-F)"/>
    <s v="KR07DB3307"/>
    <s v="Successfully loaded to 2025."/>
    <b v="1"/>
    <x v="3"/>
    <x v="1"/>
    <d v="2025-01-24T12:39:05"/>
    <m/>
    <m/>
    <x v="1"/>
    <n v="26"/>
    <s v="Eivy Denine Cruz"/>
    <m/>
  </r>
  <r>
    <x v="39"/>
    <x v="0"/>
    <x v="2"/>
    <s v="CVRSM_VMCA$$KR07DB3305 AM Fleet Deprec"/>
    <s v="P000000805"/>
    <s v="P000000805"/>
    <s v="LFF (MDG-F)"/>
    <s v="KR07DB3305"/>
    <s v="Successfully loaded to 2025."/>
    <b v="1"/>
    <x v="3"/>
    <x v="1"/>
    <d v="2025-01-24T12:39:05"/>
    <m/>
    <m/>
    <x v="1"/>
    <n v="26"/>
    <s v="Eivy Denine Cruz"/>
    <m/>
  </r>
  <r>
    <x v="39"/>
    <x v="0"/>
    <x v="2"/>
    <s v="CVRSM_VMCA$$US10DB3015 NA PM WF6 Fleet"/>
    <s v="P000000932"/>
    <s v="P000000932"/>
    <s v="LFF (MDG-F)"/>
    <s v="US10DB3015"/>
    <s v="Successfully loaded to 2025."/>
    <b v="1"/>
    <x v="3"/>
    <x v="1"/>
    <d v="2025-01-24T12:39:05"/>
    <m/>
    <m/>
    <x v="1"/>
    <n v="26"/>
    <s v="Eivy Denine Cruz"/>
    <m/>
  </r>
  <r>
    <x v="39"/>
    <x v="0"/>
    <x v="2"/>
    <s v="CVRSM_VMCA$$US10DB3018 NA Distribution"/>
    <s v="P000000932"/>
    <s v="P000000932"/>
    <s v="LFF (MDG-F)"/>
    <s v="US10DB3018"/>
    <s v="Successfully loaded to 2025."/>
    <b v="1"/>
    <x v="3"/>
    <x v="1"/>
    <d v="2025-01-24T12:39:05"/>
    <m/>
    <m/>
    <x v="1"/>
    <n v="26"/>
    <s v="Eivy Denine Cruz"/>
    <m/>
  </r>
  <r>
    <x v="39"/>
    <x v="0"/>
    <x v="2"/>
    <s v="CVRSM_VMCA$$US10DB3019 NA Distribution"/>
    <s v="P000000932"/>
    <s v="P000000932"/>
    <s v="LFF (MDG-F)"/>
    <s v="US10DB3019"/>
    <s v="Successfully loaded to 2025."/>
    <b v="1"/>
    <x v="3"/>
    <x v="1"/>
    <d v="2025-01-24T12:39:05"/>
    <m/>
    <m/>
    <x v="1"/>
    <n v="26"/>
    <s v="Eivy Denine Cruz"/>
    <m/>
  </r>
  <r>
    <x v="39"/>
    <x v="0"/>
    <x v="2"/>
    <s v="CVRSM_VMCA$$US10DB3010 NA AM Fleet"/>
    <s v="P000000818"/>
    <s v="P000000818"/>
    <s v="LFF (MDG-F)"/>
    <s v="US10DB3010"/>
    <s v="Successfully loaded to 2025."/>
    <b v="1"/>
    <x v="3"/>
    <x v="1"/>
    <d v="2025-01-24T12:39:05"/>
    <m/>
    <m/>
    <x v="1"/>
    <n v="26"/>
    <s v="Eivy Denine Cruz"/>
    <m/>
  </r>
  <r>
    <x v="39"/>
    <x v="0"/>
    <x v="2"/>
    <s v="CVRSM_VMCA$$KR16DB3301 Fleet Depreciation"/>
    <s v="P000000905"/>
    <s v="P000000905"/>
    <s v="LFF (MDG-F)"/>
    <s v="KR16DB3301"/>
    <s v="Successfully loaded to 2025."/>
    <b v="1"/>
    <x v="3"/>
    <x v="1"/>
    <d v="2025-01-24T12:39:05"/>
    <m/>
    <m/>
    <x v="1"/>
    <n v="26"/>
    <s v="Eivy Denine Cruz"/>
    <m/>
  </r>
  <r>
    <x v="39"/>
    <x v="0"/>
    <x v="2"/>
    <s v="CVRSM_VMCA$$KR15DB3300 PM NH3 Fleet Deprec"/>
    <s v="P000000914"/>
    <s v="P000000914"/>
    <s v="LFF (MDG-F)"/>
    <s v="KR15DB3300"/>
    <s v="Successfully loaded to 2025."/>
    <b v="1"/>
    <x v="3"/>
    <x v="1"/>
    <d v="2025-01-24T12:39:05"/>
    <m/>
    <m/>
    <x v="1"/>
    <n v="26"/>
    <s v="Eivy Denine Cruz"/>
    <m/>
  </r>
  <r>
    <x v="39"/>
    <x v="0"/>
    <x v="2"/>
    <s v="CVRSM_VMCA$$KR15DB3302 PM NF3 Fleet Deprec"/>
    <s v="P000000914"/>
    <s v="P000000914"/>
    <s v="LFF (MDG-F)"/>
    <s v="KR15DB3302"/>
    <s v="Successfully loaded to 2025."/>
    <b v="1"/>
    <x v="3"/>
    <x v="1"/>
    <d v="2025-01-24T12:39:05"/>
    <m/>
    <m/>
    <x v="1"/>
    <n v="26"/>
    <s v="Eivy Denine Cruz"/>
    <m/>
  </r>
  <r>
    <x v="39"/>
    <x v="0"/>
    <x v="2"/>
    <s v="CVRSM_VMCA$$KR15DB3307 AM Fleet Depreciation"/>
    <s v="P000000923"/>
    <s v="P000000923"/>
    <s v="LFF (MDG-F)"/>
    <s v="KR15DB3307"/>
    <s v="Successfully loaded to 2025."/>
    <b v="1"/>
    <x v="3"/>
    <x v="1"/>
    <d v="2025-01-24T12:39:05"/>
    <m/>
    <m/>
    <x v="1"/>
    <n v="26"/>
    <s v="Eivy Denine Cruz"/>
    <m/>
  </r>
  <r>
    <x v="39"/>
    <x v="0"/>
    <x v="2"/>
    <s v="CVRSM_VMCA$$TW10DB3302 Taiwan PM Fleet"/>
    <s v="P000000943"/>
    <s v="P000000943"/>
    <s v="LFF (MDG-F)"/>
    <s v="TW10DB3302"/>
    <s v="Successfully loaded to 2025."/>
    <b v="1"/>
    <x v="3"/>
    <x v="1"/>
    <d v="2025-01-24T12:39:05"/>
    <m/>
    <m/>
    <x v="1"/>
    <n v="26"/>
    <s v="Eivy Denine Cruz"/>
    <m/>
  </r>
  <r>
    <x v="40"/>
    <x v="0"/>
    <x v="2"/>
    <s v="CEMERAL_70006101P13202 PS APAC Commercial"/>
    <s v="L000006770"/>
    <m/>
    <s v="Non-LFF"/>
    <s v=""/>
    <m/>
    <b v="0"/>
    <x v="2"/>
    <x v="1"/>
    <d v="2025-01-24T14:38:40"/>
    <d v="2025-01-31T00:00:00"/>
    <d v="2025-01-31T00:00:00"/>
    <x v="0"/>
    <n v="5"/>
    <s v="Lakshmi Shree"/>
    <m/>
  </r>
  <r>
    <x v="41"/>
    <x v="0"/>
    <x v="2"/>
    <s v="CNOW_7210$$$0000020058 "/>
    <s v="L000013800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20057 "/>
    <s v="L000013802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P551015412"/>
    <s v="L000009473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D30011400000000 PES Concentration Device Family"/>
    <s v="L00000919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51458 "/>
    <s v="L000013391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IEMERAL_000009101239 "/>
    <s v="L00000930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2"/>
    <x v="0"/>
    <x v="2"/>
    <s v="CTEMPLA_1000PE10170105 Fertility Reimbursement"/>
    <s v="H000000340"/>
    <m/>
    <s v="Non-LFF"/>
    <s v=""/>
    <m/>
    <b v="0"/>
    <x v="1"/>
    <x v="1"/>
    <d v="2025-01-28T12:03:45"/>
    <d v="2025-01-31T00:00:00"/>
    <d v="2025-01-31T00:00:00"/>
    <x v="0"/>
    <n v="3"/>
    <s v="Natasha Hazel Aliado"/>
    <m/>
  </r>
  <r>
    <x v="43"/>
    <x v="0"/>
    <x v="2"/>
    <s v="RD242006 Shushan in-house Ce for STI slurry"/>
    <s v="P000001016"/>
    <s v="DFLTPGCOH Default - Unmapped Objects"/>
    <s v="Non-LFF"/>
    <s v=""/>
    <m/>
    <b v="0"/>
    <x v="3"/>
    <x v="1"/>
    <d v="2025-01-30T14:44:41"/>
    <d v="2025-02-03T00:00:00"/>
    <d v="2025-02-03T00:00:00"/>
    <x v="0"/>
    <n v="2"/>
    <s v="Eivy Denine Cruz"/>
    <m/>
  </r>
  <r>
    <x v="44"/>
    <x v="0"/>
    <x v="2"/>
    <s v="CPRJ-9820240010 MA8 T228 6828a Payload Synthesis"/>
    <s v="L000011470"/>
    <s v="DFLTPGCOH_000000 Trustees of the Sigma-Aldrich Pension Scheme (UK), UK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LSCC "/>
    <s v="L000008471"/>
    <s v="L000008498 M_MY_3110430000G - Comm - CS - 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7001184363 "/>
    <s v="L000008471"/>
    <s v="L000008449 SG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FLTFLE_1044LSCL "/>
    <s v="L000008471"/>
    <s v="L000008523 TH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6302991410 "/>
    <s v="L000008471"/>
    <s v="L000008486 M_ID_3110430000G_FG6-Commerc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RARE "/>
    <s v="L000008471"/>
    <s v="L000008476 7001582186-Commercial Sub Reg Head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5"/>
    <x v="0"/>
    <x v="2"/>
    <s v="CLFF_1000$$$DE50TODA13"/>
    <s v="H000004262"/>
    <s v="H000000678"/>
    <s v="LFF (MDG-F)"/>
    <s v="DE50TODA13"/>
    <m/>
    <b v="0"/>
    <x v="1"/>
    <x v="1"/>
    <d v="2025-01-30T12:47:25"/>
    <m/>
    <m/>
    <x v="1"/>
    <n v="22"/>
    <s v="Volker Ogan"/>
    <m/>
  </r>
  <r>
    <x v="46"/>
    <x v="0"/>
    <x v="2"/>
    <s v="CFLTFLE_10550000002580 Facilities and building charge out"/>
    <s v="H000000325"/>
    <s v="DFLTPGCOH_DIV-31_001055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CTEMPEU_1000TR10MS4214 52-Promo Marketing"/>
    <s v="H000000319"/>
    <s v="DFLTPGCOH_BF-52_001258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181TN5013200 BAVENCIO promotion costs GL"/>
    <s v="H000000262"/>
    <s v="LEAN_X31018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3 SP PROM MAT-KW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5 SP PROM MAT-QA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30504 SP REG-EA-FERT"/>
    <s v="H000000277"/>
    <s v="LEAN_X3102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MA5013216 Sponsorship ISIVIF (SMMR)"/>
    <s v="H000000286"/>
    <s v="LEAN_X31020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5013226 Algeria congresses and events"/>
    <s v="H000000262"/>
    <s v="LEAN_X3102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6013206 CongrèsnationaldelaSTGOFertilityBiotTN"/>
    <s v="H000000318"/>
    <s v="LEAN_X31020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11TN5010200 Hébérgement Atlas de reproduction assist"/>
    <s v="H000000318"/>
    <s v="LEAN_X310211TN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15207 SP PROM OTHERS-BH-DIAB"/>
    <s v="H000002963"/>
    <s v="LEAN_X310301AE5015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30504 SP REG-EA-DIAB"/>
    <s v="H000000277"/>
    <s v="LEAN_X3103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EG5010216 B4 Commercial-EG-Pro. material-Print M."/>
    <s v="H000002944"/>
    <s v="LEAN_X310301EG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TN5013212 ROUND TABLE &amp; STAFFS"/>
    <s v="H000000258"/>
    <s v="LEAN_X3103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MA5013214 PHEW: special edition"/>
    <s v="H000000286"/>
    <s v="LEAN_X31051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13225 branding : mavenchat"/>
    <s v="H000000318"/>
    <s v="LEAN_X31051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30200 X.310511.TN50.30.200"/>
    <s v="H000000262"/>
    <s v="LEAN_X310511TN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6013204 Journée ANST"/>
    <s v="H000000318"/>
    <s v="LEAN_X31051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7"/>
    <x v="0"/>
    <x v="2"/>
    <s v="CLFF_1000$$$DE20675100 "/>
    <s v="G000000397"/>
    <s v="G000000518"/>
    <s v="LFF (MDG-F)"/>
    <s v="DE20675100"/>
    <m/>
    <b v="0"/>
    <x v="0"/>
    <x v="1"/>
    <d v="2025-02-03T09:21:03"/>
    <d v="2025-02-04T00:00:00"/>
    <d v="2025-02-04T00:00:00"/>
    <x v="0"/>
    <n v="1"/>
    <s v="Francesco Ricioppo"/>
    <m/>
  </r>
  <r>
    <x v="48"/>
    <x v="0"/>
    <x v="2"/>
    <s v="CNOW_7210$$$0000020056 "/>
    <s v="L000013802"/>
    <s v="DFLTPGCOH_002097 Sigma-Aldrich Co.LLC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298 "/>
    <s v="L000013800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40058 "/>
    <s v="L000013803"/>
    <s v="L000008486 M_ID_3110430000G_FG6-Commerc-CS-C&amp;C-G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344 "/>
    <s v="L000013803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9"/>
    <x v="0"/>
    <x v="2"/>
    <s v="CLFF_1000$$$DE10523702"/>
    <s v="G000000397 "/>
    <m/>
    <s v="LFF (MDG-F)"/>
    <s v="DE10523702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000"/>
    <s v="G000000397 "/>
    <m/>
    <s v="LFF (MDG-F)"/>
    <s v="DE10575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700"/>
    <s v="G000000397 "/>
    <m/>
    <s v="LFF (MDG-F)"/>
    <s v="DE105757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7000"/>
    <s v="G000000397 "/>
    <m/>
    <s v="LFF (MDG-F)"/>
    <s v="DE10577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1000"/>
    <s v="G000000397 "/>
    <m/>
    <s v="LFF (MDG-F)"/>
    <s v="DE10671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119"/>
    <s v="G000000397 "/>
    <m/>
    <s v="LFF (MDG-F)"/>
    <s v="DE10575119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10"/>
    <s v="G000000397 "/>
    <m/>
    <s v="LFF (MDG-F)"/>
    <s v="DE1057531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5100"/>
    <s v="G000000397 "/>
    <m/>
    <s v="LFF (MDG-F)"/>
    <s v="DE106751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500"/>
    <s v="G000000397 "/>
    <m/>
    <s v="LFF (MDG-F)"/>
    <s v="DE105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600"/>
    <s v="G000000397 "/>
    <m/>
    <s v="LFF (MDG-F)"/>
    <s v="DE105986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4"/>
    <s v="CLFF_1000$$$DE10698500"/>
    <s v="G000000397 "/>
    <m/>
    <s v="LFF (MDG-F)"/>
    <s v="DE106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00"/>
    <s v="G000000397 "/>
    <m/>
    <s v="LFF (MDG-F)"/>
    <s v="DE105753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2000"/>
    <s v="G000000397 "/>
    <m/>
    <s v="LFF (MDG-F)"/>
    <s v="DE10672000"/>
    <m/>
    <b v="0"/>
    <x v="0"/>
    <x v="1"/>
    <d v="2025-02-02T18:55:16"/>
    <d v="2025-02-04T00:00:00"/>
    <d v="2025-02-04T00:00:00"/>
    <x v="0"/>
    <n v="1"/>
    <s v="Francesco Ricioppo"/>
    <m/>
  </r>
  <r>
    <x v="50"/>
    <x v="0"/>
    <x v="2"/>
    <s v="CNOW_7210$$$0024063019 "/>
    <s v="L000007200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40107 "/>
    <s v="L000009797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15562 "/>
    <s v="L000013530"/>
    <s v="DFLTPGCOH_002002 Sigma-Aldrich Chemie GmbH, Germany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AUS0$$$0000092059"/>
    <s v="L000011879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ROW$$$$0000091828"/>
    <s v="L000011879"/>
    <s v="DFLTPGCOH_002145 Merck Life Science Limited, New Zealand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59962 "/>
    <s v="L000009357"/>
    <s v="DFLTPGCOH_002119 Sigma-Aldrich (Wuxi) Life Science &amp; Technology, China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1"/>
    <x v="0"/>
    <x v="2"/>
    <s v="CTEMPEU_1000PL80GITL20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1000$$$DE10515400"/>
    <s v="G000001238"/>
    <s v="G000001235"/>
    <s v="LFF (MDG-F)"/>
    <s v="DE10515400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1000$$$DE10533731"/>
    <s v="L000013808"/>
    <s v="L000013391"/>
    <s v="LFF (MDG-F)"/>
    <s v="DE10533731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1000$$$DE10533730"/>
    <s v="L000013808"/>
    <s v="L000013391"/>
    <s v="LFF (MDG-F)"/>
    <s v="DE10533730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FLTFLE_17710000115500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TEMPEU_1000NL40AD1N40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ORAERP_MMOR1945.9018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ORAERP_MMOR1975.9046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ORAERP_MMOR1975.9019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5076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51457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7210$$$2029GIT00M"/>
    <s v="L000013808"/>
    <s v="L000013391"/>
    <s v="LFF (MDG-F)"/>
    <s v="2029GIT00M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40682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0232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0262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0263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7210$$$2123GIT094"/>
    <s v="L000013808"/>
    <s v="L000013391"/>
    <s v="LFF (MDG-F)"/>
    <s v="2123GIT094"/>
    <m/>
    <b v="0"/>
    <x v="0"/>
    <x v="1"/>
    <d v="2025-02-03T16:40:45"/>
    <d v="2025-02-24T00:00:00"/>
    <d v="2025-02-24T00:00:00"/>
    <x v="1"/>
    <n v="15"/>
    <s v="Jay-R Lizardo"/>
    <m/>
  </r>
  <r>
    <x v="52"/>
    <x v="0"/>
    <x v="2"/>
    <s v="CLFF_1000$$$CH50L98016"/>
    <s v="G000000630"/>
    <s v="H000000006"/>
    <s v="LFF (MDG-F)"/>
    <s v="CH50L98016"/>
    <m/>
    <b v="0"/>
    <x v="0"/>
    <x v="1"/>
    <d v="2025-02-03T13:12:49"/>
    <d v="2025-02-05T00:00:00"/>
    <d v="2025-02-05T00:00:00"/>
    <x v="0"/>
    <n v="2"/>
    <s v="Jojeff Tagnong"/>
    <m/>
  </r>
  <r>
    <x v="53"/>
    <x v="0"/>
    <x v="4"/>
    <s v="CLFF_1000$$$DE20538290"/>
    <s v="G000000397"/>
    <s v="G000000528"/>
    <s v="LFF (MDG-F)"/>
    <s v="DE20538290"/>
    <s v="Trash"/>
    <b v="0"/>
    <x v="0"/>
    <x v="1"/>
    <d v="2025-02-04T11:10:05"/>
    <m/>
    <m/>
    <x v="1"/>
    <n v="19"/>
    <s v="Francesco Ricioppo"/>
    <m/>
  </r>
  <r>
    <x v="53"/>
    <x v="0"/>
    <x v="2"/>
    <s v="CLFF_1000$$$DE10598000"/>
    <s v="G000000397"/>
    <s v="G000000945"/>
    <s v="LFF (MDG-F)"/>
    <s v="DE10598000"/>
    <m/>
    <b v="0"/>
    <x v="0"/>
    <x v="1"/>
    <d v="2025-02-04T11:10:05"/>
    <m/>
    <m/>
    <x v="1"/>
    <n v="19"/>
    <s v="Francesco Ricioppo"/>
    <m/>
  </r>
  <r>
    <x v="53"/>
    <x v="0"/>
    <x v="2"/>
    <s v="CLFF_1000$$$DE10598100"/>
    <s v="G000000397"/>
    <s v="G000000945"/>
    <s v="LFF (MDG-F)"/>
    <s v="DE10598100"/>
    <m/>
    <b v="0"/>
    <x v="0"/>
    <x v="1"/>
    <d v="2025-02-04T11:10:05"/>
    <m/>
    <m/>
    <x v="1"/>
    <n v="19"/>
    <s v="Francesco Ricioppo"/>
    <m/>
  </r>
  <r>
    <x v="53"/>
    <x v="0"/>
    <x v="2"/>
    <s v="CLFF_1000$$$DE10598200"/>
    <s v="G000000397"/>
    <s v="G000000945"/>
    <s v="LFF (MDG-F)"/>
    <s v="DE10598200"/>
    <m/>
    <b v="0"/>
    <x v="0"/>
    <x v="1"/>
    <d v="2025-02-04T11:10:05"/>
    <m/>
    <m/>
    <x v="1"/>
    <n v="19"/>
    <s v="Francesco Ricioppo"/>
    <m/>
  </r>
  <r>
    <x v="53"/>
    <x v="0"/>
    <x v="2"/>
    <s v="CLFF_1000$$$DE10598300"/>
    <s v="G000000397"/>
    <s v="G000000945"/>
    <s v="LFF (MDG-F)"/>
    <s v="DE10598300"/>
    <m/>
    <b v="0"/>
    <x v="0"/>
    <x v="1"/>
    <d v="2025-02-04T11:10:05"/>
    <m/>
    <m/>
    <x v="1"/>
    <n v="19"/>
    <s v="Francesco Ricioppo"/>
    <m/>
  </r>
  <r>
    <x v="53"/>
    <x v="0"/>
    <x v="2"/>
    <s v="CLFF_1000$$$DE10598400"/>
    <s v="G000000397"/>
    <s v="G000000945"/>
    <s v="LFF (MDG-F)"/>
    <s v="DE10598400"/>
    <m/>
    <b v="0"/>
    <x v="0"/>
    <x v="1"/>
    <d v="2025-02-04T11:10:05"/>
    <m/>
    <m/>
    <x v="1"/>
    <n v="19"/>
    <s v="Francesco Ricioppo"/>
    <m/>
  </r>
  <r>
    <x v="53"/>
    <x v="0"/>
    <x v="2"/>
    <s v="CLFF_1000$$$DE10598700"/>
    <s v="G000000397"/>
    <s v="G000000945"/>
    <s v="LFF (MDG-F)"/>
    <s v="DE10598700"/>
    <m/>
    <b v="0"/>
    <x v="0"/>
    <x v="1"/>
    <d v="2025-02-04T11:10:05"/>
    <m/>
    <m/>
    <x v="1"/>
    <n v="19"/>
    <s v="Francesco Ricioppo"/>
    <m/>
  </r>
  <r>
    <x v="53"/>
    <x v="0"/>
    <x v="2"/>
    <s v="CLFF_1000$$$DE20538280"/>
    <s v="G000000397"/>
    <s v="G000000945"/>
    <s v="LFF (MDG-F)"/>
    <s v="DE20538280"/>
    <m/>
    <b v="0"/>
    <x v="0"/>
    <x v="1"/>
    <d v="2025-02-04T11:10:05"/>
    <m/>
    <m/>
    <x v="1"/>
    <n v="19"/>
    <s v="Francesco Ricioppo"/>
    <m/>
  </r>
  <r>
    <x v="53"/>
    <x v="0"/>
    <x v="2"/>
    <s v="CLFF_1000$$$DE20568200"/>
    <s v="G000000397"/>
    <s v="G000000945"/>
    <s v="LFF (MDG-F)"/>
    <s v="DE20568200"/>
    <m/>
    <b v="0"/>
    <x v="0"/>
    <x v="1"/>
    <d v="2025-02-04T11:10:05"/>
    <m/>
    <m/>
    <x v="1"/>
    <n v="19"/>
    <s v="Francesco Ricioppo"/>
    <m/>
  </r>
  <r>
    <x v="53"/>
    <x v="0"/>
    <x v="2"/>
    <s v="CLFF_1000$$$DE20529600"/>
    <s v="G000000397"/>
    <s v="G000000537"/>
    <s v="LFF (MDG-F)"/>
    <s v="DE20529600"/>
    <m/>
    <b v="0"/>
    <x v="0"/>
    <x v="1"/>
    <d v="2025-02-04T11:10:05"/>
    <m/>
    <m/>
    <x v="1"/>
    <n v="19"/>
    <s v="Francesco Ricioppo"/>
    <m/>
  </r>
  <r>
    <x v="53"/>
    <x v="0"/>
    <x v="2"/>
    <s v="CLFF_1000$$$DE20847200"/>
    <s v="G000000397"/>
    <s v="G000000537"/>
    <s v="LFF (MDG-F)"/>
    <s v="DE20847200"/>
    <m/>
    <b v="0"/>
    <x v="0"/>
    <x v="1"/>
    <d v="2025-02-04T11:10:05"/>
    <m/>
    <m/>
    <x v="1"/>
    <n v="19"/>
    <s v="Francesco Ricioppo"/>
    <m/>
  </r>
  <r>
    <x v="53"/>
    <x v="0"/>
    <x v="4"/>
    <s v="CLFF_1000$$$DE20538257"/>
    <s v="G000000397"/>
    <s v="Trash"/>
    <s v="LFF (MDG-F)"/>
    <s v="DE20538257"/>
    <m/>
    <b v="0"/>
    <x v="0"/>
    <x v="1"/>
    <d v="2025-02-04T11:10:05"/>
    <m/>
    <m/>
    <x v="1"/>
    <n v="19"/>
    <s v="Francesco Ricioppo"/>
    <m/>
  </r>
  <r>
    <x v="53"/>
    <x v="0"/>
    <x v="2"/>
    <s v="CLFF_1000$$$DE10538257"/>
    <s v="G000000397"/>
    <s v="G000001080"/>
    <s v="LFF (MDG-F)"/>
    <s v="DE10538257"/>
    <m/>
    <b v="0"/>
    <x v="0"/>
    <x v="1"/>
    <d v="2025-02-04T11:10:05"/>
    <m/>
    <m/>
    <x v="1"/>
    <n v="19"/>
    <s v="Francesco Ricioppo"/>
    <m/>
  </r>
  <r>
    <x v="53"/>
    <x v="0"/>
    <x v="2"/>
    <s v="CLFF_1000$$$DE20538295"/>
    <s v="G000000397"/>
    <s v="G000000528"/>
    <s v="LFF (MDG-F)"/>
    <s v="DE20538295"/>
    <m/>
    <b v="0"/>
    <x v="0"/>
    <x v="1"/>
    <d v="2025-02-04T11:10:05"/>
    <m/>
    <m/>
    <x v="1"/>
    <n v="19"/>
    <s v="Francesco Ricioppo"/>
    <m/>
  </r>
  <r>
    <x v="53"/>
    <x v="0"/>
    <x v="2"/>
    <s v="CLFF_1000$$$DE10538295"/>
    <s v="G000000397"/>
    <s v="G000001080"/>
    <s v="LFF (MDG-F)"/>
    <s v="DE10538295"/>
    <m/>
    <b v="0"/>
    <x v="0"/>
    <x v="1"/>
    <d v="2025-02-04T11:10:05"/>
    <m/>
    <m/>
    <x v="1"/>
    <n v="19"/>
    <s v="Francesco Ricioppo"/>
    <m/>
  </r>
  <r>
    <x v="53"/>
    <x v="0"/>
    <x v="2"/>
    <s v="CLFF_1000$$$DE20538456"/>
    <s v="G000000397"/>
    <s v="G000000528"/>
    <s v="LFF (MDG-F)"/>
    <s v="DE20538456"/>
    <m/>
    <b v="0"/>
    <x v="0"/>
    <x v="1"/>
    <d v="2025-02-04T11:10:05"/>
    <m/>
    <m/>
    <x v="1"/>
    <n v="19"/>
    <s v="Francesco Ricioppo"/>
    <m/>
  </r>
  <r>
    <x v="53"/>
    <x v="0"/>
    <x v="2"/>
    <s v="CLFF_1000$$$DE10538456"/>
    <s v="G000000397"/>
    <s v="G000001080"/>
    <s v="LFF (MDG-F)"/>
    <s v="DE10538456"/>
    <m/>
    <b v="0"/>
    <x v="0"/>
    <x v="1"/>
    <d v="2025-02-04T11:10:05"/>
    <m/>
    <m/>
    <x v="1"/>
    <n v="19"/>
    <s v="Francesco Ricioppo"/>
    <m/>
  </r>
  <r>
    <x v="53"/>
    <x v="0"/>
    <x v="4"/>
    <s v="CLFF_1000$$$DE10623200"/>
    <s v="G000000397"/>
    <s v="Trash"/>
    <s v="LFF (MDG-F)"/>
    <s v="DE10623200"/>
    <m/>
    <b v="0"/>
    <x v="0"/>
    <x v="1"/>
    <d v="2025-02-04T11:10:05"/>
    <m/>
    <m/>
    <x v="1"/>
    <n v="19"/>
    <s v="Francesco Ricioppo"/>
    <m/>
  </r>
  <r>
    <x v="53"/>
    <x v="0"/>
    <x v="2"/>
    <s v="CLFF_1000$$$DE10523100"/>
    <s v="G000000397"/>
    <s v="G000000517"/>
    <s v="LFF (MDG-F)"/>
    <s v="DE10523100"/>
    <m/>
    <b v="0"/>
    <x v="0"/>
    <x v="1"/>
    <d v="2025-02-04T11:10:05"/>
    <m/>
    <m/>
    <x v="1"/>
    <n v="19"/>
    <s v="Francesco Ricioppo"/>
    <m/>
  </r>
  <r>
    <x v="53"/>
    <x v="0"/>
    <x v="2"/>
    <s v="CLFF_1000$$$DE20538554"/>
    <s v="G000000397"/>
    <s v="G000000951"/>
    <s v="LFF (MDG-F)"/>
    <s v="DE20538554"/>
    <m/>
    <b v="0"/>
    <x v="0"/>
    <x v="1"/>
    <d v="2025-02-04T11:10:05"/>
    <m/>
    <m/>
    <x v="1"/>
    <n v="19"/>
    <s v="Francesco Ricioppo"/>
    <m/>
  </r>
  <r>
    <x v="53"/>
    <x v="0"/>
    <x v="2"/>
    <s v="CLFF_1000$$$DE10538554"/>
    <s v="G000000397"/>
    <s v="G000001025"/>
    <s v="LFF (MDG-F)"/>
    <s v="DE10538554"/>
    <m/>
    <b v="0"/>
    <x v="0"/>
    <x v="1"/>
    <d v="2025-02-04T11:10:05"/>
    <m/>
    <m/>
    <x v="1"/>
    <n v="19"/>
    <s v="Francesco Ricioppo"/>
    <m/>
  </r>
  <r>
    <x v="53"/>
    <x v="0"/>
    <x v="2"/>
    <s v="CLFF_1000$$$DE10840200"/>
    <s v="G000000397"/>
    <s v="G000000482"/>
    <s v="LFF (MDG-F)"/>
    <s v="DE10840200"/>
    <m/>
    <b v="0"/>
    <x v="0"/>
    <x v="1"/>
    <d v="2025-02-04T11:10:05"/>
    <m/>
    <m/>
    <x v="1"/>
    <n v="19"/>
    <s v="Francesco Ricioppo"/>
    <m/>
  </r>
  <r>
    <x v="53"/>
    <x v="0"/>
    <x v="2"/>
    <s v="CLFF_1000$$$DE10537810"/>
    <s v="G000000397"/>
    <s v="G000000425"/>
    <s v="LFF (MDG-F)"/>
    <s v="DE10537810"/>
    <m/>
    <b v="0"/>
    <x v="0"/>
    <x v="1"/>
    <d v="2025-02-04T11:10:05"/>
    <m/>
    <m/>
    <x v="1"/>
    <n v="19"/>
    <s v="Francesco Ricioppo"/>
    <m/>
  </r>
  <r>
    <x v="53"/>
    <x v="0"/>
    <x v="2"/>
    <s v="CLFF_1000$$$DE20538242"/>
    <s v="G000000397"/>
    <s v="G000000941"/>
    <s v="LFF (MDG-F)"/>
    <s v="DE20538242"/>
    <m/>
    <b v="0"/>
    <x v="0"/>
    <x v="1"/>
    <d v="2025-02-04T11:10:05"/>
    <m/>
    <m/>
    <x v="1"/>
    <n v="19"/>
    <s v="Francesco Ricioppo"/>
    <m/>
  </r>
  <r>
    <x v="53"/>
    <x v="0"/>
    <x v="2"/>
    <s v="CLFF_1000$$$DE10538242"/>
    <s v="G000000397"/>
    <s v="G000001015"/>
    <s v="LFF (MDG-F)"/>
    <s v="DE10538242"/>
    <m/>
    <b v="0"/>
    <x v="0"/>
    <x v="1"/>
    <d v="2025-02-04T11:10:05"/>
    <m/>
    <m/>
    <x v="1"/>
    <n v="19"/>
    <s v="Francesco Ricioppo"/>
    <m/>
  </r>
  <r>
    <x v="53"/>
    <x v="0"/>
    <x v="4"/>
    <s v="CLFF_1000$$$DE20568016"/>
    <s v="G000000397"/>
    <s v="Trash"/>
    <s v="LFF (MDG-F)"/>
    <s v="DE20568016"/>
    <m/>
    <b v="0"/>
    <x v="0"/>
    <x v="1"/>
    <d v="2025-02-04T11:10:05"/>
    <m/>
    <m/>
    <x v="1"/>
    <n v="19"/>
    <s v="Francesco Ricioppo"/>
    <m/>
  </r>
  <r>
    <x v="53"/>
    <x v="0"/>
    <x v="4"/>
    <s v="CLFF_1000$$$DE10568016"/>
    <s v="G000000397"/>
    <s v="Trash"/>
    <s v="LFF (MDG-F)"/>
    <s v="DE10568016"/>
    <m/>
    <b v="0"/>
    <x v="0"/>
    <x v="1"/>
    <d v="2025-02-04T11:10:05"/>
    <m/>
    <m/>
    <x v="1"/>
    <n v="19"/>
    <s v="Francesco Ricioppo"/>
    <m/>
  </r>
  <r>
    <x v="53"/>
    <x v="0"/>
    <x v="2"/>
    <s v="CLFF_1000$$$DE20538431"/>
    <s v="G000000397"/>
    <s v="G000000947"/>
    <s v="LFF (MDG-F)"/>
    <s v="DE20538431"/>
    <m/>
    <b v="0"/>
    <x v="0"/>
    <x v="1"/>
    <d v="2025-02-04T11:10:05"/>
    <m/>
    <m/>
    <x v="1"/>
    <n v="19"/>
    <s v="Francesco Ricioppo"/>
    <m/>
  </r>
  <r>
    <x v="53"/>
    <x v="0"/>
    <x v="2"/>
    <s v="CLFF_1000$$$DE20567105"/>
    <s v="G000000397"/>
    <s v="Trash"/>
    <s v="LFF (MDG-F)"/>
    <s v="DE20567105"/>
    <m/>
    <b v="0"/>
    <x v="0"/>
    <x v="1"/>
    <d v="2025-02-04T11:10:05"/>
    <m/>
    <m/>
    <x v="1"/>
    <n v="19"/>
    <s v="Francesco Ricioppo"/>
    <m/>
  </r>
  <r>
    <x v="53"/>
    <x v="0"/>
    <x v="2"/>
    <s v="CLFF_1000$$$DE10538431"/>
    <s v="G000000397"/>
    <s v="G000001021"/>
    <s v="LFF (MDG-F)"/>
    <s v="DE10538431"/>
    <m/>
    <b v="0"/>
    <x v="0"/>
    <x v="1"/>
    <d v="2025-02-04T11:10:05"/>
    <m/>
    <m/>
    <x v="1"/>
    <n v="19"/>
    <s v="Francesco Ricioppo"/>
    <m/>
  </r>
  <r>
    <x v="53"/>
    <x v="0"/>
    <x v="2"/>
    <s v="CLFF_1000$$$DE10567105"/>
    <s v="G000000397"/>
    <s v="G000001021"/>
    <s v="LFF (MDG-F)"/>
    <s v="DE10567105"/>
    <m/>
    <b v="0"/>
    <x v="0"/>
    <x v="1"/>
    <d v="2025-02-04T11:10:05"/>
    <m/>
    <m/>
    <x v="1"/>
    <n v="19"/>
    <s v="Francesco Ricioppo"/>
    <m/>
  </r>
  <r>
    <x v="53"/>
    <x v="0"/>
    <x v="2"/>
    <s v="CLFF_1000$$$DE10566400"/>
    <s v="G000000397"/>
    <s v="G000000359"/>
    <s v="LFF (MDG-F)"/>
    <s v="DE10566400"/>
    <m/>
    <b v="0"/>
    <x v="0"/>
    <x v="1"/>
    <d v="2025-02-04T11:10:05"/>
    <m/>
    <m/>
    <x v="1"/>
    <n v="19"/>
    <s v="Francesco Ricioppo"/>
    <m/>
  </r>
  <r>
    <x v="53"/>
    <x v="0"/>
    <x v="2"/>
    <s v="CLFF_1000$$$DE10505600"/>
    <s v="G000000397"/>
    <s v="G000000868"/>
    <s v="LFF (MDG-F)"/>
    <s v="DE10505600"/>
    <m/>
    <b v="0"/>
    <x v="0"/>
    <x v="1"/>
    <d v="2025-02-04T11:10:05"/>
    <m/>
    <m/>
    <x v="1"/>
    <n v="19"/>
    <s v="Francesco Ricioppo"/>
    <m/>
  </r>
  <r>
    <x v="53"/>
    <x v="0"/>
    <x v="4"/>
    <s v="CLFF_1000$$$DE20566500"/>
    <s v="G000000397"/>
    <s v="Trash"/>
    <s v="LFF (MDG-F)"/>
    <s v="DE20566500"/>
    <m/>
    <b v="0"/>
    <x v="0"/>
    <x v="1"/>
    <d v="2025-02-04T11:10:05"/>
    <m/>
    <m/>
    <x v="1"/>
    <n v="19"/>
    <s v="Francesco Ricioppo"/>
    <m/>
  </r>
  <r>
    <x v="53"/>
    <x v="0"/>
    <x v="2"/>
    <s v="CLFF_1000$$$DE20625300"/>
    <s v="G000000397"/>
    <s v="G000000891"/>
    <s v="LFF (MDG-F)"/>
    <s v="DE20625300"/>
    <m/>
    <b v="0"/>
    <x v="0"/>
    <x v="1"/>
    <d v="2025-02-04T11:10:05"/>
    <m/>
    <m/>
    <x v="1"/>
    <n v="19"/>
    <s v="Francesco Ricioppo"/>
    <m/>
  </r>
  <r>
    <x v="53"/>
    <x v="0"/>
    <x v="2"/>
    <s v="CLFF_1000$$$DE20585300"/>
    <s v="G000000397"/>
    <s v="G000000892"/>
    <s v="LFF (MDG-F)"/>
    <s v="DE20585300"/>
    <m/>
    <b v="0"/>
    <x v="0"/>
    <x v="1"/>
    <d v="2025-02-04T11:10:05"/>
    <m/>
    <m/>
    <x v="1"/>
    <n v="19"/>
    <s v="Francesco Ricioppo"/>
    <m/>
  </r>
  <r>
    <x v="53"/>
    <x v="0"/>
    <x v="2"/>
    <s v="CLFF_1000$$$DE10649700"/>
    <s v="G000000397"/>
    <s v="G000000470"/>
    <s v="LFF (MDG-F)"/>
    <s v="DE10649700"/>
    <m/>
    <b v="0"/>
    <x v="0"/>
    <x v="1"/>
    <d v="2025-02-04T11:10:05"/>
    <m/>
    <m/>
    <x v="1"/>
    <n v="19"/>
    <s v="Francesco Ricioppo"/>
    <m/>
  </r>
  <r>
    <x v="53"/>
    <x v="0"/>
    <x v="2"/>
    <s v="CLFF_1000$$$DE10607900"/>
    <s v="G000000397"/>
    <s v="G000000467"/>
    <s v="LFF (MDG-F)"/>
    <s v="DE10607900"/>
    <m/>
    <b v="0"/>
    <x v="0"/>
    <x v="1"/>
    <d v="2025-02-04T11:10:05"/>
    <m/>
    <m/>
    <x v="1"/>
    <n v="19"/>
    <s v="Francesco Ricioppo"/>
    <m/>
  </r>
  <r>
    <x v="53"/>
    <x v="0"/>
    <x v="2"/>
    <s v="CLFF_1000$$$DE10517300"/>
    <s v="G000000397"/>
    <s v="G000000469"/>
    <s v="LFF (MDG-F)"/>
    <s v="DE10517300"/>
    <m/>
    <b v="0"/>
    <x v="0"/>
    <x v="1"/>
    <d v="2025-02-04T11:10:05"/>
    <m/>
    <m/>
    <x v="1"/>
    <n v="19"/>
    <s v="Francesco Ricioppo"/>
    <m/>
  </r>
  <r>
    <x v="53"/>
    <x v="0"/>
    <x v="2"/>
    <s v="CLFF_1000$$$DE20569511"/>
    <s v="G000000397"/>
    <s v="G000001097"/>
    <s v="LFF (MDG-F)"/>
    <s v="DE20569511"/>
    <m/>
    <b v="0"/>
    <x v="0"/>
    <x v="1"/>
    <d v="2025-02-04T11:10:05"/>
    <m/>
    <m/>
    <x v="1"/>
    <n v="19"/>
    <s v="Francesco Ricioppo"/>
    <m/>
  </r>
  <r>
    <x v="53"/>
    <x v="0"/>
    <x v="2"/>
    <s v="CLFF_1000$$$DE20675101"/>
    <s v="G000000397"/>
    <s v="G000000540"/>
    <s v="LFF (MDG-F)"/>
    <s v="DE20675101"/>
    <m/>
    <b v="0"/>
    <x v="0"/>
    <x v="1"/>
    <d v="2025-02-04T11:10:05"/>
    <m/>
    <m/>
    <x v="1"/>
    <n v="19"/>
    <s v="Francesco Ricioppo"/>
    <m/>
  </r>
  <r>
    <x v="54"/>
    <x v="0"/>
    <x v="2"/>
    <s v="CSCALA_1820$A064 Field Force in New Zealand"/>
    <s v="H000001141"/>
    <s v="DFLTPGCOH_BF-52_001820"/>
    <s v="Non-LFF"/>
    <s v=""/>
    <m/>
    <b v="0"/>
    <x v="1"/>
    <x v="1"/>
    <d v="2025-02-04T08:25:50"/>
    <d v="2025-02-05T00:00:00"/>
    <d v="2025-02-05T00:00:00"/>
    <x v="0"/>
    <n v="1"/>
    <s v="Henry Ifurung Jr."/>
    <m/>
  </r>
  <r>
    <x v="55"/>
    <x v="0"/>
    <x v="4"/>
    <s v="CLFF_1000$$$DE10GT8764 "/>
    <s v="L000013119"/>
    <s v="L000008486 M_ID_3110430000G_FG6-Commerc-CS-C&amp;C-G"/>
    <s v="LFF (MDG-F)"/>
    <s v="DE10GT8764"/>
    <s v="Not found in MDGF"/>
    <b v="0"/>
    <x v="2"/>
    <x v="1"/>
    <d v="2025-02-04T07:33:04"/>
    <m/>
    <d v="2025-02-05T00:00:00"/>
    <x v="0"/>
    <n v="1"/>
    <s v="Joan Rose Pena"/>
    <m/>
  </r>
  <r>
    <x v="55"/>
    <x v="0"/>
    <x v="2"/>
    <s v="CORAERP_MMOR1975.9760 "/>
    <s v="L000013119"/>
    <s v="DFLTPGCOH_BF-Y6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IPHOENX_000400753223 "/>
    <s v="L000011242"/>
    <s v="L000008486 M_ID_3110430000G_FG6-Commerc-CS-C&amp;C-G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CORAERP_MMO$R1975.CXHQ"/>
    <s v="L000011157"/>
    <s v="DFLTPGCOH_BF-C4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6"/>
    <x v="0"/>
    <x v="2"/>
    <s v="CNOW_7210$$$0000015104 DE RS Administration Steinheim"/>
    <s v="L000012426"/>
    <s v="L000010216"/>
    <s v="Non-LFF"/>
    <s v=""/>
    <m/>
    <b v="0"/>
    <x v="2"/>
    <x v="1"/>
    <d v="2025-02-05T15:47:25"/>
    <m/>
    <m/>
    <x v="1"/>
    <n v="18"/>
    <s v="Jayson Martinez"/>
    <m/>
  </r>
  <r>
    <x v="56"/>
    <x v="0"/>
    <x v="2"/>
    <s v="CNOW_7210$$$0000015304 DE RS Inbound-Steinheim"/>
    <s v="L000012426"/>
    <s v="L000010213"/>
    <s v="Non-LFF"/>
    <s v=""/>
    <m/>
    <b v="0"/>
    <x v="2"/>
    <x v="1"/>
    <d v="2025-02-05T15:47:25"/>
    <m/>
    <m/>
    <x v="1"/>
    <n v="18"/>
    <s v="Jayson Martinez"/>
    <m/>
  </r>
  <r>
    <x v="56"/>
    <x v="0"/>
    <x v="2"/>
    <s v="CNOW_7210$$$0000015305 DE RS Workshop Chemie GmbH"/>
    <s v="L000012426"/>
    <s v="L000010213"/>
    <s v="Non-LFF"/>
    <s v=""/>
    <m/>
    <b v="0"/>
    <x v="2"/>
    <x v="1"/>
    <d v="2025-02-05T15:47:25"/>
    <m/>
    <m/>
    <x v="1"/>
    <n v="18"/>
    <s v="Jayson Martinez"/>
    <m/>
  </r>
  <r>
    <x v="56"/>
    <x v="0"/>
    <x v="2"/>
    <s v="CNOW_7210$$$0000015320 DE RS Goods In"/>
    <s v="L000012426"/>
    <s v="L000010213"/>
    <s v="Non-LFF"/>
    <s v=""/>
    <m/>
    <b v="0"/>
    <x v="2"/>
    <x v="1"/>
    <d v="2025-02-05T15:47:25"/>
    <m/>
    <m/>
    <x v="1"/>
    <n v="18"/>
    <s v="Jayson Martinez"/>
    <m/>
  </r>
  <r>
    <x v="56"/>
    <x v="0"/>
    <x v="2"/>
    <s v="CNOW_7210$$$0000015350 DE RS Inventory-Steinheim"/>
    <s v="L000012426"/>
    <s v="L000010213"/>
    <s v="Non-LFF"/>
    <s v=""/>
    <m/>
    <b v="0"/>
    <x v="2"/>
    <x v="1"/>
    <d v="2025-02-05T15:47:25"/>
    <m/>
    <m/>
    <x v="1"/>
    <n v="18"/>
    <s v="Jayson Martinez"/>
    <m/>
  </r>
  <r>
    <x v="56"/>
    <x v="0"/>
    <x v="2"/>
    <s v="CNOW_7210$$$0000015355 DE RS EHS"/>
    <s v="L000012426"/>
    <s v="L000010213"/>
    <s v="Non-LFF"/>
    <s v=""/>
    <m/>
    <b v="0"/>
    <x v="2"/>
    <x v="1"/>
    <d v="2025-02-05T15:47:25"/>
    <m/>
    <m/>
    <x v="1"/>
    <n v="18"/>
    <s v="Jayson Martinez"/>
    <m/>
  </r>
  <r>
    <x v="56"/>
    <x v="0"/>
    <x v="2"/>
    <s v="CNOW_7210$$$0000015360 DE RS waste"/>
    <s v="L000012426"/>
    <s v="L000010213"/>
    <s v="Non-LFF"/>
    <s v=""/>
    <m/>
    <b v="0"/>
    <x v="2"/>
    <x v="1"/>
    <d v="2025-02-05T15:47:25"/>
    <m/>
    <m/>
    <x v="1"/>
    <n v="18"/>
    <s v="Jayson Martinez"/>
    <m/>
  </r>
  <r>
    <x v="56"/>
    <x v="0"/>
    <x v="2"/>
    <s v="CNOW_7210$$$0000015404 DE RS Dispatch - Steinheim"/>
    <s v="L000012426"/>
    <s v="L000010216"/>
    <s v="Non-LFF"/>
    <s v=""/>
    <m/>
    <b v="0"/>
    <x v="2"/>
    <x v="1"/>
    <d v="2025-02-05T15:47:25"/>
    <m/>
    <m/>
    <x v="1"/>
    <n v="18"/>
    <s v="Jayson Martinez"/>
    <m/>
  </r>
  <r>
    <x v="56"/>
    <x v="0"/>
    <x v="2"/>
    <s v="CNOW_7210$$$0000015504 DE RS Export-Shipping-Steinheim"/>
    <s v="L000012426"/>
    <s v="L000010215"/>
    <s v="Non-LFF"/>
    <s v=""/>
    <m/>
    <b v="0"/>
    <x v="2"/>
    <x v="1"/>
    <d v="2025-02-05T15:47:25"/>
    <m/>
    <m/>
    <x v="1"/>
    <n v="18"/>
    <s v="Jayson Martinez"/>
    <m/>
  </r>
  <r>
    <x v="56"/>
    <x v="0"/>
    <x v="2"/>
    <s v="CNOW_7210$$$0000015520 DE RS Sales Support Steinheim"/>
    <s v="L000012426"/>
    <s v="L000010213"/>
    <s v="Non-LFF"/>
    <s v=""/>
    <m/>
    <b v="0"/>
    <x v="2"/>
    <x v="1"/>
    <d v="2025-02-05T15:47:25"/>
    <m/>
    <m/>
    <x v="1"/>
    <n v="18"/>
    <s v="Jayson Martinez"/>
    <m/>
  </r>
  <r>
    <x v="56"/>
    <x v="0"/>
    <x v="2"/>
    <s v="CNOW_7210$$$0000015550 DE RS Quality Control"/>
    <s v="L000012426"/>
    <s v="L000010213"/>
    <s v="Non-LFF"/>
    <s v=""/>
    <m/>
    <b v="0"/>
    <x v="2"/>
    <x v="1"/>
    <d v="2025-02-05T15:47:25"/>
    <m/>
    <m/>
    <x v="1"/>
    <n v="18"/>
    <s v="Jayson Martinez"/>
    <m/>
  </r>
  <r>
    <x v="56"/>
    <x v="0"/>
    <x v="2"/>
    <s v="CNOW_7210$$$0000015570 DE RS Compliance"/>
    <s v="L000012426"/>
    <s v="L000010212"/>
    <s v="Non-LFF"/>
    <s v=""/>
    <m/>
    <b v="0"/>
    <x v="2"/>
    <x v="1"/>
    <d v="2025-02-05T15:47:25"/>
    <m/>
    <m/>
    <x v="1"/>
    <n v="18"/>
    <s v="Jayson Martinez"/>
    <m/>
  </r>
  <r>
    <x v="56"/>
    <x v="0"/>
    <x v="2"/>
    <s v="CNOW_7210$$$0000015600 DE SAFC Filling Station Bulk / F&amp;F"/>
    <s v="L000012426"/>
    <s v="L000010213"/>
    <s v="Non-LFF"/>
    <s v=""/>
    <m/>
    <b v="0"/>
    <x v="2"/>
    <x v="1"/>
    <d v="2025-02-05T15:47:25"/>
    <m/>
    <m/>
    <x v="1"/>
    <n v="18"/>
    <s v="Jayson Martinez"/>
    <m/>
  </r>
  <r>
    <x v="56"/>
    <x v="0"/>
    <x v="2"/>
    <s v="CNOW_7210$$$0000015610 DE RS Lables &amp; Prepack Filling"/>
    <s v="L000012426"/>
    <s v="L000010213"/>
    <s v="Non-LFF"/>
    <s v=""/>
    <m/>
    <b v="0"/>
    <x v="2"/>
    <x v="1"/>
    <d v="2025-02-05T15:47:25"/>
    <m/>
    <m/>
    <x v="1"/>
    <n v="18"/>
    <s v="Jayson Martinez"/>
    <m/>
  </r>
  <r>
    <x v="56"/>
    <x v="0"/>
    <x v="2"/>
    <s v="CNOW_7210$$$0000015611 DE RS Etikettierungg"/>
    <s v="L000012426"/>
    <s v="L000010213"/>
    <s v="Non-LFF"/>
    <s v=""/>
    <m/>
    <b v="0"/>
    <x v="2"/>
    <x v="1"/>
    <d v="2025-02-05T15:47:25"/>
    <m/>
    <m/>
    <x v="1"/>
    <n v="18"/>
    <s v="Jayson Martinez"/>
    <m/>
  </r>
  <r>
    <x v="56"/>
    <x v="0"/>
    <x v="2"/>
    <s v="CNOW_7210$$$0000015614 DE RS Etikettendruck"/>
    <s v="L000012426"/>
    <s v="L000010213"/>
    <s v="Non-LFF"/>
    <s v=""/>
    <m/>
    <b v="0"/>
    <x v="2"/>
    <x v="1"/>
    <d v="2025-02-05T15:47:25"/>
    <m/>
    <m/>
    <x v="1"/>
    <n v="18"/>
    <s v="Jayson Martinez"/>
    <m/>
  </r>
  <r>
    <x v="56"/>
    <x v="0"/>
    <x v="2"/>
    <s v="CNOW_7210$$$0000015615 DE SAFC Food Filling"/>
    <s v="L000012426"/>
    <s v="L000010213"/>
    <s v="Non-LFF"/>
    <s v=""/>
    <m/>
    <b v="0"/>
    <x v="2"/>
    <x v="1"/>
    <d v="2025-02-05T15:47:25"/>
    <m/>
    <m/>
    <x v="1"/>
    <n v="18"/>
    <s v="Jayson Martinez"/>
    <m/>
  </r>
  <r>
    <x v="56"/>
    <x v="0"/>
    <x v="2"/>
    <s v="CNOW_7210$$$0000015620 DE RS Air Sensitive Filling"/>
    <s v="L000012426"/>
    <s v="L000010213"/>
    <s v="Non-LFF"/>
    <s v=""/>
    <m/>
    <b v="0"/>
    <x v="2"/>
    <x v="1"/>
    <d v="2025-02-05T15:47:25"/>
    <m/>
    <m/>
    <x v="1"/>
    <n v="18"/>
    <s v="Jayson Martinez"/>
    <m/>
  </r>
  <r>
    <x v="56"/>
    <x v="0"/>
    <x v="2"/>
    <s v="CNOW_7210$$$0000015710 DE RS Purchasing/Sourcing"/>
    <s v="L000012426"/>
    <s v="L000010213"/>
    <s v="Non-LFF"/>
    <s v=""/>
    <m/>
    <b v="0"/>
    <x v="2"/>
    <x v="1"/>
    <d v="2025-02-05T15:47:25"/>
    <m/>
    <m/>
    <x v="1"/>
    <n v="18"/>
    <s v="Jayson Martinez"/>
    <m/>
  </r>
  <r>
    <x v="56"/>
    <x v="0"/>
    <x v="2"/>
    <s v="CNOW_7210$$$0000015919 STH MAOH CCV"/>
    <s v="L000012426"/>
    <s v="L000010217"/>
    <s v="Non-LFF"/>
    <s v=""/>
    <m/>
    <b v="0"/>
    <x v="2"/>
    <x v="1"/>
    <d v="2025-02-05T15:47:25"/>
    <m/>
    <m/>
    <x v="1"/>
    <n v="18"/>
    <s v="Jayson Martinez"/>
    <m/>
  </r>
  <r>
    <x v="56"/>
    <x v="0"/>
    <x v="2"/>
    <s v="CNOW_7210$$$0000015940 STH MAOH CCV"/>
    <s v="L000012426"/>
    <s v="L000010217"/>
    <s v="Non-LFF"/>
    <s v=""/>
    <m/>
    <b v="0"/>
    <x v="2"/>
    <x v="1"/>
    <d v="2025-02-05T15:47:25"/>
    <m/>
    <m/>
    <x v="1"/>
    <n v="18"/>
    <s v="Jayson Martinez"/>
    <m/>
  </r>
  <r>
    <x v="56"/>
    <x v="0"/>
    <x v="2"/>
    <s v="CNOW_7210$$$0000015941 STH TOLSO charges"/>
    <s v="L000012426"/>
    <s v="L000010217"/>
    <s v="Non-LFF"/>
    <s v=""/>
    <m/>
    <b v="0"/>
    <x v="2"/>
    <x v="1"/>
    <d v="2025-02-05T15:47:25"/>
    <m/>
    <m/>
    <x v="1"/>
    <n v="18"/>
    <s v="Jayson Martinez"/>
    <m/>
  </r>
  <r>
    <x v="56"/>
    <x v="0"/>
    <x v="2"/>
    <s v="CNOW_7210$$$0000015995 DE RS SG&amp;A KG Steinheim"/>
    <s v="L000012426"/>
    <s v="L000010213"/>
    <s v="Non-LFF"/>
    <s v=""/>
    <m/>
    <b v="0"/>
    <x v="2"/>
    <x v="1"/>
    <d v="2025-02-05T15:47:25"/>
    <m/>
    <m/>
    <x v="1"/>
    <n v="18"/>
    <s v="Jayson Martinez"/>
    <m/>
  </r>
  <r>
    <x v="56"/>
    <x v="0"/>
    <x v="2"/>
    <s v="CNOW_7210$$$0000051910 DE SAFC Filling Station Bulk / F&amp;F"/>
    <s v="L000012426"/>
    <s v="L000010213"/>
    <s v="Non-LFF"/>
    <s v=""/>
    <m/>
    <b v="0"/>
    <x v="2"/>
    <x v="1"/>
    <d v="2025-02-05T15:47:25"/>
    <m/>
    <m/>
    <x v="1"/>
    <n v="18"/>
    <s v="Jayson Martinez"/>
    <m/>
  </r>
  <r>
    <x v="56"/>
    <x v="0"/>
    <x v="2"/>
    <s v="CNOW_7210$$$0000051911 DE-PC SAFC Filling Station Bulk/F&amp;F"/>
    <s v="L000012426"/>
    <s v="L000010213"/>
    <s v="Non-LFF"/>
    <s v=""/>
    <m/>
    <b v="0"/>
    <x v="2"/>
    <x v="1"/>
    <d v="2025-02-05T15:47:25"/>
    <m/>
    <m/>
    <x v="1"/>
    <n v="18"/>
    <s v="Jayson Martinez"/>
    <m/>
  </r>
  <r>
    <x v="56"/>
    <x v="0"/>
    <x v="2"/>
    <s v="CNOW_7210$$$0000051912 DE-PC RS Lables &amp; Prepack Filling"/>
    <s v="L000012426"/>
    <s v="L000010213"/>
    <s v="Non-LFF"/>
    <s v=""/>
    <m/>
    <b v="0"/>
    <x v="2"/>
    <x v="1"/>
    <d v="2025-02-05T15:47:25"/>
    <m/>
    <m/>
    <x v="1"/>
    <n v="18"/>
    <s v="Jayson Martinez"/>
    <m/>
  </r>
  <r>
    <x v="56"/>
    <x v="0"/>
    <x v="2"/>
    <s v="CNOW_7210$$$0000051914 DE-PC SAFC Food Filling"/>
    <s v="L000012426"/>
    <s v="L000010213"/>
    <s v="Non-LFF"/>
    <s v=""/>
    <m/>
    <b v="0"/>
    <x v="2"/>
    <x v="1"/>
    <d v="2025-02-05T15:47:25"/>
    <m/>
    <m/>
    <x v="1"/>
    <n v="18"/>
    <s v="Jayson Martinez"/>
    <m/>
  </r>
  <r>
    <x v="56"/>
    <x v="0"/>
    <x v="2"/>
    <s v="CNOW_7210$$$0000051915 DE-PC RS Air Sensitive Filling"/>
    <s v="L000012426"/>
    <s v="L000010213"/>
    <s v="Non-LFF"/>
    <s v=""/>
    <m/>
    <b v="0"/>
    <x v="2"/>
    <x v="1"/>
    <d v="2025-02-05T15:47:25"/>
    <m/>
    <m/>
    <x v="1"/>
    <n v="18"/>
    <s v="Jayson Martinez"/>
    <m/>
  </r>
  <r>
    <x v="56"/>
    <x v="0"/>
    <x v="2"/>
    <s v="CNOW_7210$$$0000051926 DE RE CoGs Logistic - Steinheim"/>
    <s v="L000012426"/>
    <s v="L000010215"/>
    <s v="Non-LFF"/>
    <s v=""/>
    <m/>
    <b v="0"/>
    <x v="2"/>
    <x v="1"/>
    <d v="2025-02-05T15:47:25"/>
    <m/>
    <m/>
    <x v="1"/>
    <n v="18"/>
    <s v="Jayson Martinez"/>
    <m/>
  </r>
  <r>
    <x v="56"/>
    <x v="0"/>
    <x v="2"/>
    <s v="CNOW_7210$$$0000051936 DE-PC RS Pilot Plant Production"/>
    <s v="L000012426"/>
    <s v="L000010213"/>
    <s v="Non-LFF"/>
    <s v=""/>
    <m/>
    <b v="0"/>
    <x v="2"/>
    <x v="1"/>
    <d v="2025-02-05T15:47:25"/>
    <m/>
    <m/>
    <x v="1"/>
    <n v="18"/>
    <s v="Jayson Martinez"/>
    <m/>
  </r>
  <r>
    <x v="56"/>
    <x v="0"/>
    <x v="2"/>
    <s v="CNOW_7210$$$0000051937 DE BT Sigma Genosys Production"/>
    <s v="L000012426"/>
    <s v="L000010215"/>
    <s v="Non-LFF"/>
    <s v=""/>
    <m/>
    <b v="0"/>
    <x v="2"/>
    <x v="1"/>
    <d v="2025-02-05T15:47:25"/>
    <m/>
    <m/>
    <x v="1"/>
    <n v="18"/>
    <s v="Jayson Martinez"/>
    <m/>
  </r>
  <r>
    <x v="56"/>
    <x v="0"/>
    <x v="2"/>
    <s v="CNOW_7210$$$0000052070 ICON DE 15104"/>
    <s v="L000012426"/>
    <s v="L000010216"/>
    <s v="Non-LFF"/>
    <s v=""/>
    <m/>
    <b v="0"/>
    <x v="2"/>
    <x v="1"/>
    <d v="2025-02-05T15:47:25"/>
    <m/>
    <m/>
    <x v="1"/>
    <n v="18"/>
    <s v="Jayson Martinez"/>
    <m/>
  </r>
  <r>
    <x v="56"/>
    <x v="0"/>
    <x v="2"/>
    <s v="CNOW_7210$$$0000052074 ICON DE 15305"/>
    <s v="L000012426"/>
    <s v="L000010213"/>
    <s v="Non-LFF"/>
    <s v=""/>
    <m/>
    <b v="0"/>
    <x v="2"/>
    <x v="1"/>
    <d v="2025-02-05T15:47:25"/>
    <m/>
    <m/>
    <x v="1"/>
    <n v="18"/>
    <s v="Jayson Martinez"/>
    <m/>
  </r>
  <r>
    <x v="56"/>
    <x v="0"/>
    <x v="2"/>
    <s v="CNOW_7210$$$0000052077 ICON DE 15550"/>
    <s v="L000012426"/>
    <s v="L000010213"/>
    <s v="Non-LFF"/>
    <s v=""/>
    <m/>
    <b v="0"/>
    <x v="2"/>
    <x v="1"/>
    <d v="2025-02-05T15:47:25"/>
    <m/>
    <m/>
    <x v="1"/>
    <n v="18"/>
    <s v="Jayson Martinez"/>
    <m/>
  </r>
  <r>
    <x v="56"/>
    <x v="0"/>
    <x v="2"/>
    <s v="CNOW_7210$$$0000052078 ICON DE 15600"/>
    <s v="L000012426"/>
    <s v="L000010213"/>
    <s v="Non-LFF"/>
    <s v=""/>
    <m/>
    <b v="0"/>
    <x v="2"/>
    <x v="1"/>
    <d v="2025-02-05T15:47:25"/>
    <m/>
    <m/>
    <x v="1"/>
    <n v="18"/>
    <s v="Jayson Martinez"/>
    <m/>
  </r>
  <r>
    <x v="56"/>
    <x v="0"/>
    <x v="2"/>
    <s v="CNOW_7210$$$0000052079 ICON DE 15610"/>
    <s v="L000012426"/>
    <s v="L000010213"/>
    <s v="Non-LFF"/>
    <s v=""/>
    <m/>
    <b v="0"/>
    <x v="2"/>
    <x v="1"/>
    <d v="2025-02-05T15:47:25"/>
    <m/>
    <m/>
    <x v="1"/>
    <n v="18"/>
    <s v="Jayson Martinez"/>
    <m/>
  </r>
  <r>
    <x v="56"/>
    <x v="0"/>
    <x v="2"/>
    <s v="CNOW_7210$$$0000052080 ICON DE 15611"/>
    <s v="L000012426"/>
    <s v="L000010213"/>
    <s v="Non-LFF"/>
    <s v=""/>
    <m/>
    <b v="0"/>
    <x v="2"/>
    <x v="1"/>
    <d v="2025-02-05T15:47:25"/>
    <m/>
    <m/>
    <x v="1"/>
    <n v="18"/>
    <s v="Jayson Martinez"/>
    <m/>
  </r>
  <r>
    <x v="56"/>
    <x v="0"/>
    <x v="2"/>
    <s v="CNOW_7210$$$0000052081 ICON DE 15614"/>
    <s v="L000012426"/>
    <s v="L000010213"/>
    <s v="Non-LFF"/>
    <s v=""/>
    <m/>
    <b v="0"/>
    <x v="2"/>
    <x v="1"/>
    <d v="2025-02-05T15:47:25"/>
    <m/>
    <m/>
    <x v="1"/>
    <n v="18"/>
    <s v="Jayson Martinez"/>
    <m/>
  </r>
  <r>
    <x v="56"/>
    <x v="0"/>
    <x v="2"/>
    <s v="CNOW_7210$$$0000052082 ICON DE 15615"/>
    <s v="L000012426"/>
    <s v="L000010213"/>
    <s v="Non-LFF"/>
    <s v=""/>
    <m/>
    <b v="0"/>
    <x v="2"/>
    <x v="1"/>
    <d v="2025-02-05T15:47:25"/>
    <m/>
    <m/>
    <x v="1"/>
    <n v="18"/>
    <s v="Jayson Martinez"/>
    <m/>
  </r>
  <r>
    <x v="56"/>
    <x v="0"/>
    <x v="2"/>
    <s v="CNOW_7210$$$0000052083 ICON DE 15620"/>
    <s v="L000012426"/>
    <s v="L000010213"/>
    <s v="Non-LFF"/>
    <s v=""/>
    <m/>
    <b v="0"/>
    <x v="2"/>
    <x v="1"/>
    <d v="2025-02-05T15:47:25"/>
    <m/>
    <m/>
    <x v="1"/>
    <n v="18"/>
    <s v="Jayson Martinez"/>
    <m/>
  </r>
  <r>
    <x v="56"/>
    <x v="0"/>
    <x v="2"/>
    <s v="CNOW_7210$$$0000052084 ICON DE 15320"/>
    <s v="L000012426"/>
    <s v="L000010213"/>
    <s v="Non-LFF"/>
    <s v=""/>
    <m/>
    <b v="0"/>
    <x v="2"/>
    <x v="1"/>
    <d v="2025-02-05T15:47:25"/>
    <m/>
    <m/>
    <x v="1"/>
    <n v="18"/>
    <s v="Jayson Martinez"/>
    <m/>
  </r>
  <r>
    <x v="56"/>
    <x v="0"/>
    <x v="2"/>
    <s v="CNOW_7210$$$0000052085 ICON DE 15350"/>
    <s v="L000012426"/>
    <s v="L000010213"/>
    <s v="Non-LFF"/>
    <s v=""/>
    <m/>
    <b v="0"/>
    <x v="2"/>
    <x v="1"/>
    <d v="2025-02-05T15:47:25"/>
    <m/>
    <m/>
    <x v="1"/>
    <n v="18"/>
    <s v="Jayson Martinez"/>
    <m/>
  </r>
  <r>
    <x v="56"/>
    <x v="0"/>
    <x v="2"/>
    <s v="CNOW_7210$$$0000052086 ICON DE 15355"/>
    <s v="L000012426"/>
    <s v="L000010213"/>
    <s v="Non-LFF"/>
    <s v=""/>
    <m/>
    <b v="0"/>
    <x v="2"/>
    <x v="1"/>
    <d v="2025-02-05T15:47:25"/>
    <m/>
    <m/>
    <x v="1"/>
    <n v="18"/>
    <s v="Jayson Martinez"/>
    <m/>
  </r>
  <r>
    <x v="56"/>
    <x v="0"/>
    <x v="2"/>
    <s v="CNOW_7210$$$0000052087 ICON DE 15360"/>
    <s v="L000012426"/>
    <s v="L000010213"/>
    <s v="Non-LFF"/>
    <s v=""/>
    <m/>
    <b v="0"/>
    <x v="2"/>
    <x v="1"/>
    <d v="2025-02-05T15:47:25"/>
    <m/>
    <m/>
    <x v="1"/>
    <n v="18"/>
    <s v="Jayson Martinez"/>
    <m/>
  </r>
  <r>
    <x v="56"/>
    <x v="0"/>
    <x v="2"/>
    <s v="CNOW_7210$$$0000052088 ICON DE 15404"/>
    <s v="L000012426"/>
    <s v="L000010216"/>
    <s v="Non-LFF"/>
    <s v=""/>
    <m/>
    <b v="0"/>
    <x v="2"/>
    <x v="1"/>
    <d v="2025-02-05T15:47:25"/>
    <m/>
    <m/>
    <x v="1"/>
    <n v="18"/>
    <s v="Jayson Martinez"/>
    <m/>
  </r>
  <r>
    <x v="56"/>
    <x v="0"/>
    <x v="2"/>
    <s v="CNOW_7210$$$0000052090 ICON DE 15570"/>
    <s v="L000012426"/>
    <s v="L000010212"/>
    <s v="Non-LFF"/>
    <s v=""/>
    <m/>
    <b v="0"/>
    <x v="2"/>
    <x v="1"/>
    <d v="2025-02-05T15:47:25"/>
    <m/>
    <m/>
    <x v="1"/>
    <n v="18"/>
    <s v="Jayson Martinez"/>
    <m/>
  </r>
  <r>
    <x v="56"/>
    <x v="0"/>
    <x v="2"/>
    <s v="CNOW_7210$$$0000052093 ICON DE 15710"/>
    <s v="L000012426"/>
    <s v="L000010213"/>
    <s v="Non-LFF"/>
    <s v=""/>
    <m/>
    <b v="0"/>
    <x v="2"/>
    <x v="1"/>
    <d v="2025-02-05T15:47:25"/>
    <m/>
    <m/>
    <x v="1"/>
    <n v="18"/>
    <s v="Jayson Martinez"/>
    <m/>
  </r>
  <r>
    <x v="56"/>
    <x v="0"/>
    <x v="2"/>
    <s v="CNOW_7210$$$0000052157 STH MAOH Absorption"/>
    <s v="L000012426"/>
    <s v="L000010217"/>
    <s v="Non-LFF"/>
    <s v=""/>
    <m/>
    <b v="0"/>
    <x v="2"/>
    <x v="1"/>
    <d v="2025-02-05T15:47:25"/>
    <m/>
    <m/>
    <x v="1"/>
    <n v="18"/>
    <s v="Jayson Martinez"/>
    <m/>
  </r>
  <r>
    <x v="56"/>
    <x v="0"/>
    <x v="2"/>
    <s v="CNOW_7210$$$0000052172 ICON DE 15941"/>
    <s v="L000012426"/>
    <s v="L000010212"/>
    <s v="Non-LFF"/>
    <s v=""/>
    <m/>
    <b v="0"/>
    <x v="2"/>
    <x v="1"/>
    <d v="2025-02-05T15:47:25"/>
    <m/>
    <m/>
    <x v="1"/>
    <n v="18"/>
    <s v="Jayson Martinez"/>
    <m/>
  </r>
  <r>
    <x v="56"/>
    <x v="0"/>
    <x v="2"/>
    <s v="CNOW_7210$$$0000058241 STH R&amp;D Production"/>
    <s v="L000012426"/>
    <s v="L000010213"/>
    <s v="Non-LFF"/>
    <s v=""/>
    <m/>
    <b v="0"/>
    <x v="2"/>
    <x v="1"/>
    <d v="2025-02-05T15:47:25"/>
    <m/>
    <m/>
    <x v="1"/>
    <n v="18"/>
    <s v="Jayson Martinez"/>
    <m/>
  </r>
  <r>
    <x v="56"/>
    <x v="0"/>
    <x v="2"/>
    <s v="CNOW_7210$$$0000058242 STH Lab Production"/>
    <s v="L000012426"/>
    <s v="L000010213"/>
    <s v="Non-LFF"/>
    <s v=""/>
    <m/>
    <b v="0"/>
    <x v="2"/>
    <x v="1"/>
    <d v="2025-02-05T15:47:25"/>
    <m/>
    <m/>
    <x v="1"/>
    <n v="18"/>
    <s v="Jayson Martinez"/>
    <m/>
  </r>
  <r>
    <x v="56"/>
    <x v="0"/>
    <x v="2"/>
    <s v="CNOW_7210$$$0000058243 STH Pilot Plant Production"/>
    <s v="L000012426"/>
    <s v="L000010213"/>
    <s v="Non-LFF"/>
    <s v=""/>
    <m/>
    <b v="0"/>
    <x v="2"/>
    <x v="1"/>
    <d v="2025-02-05T15:47:25"/>
    <m/>
    <m/>
    <x v="1"/>
    <n v="18"/>
    <s v="Jayson Martinez"/>
    <m/>
  </r>
  <r>
    <x v="56"/>
    <x v="0"/>
    <x v="2"/>
    <s v="CNOW_7210$$$0000058244 STH Poduction General"/>
    <s v="L000012426"/>
    <s v="L000010213"/>
    <s v="Non-LFF"/>
    <s v=""/>
    <m/>
    <b v="0"/>
    <x v="2"/>
    <x v="1"/>
    <d v="2025-02-05T15:47:25"/>
    <m/>
    <m/>
    <x v="1"/>
    <n v="18"/>
    <s v="Jayson Martinez"/>
    <m/>
  </r>
  <r>
    <x v="56"/>
    <x v="0"/>
    <x v="2"/>
    <s v="CNOW_7210$$$0000058245 STH Oligo Production"/>
    <s v="L000012426"/>
    <s v="L000010213"/>
    <s v="Non-LFF"/>
    <s v=""/>
    <m/>
    <b v="0"/>
    <x v="2"/>
    <x v="1"/>
    <d v="2025-02-05T15:47:25"/>
    <m/>
    <m/>
    <x v="1"/>
    <n v="18"/>
    <s v="Jayson Martinez"/>
    <m/>
  </r>
  <r>
    <x v="56"/>
    <x v="0"/>
    <x v="2"/>
    <s v="CNOW_7210$$$0000058251 STH Apprentices Production"/>
    <s v="L000012426"/>
    <s v="L000010213"/>
    <s v="Non-LFF"/>
    <s v=""/>
    <m/>
    <b v="0"/>
    <x v="2"/>
    <x v="1"/>
    <d v="2025-02-05T15:47:25"/>
    <m/>
    <m/>
    <x v="1"/>
    <n v="18"/>
    <s v="Jayson Martinez"/>
    <m/>
  </r>
  <r>
    <x v="56"/>
    <x v="0"/>
    <x v="2"/>
    <s v="CNOW_7210$$$0000058261 STH Other Inc/Exp Production"/>
    <s v="L000012426"/>
    <s v="L000010212"/>
    <s v="Non-LFF"/>
    <s v=""/>
    <m/>
    <b v="0"/>
    <x v="2"/>
    <x v="1"/>
    <d v="2025-02-05T15:47:25"/>
    <m/>
    <m/>
    <x v="1"/>
    <n v="18"/>
    <s v="Jayson Martinez"/>
    <m/>
  </r>
  <r>
    <x v="57"/>
    <x v="0"/>
    <x v="2"/>
    <s v="CNOW_7210$$$0000051654 Payroll Vendor"/>
    <s v="G000000630"/>
    <s v="DFLTPGCOH_002014"/>
    <s v="Non-LFF"/>
    <s v=""/>
    <m/>
    <b v="0"/>
    <x v="0"/>
    <x v="1"/>
    <d v="2025-02-05T14:28:05"/>
    <m/>
    <m/>
    <x v="1"/>
    <n v="18"/>
    <s v="Jojeff Tagnong"/>
    <m/>
  </r>
  <r>
    <x v="57"/>
    <x v="0"/>
    <x v="2"/>
    <s v="CNOW_7210$$$0000051644 Payroll Vendor"/>
    <s v="G000000630"/>
    <s v="DFLTPGCOH_002014"/>
    <s v="Non-LFF"/>
    <s v=""/>
    <m/>
    <b v="0"/>
    <x v="0"/>
    <x v="1"/>
    <d v="2025-02-05T14:28:05"/>
    <m/>
    <m/>
    <x v="1"/>
    <n v="18"/>
    <s v="Jojeff Tagnong"/>
    <m/>
  </r>
  <r>
    <x v="57"/>
    <x v="0"/>
    <x v="2"/>
    <s v="CORAERP_MMOR1975.2738 MBS Hub Wroclaw"/>
    <s v="G000001171"/>
    <s v="G000000633"/>
    <s v="Non-LFF"/>
    <s v=""/>
    <m/>
    <b v="0"/>
    <x v="0"/>
    <x v="1"/>
    <d v="2025-02-05T14:28:05"/>
    <m/>
    <m/>
    <x v="1"/>
    <n v="18"/>
    <s v="Jojeff Tagnong"/>
    <m/>
  </r>
  <r>
    <x v="58"/>
    <x v="0"/>
    <x v="2"/>
    <s v="CLFF_1000$$$ZA50GIT10C"/>
    <s v="G000001233"/>
    <s v="G000000256"/>
    <s v="LFF (MDG-F)"/>
    <s v="ZA50GIT10C"/>
    <m/>
    <b v="0"/>
    <x v="0"/>
    <x v="1"/>
    <d v="2025-02-06T14:26:11"/>
    <m/>
    <m/>
    <x v="1"/>
    <n v="17"/>
    <s v="Jay-R Lizardo"/>
    <m/>
  </r>
  <r>
    <x v="58"/>
    <x v="0"/>
    <x v="2"/>
    <s v="CLFF_1000$$$EE50GIT00C"/>
    <s v="H000004185"/>
    <s v="H000000966"/>
    <s v="LFF (MDG-F)"/>
    <s v="EE50GIT00C"/>
    <m/>
    <b v="0"/>
    <x v="0"/>
    <x v="1"/>
    <d v="2025-02-06T14:26:11"/>
    <m/>
    <m/>
    <x v="1"/>
    <n v="17"/>
    <s v="Jay-R Lizardo"/>
    <m/>
  </r>
  <r>
    <x v="58"/>
    <x v="0"/>
    <x v="2"/>
    <s v="CLFF_1000$$$KE50GIT10B"/>
    <s v="G000000279"/>
    <s v="H000003120"/>
    <s v="LFF (MDG-F)"/>
    <s v="KE50GIT10B"/>
    <m/>
    <b v="0"/>
    <x v="0"/>
    <x v="1"/>
    <d v="2025-02-06T14:26:11"/>
    <m/>
    <m/>
    <x v="1"/>
    <n v="17"/>
    <s v="Jay-R Lizardo"/>
    <m/>
  </r>
  <r>
    <x v="58"/>
    <x v="0"/>
    <x v="2"/>
    <s v="CLFF_1000$$$KE50GIT10C"/>
    <s v="H000004185"/>
    <s v="H000003120"/>
    <s v="LFF (MDG-F)"/>
    <s v="KE50GIT10C"/>
    <m/>
    <b v="0"/>
    <x v="0"/>
    <x v="1"/>
    <d v="2025-02-06T14:26:11"/>
    <m/>
    <m/>
    <x v="1"/>
    <n v="17"/>
    <s v="Jay-R Lizardo"/>
    <m/>
  </r>
  <r>
    <x v="58"/>
    <x v="0"/>
    <x v="2"/>
    <s v="CNOW_7210$$$0000051458"/>
    <s v="L000013808"/>
    <s v="L000013391"/>
    <s v="Non-LFF"/>
    <s v=""/>
    <m/>
    <b v="0"/>
    <x v="0"/>
    <x v="1"/>
    <d v="2025-02-06T14:26:11"/>
    <m/>
    <m/>
    <x v="1"/>
    <n v="17"/>
    <s v="Jay-R Lizardo"/>
    <m/>
  </r>
  <r>
    <x v="59"/>
    <x v="0"/>
    <x v="2"/>
    <s v="CORAERP_MMOR1945.9115"/>
    <s v="G000001174 "/>
    <s v="G000000698"/>
    <s v="Non-LFF"/>
    <s v=""/>
    <m/>
    <b v="0"/>
    <x v="0"/>
    <x v="1"/>
    <d v="2025-02-07T13:27:47"/>
    <m/>
    <m/>
    <x v="1"/>
    <n v="16"/>
    <s v="Jojeff Tagnong"/>
    <m/>
  </r>
  <r>
    <x v="59"/>
    <x v="0"/>
    <x v="4"/>
    <s v="CLFF_1000$$$DE10G69660"/>
    <s v="G000001174 "/>
    <s v="DFLTPGCOH_001500 Merck KGaA, Germany"/>
    <s v="LFF (MDG-F)"/>
    <s v="DE10G69660"/>
    <m/>
    <b v="0"/>
    <x v="0"/>
    <x v="1"/>
    <d v="2025-02-07T13:27:47"/>
    <m/>
    <m/>
    <x v="1"/>
    <n v="16"/>
    <s v="Jojeff Tagnong"/>
    <m/>
  </r>
  <r>
    <x v="60"/>
    <x v="0"/>
    <x v="2"/>
    <s v="CLFF_1000$$$DE20506400"/>
    <s v="G000000353"/>
    <s v="G000000517"/>
    <s v="LFF (MDG-F)"/>
    <s v="DE20506400"/>
    <m/>
    <b v="0"/>
    <x v="0"/>
    <x v="1"/>
    <d v="2025-02-10T09:59:05"/>
    <d v="2025-02-13T00:00:00"/>
    <d v="2025-02-13T00:00:00"/>
    <x v="0"/>
    <n v="3"/>
    <s v="Francesco Ricioppo"/>
    <m/>
  </r>
  <r>
    <x v="61"/>
    <x v="0"/>
    <x v="2"/>
    <s v="CLFF_1000$$$DE10624905"/>
    <s v="G000000235"/>
    <s v="G000000237 FJ1 DX - Exceptionals"/>
    <s v="LFF (MDG-F)"/>
    <s v="DE10624905"/>
    <s v="Already mapped but not yet replicated in TM1."/>
    <b v="0"/>
    <x v="0"/>
    <x v="1"/>
    <d v="2025-02-11T04:00:09"/>
    <m/>
    <m/>
    <x v="1"/>
    <n v="14"/>
    <s v="Jojeff Tagnong"/>
    <m/>
  </r>
  <r>
    <x v="61"/>
    <x v="0"/>
    <x v="2"/>
    <s v="CLFF_1000$$$DE10624906"/>
    <s v="G000000235"/>
    <s v="G000000237"/>
    <s v="LFF (MDG-F)"/>
    <s v="DE10624906"/>
    <m/>
    <b v="0"/>
    <x v="0"/>
    <x v="1"/>
    <d v="2025-02-11T04:00:09"/>
    <m/>
    <m/>
    <x v="1"/>
    <n v="14"/>
    <s v="Jojeff Tagnong"/>
    <m/>
  </r>
  <r>
    <x v="62"/>
    <x v="0"/>
    <x v="2"/>
    <s v="CLFF_1000$$$DE10GIT04K"/>
    <s v="G000000893"/>
    <m/>
    <s v="LFF (MDG-F)"/>
    <s v="DE10GIT04K"/>
    <m/>
    <b v="0"/>
    <x v="0"/>
    <x v="1"/>
    <d v="2025-02-12T04:00:09"/>
    <m/>
    <m/>
    <x v="1"/>
    <n v="13"/>
    <s v="Jay-R Lizardo"/>
    <m/>
  </r>
  <r>
    <x v="63"/>
    <x v="0"/>
    <x v="2"/>
    <s v="CLFF_7210$$$2034C00019 Hub Organoids"/>
    <s v="L000007871"/>
    <s v="GCOHM01 Global Cost Object Hierarchy"/>
    <s v="LFF (MDG-F)"/>
    <s v="2034C00019"/>
    <m/>
    <b v="0"/>
    <x v="2"/>
    <x v="1"/>
    <d v="2025-02-13T09:20:50"/>
    <d v="2025-02-24T00:00:00"/>
    <d v="2025-02-24T00:00:00"/>
    <x v="1"/>
    <n v="7"/>
    <s v="Jayson Martinez"/>
    <m/>
  </r>
  <r>
    <x v="64"/>
    <x v="0"/>
    <x v="2"/>
    <s v="CPHOENX_01010000648610 CDMO mRNA Quality"/>
    <s v="L000013824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04750 mRNA QC Quality"/>
    <s v="L000013824"/>
    <s v="L000013330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2 CDMO mRNA QC Hamburg"/>
    <s v="L000013824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6 CDMO mRNA Management Darmstadt/Hamburg"/>
    <s v="L000013825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21 Alloc. PPA Amptec to RPP Amort Intang"/>
    <s v="L000013825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3 CDMO mRNA Engineering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4 CDMO mRNA Supply Chain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5 Site HH General &amp; EHS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7 CDMO mRNA IT/OT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5"/>
    <x v="0"/>
    <x v="2"/>
    <s v="CNOW_7210$$$0000051707 LS-IT-N BUSINESS PARTNER GLOBAL"/>
    <s v="L000013391"/>
    <s v="DFLTPGCOH_BF-C4_002014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23582 LS ERP-IT ONE ERP"/>
    <s v="L000013808"/>
    <s v="DFLTPGCOH_BF-Y6_002106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57565 LS ERP-IT ONE ERP"/>
    <s v="L000013808"/>
    <s v="DFLTPGCOH_BF-Y6_002047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265235 LS ERP-IT ONE ERP"/>
    <s v="L000013808"/>
    <s v="DFLTPGCOH_BF-Y6_002072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6"/>
    <x v="0"/>
    <x v="2"/>
    <s v="CITR_1000$$$1721IT041"/>
    <s v="G000000244"/>
    <s v="G000000243"/>
    <s v="Non-LFF"/>
    <s v=""/>
    <m/>
    <b v="0"/>
    <x v="0"/>
    <x v="1"/>
    <d v="2025-02-14T13:42:48"/>
    <d v="2025-02-17T00:00:00"/>
    <d v="2025-02-17T00:00:00"/>
    <x v="0"/>
    <n v="1"/>
    <s v="Jay-R Lizardo"/>
    <m/>
  </r>
  <r>
    <x v="67"/>
    <x v="0"/>
    <x v="2"/>
    <s v="CLFF_7210$$$2123L28514 SBS Creative Services"/>
    <s v="G000001314"/>
    <s v="L000011127"/>
    <s v="LFF (MDG-F)"/>
    <s v="2123L2851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02 SBS Green Chem Support"/>
    <s v="G000001315"/>
    <s v="L000011352"/>
    <s v="LFF (MDG-F)"/>
    <s v="2123OF000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04 Bus &amp; Comp Intel"/>
    <s v="G000001315"/>
    <s v="L000011352"/>
    <s v="LFF (MDG-F)"/>
    <s v="2123OF00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EMERAL_70006203991602 MM-SIAL Cross charge"/>
    <s v="G000001319"/>
    <s v="L000013769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70001 SBS - Administration"/>
    <s v="G000001319"/>
    <s v="L000013769"/>
    <s v="LFF (MDG-F)"/>
    <s v="2123L7000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13 LS PS Integrated Marketing Marcom"/>
    <s v="G000001303"/>
    <s v="L000013558"/>
    <s v="LFF (MDG-F)"/>
    <s v="2123C0011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08 Commercial Ed APAC"/>
    <s v="G000001287"/>
    <s v="L000013742"/>
    <s v="LFF (MDG-F)"/>
    <s v="2123C0010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0 AS - MSX MarCom SBS"/>
    <s v="G000001287"/>
    <s v="L000013742"/>
    <s v="LFF (MDG-F)"/>
    <s v="2123C0007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8 SBS Pricing Team AS"/>
    <s v="G000001322"/>
    <s v="L000013742"/>
    <s v="LFF (MDG-F)"/>
    <s v="2123C0002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3 AS Analytics"/>
    <s v="G000001287"/>
    <s v="L000013742"/>
    <s v="LFF (MDG-F)"/>
    <s v="2123C0005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6 RS Strategy Analytics &amp; Insights"/>
    <s v="G000001287"/>
    <s v="L000013742"/>
    <s v="LFF (MDG-F)"/>
    <s v="2123C0005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1 SLS S&amp;S Global Projects"/>
    <s v="G000001287"/>
    <s v="L000013742"/>
    <s v="LFF (MDG-F)"/>
    <s v="2123OF001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1 BM - SBS Marketing Operations"/>
    <s v="G000001288"/>
    <s v="L000013743"/>
    <s v="LFF (MDG-F)"/>
    <s v="2123C0007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80 BM - SBS Copernic Marketing Service"/>
    <s v="G000001288"/>
    <s v="L000013743"/>
    <s v="LFF (MDG-F)"/>
    <s v="2123C0008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9 BM -Â SBS Strategic Initiatives"/>
    <s v="G000001323"/>
    <s v="L000013743"/>
    <s v="LFF (MDG-F)"/>
    <s v="2123C0007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5 SBS Digital Sales BM IN"/>
    <s v="G000001288"/>
    <s v="L000013743"/>
    <s v="LFF (MDG-F)"/>
    <s v="2123C0007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94 DxRM SBS"/>
    <s v="G000001289"/>
    <s v="L000013744"/>
    <s v="LFF (MDG-F)"/>
    <s v="2123C0009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7 SBS-Digital Specialist"/>
    <s v="G000001290"/>
    <s v="L000013745"/>
    <s v="LFF (MDG-F)"/>
    <s v="2123C0006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S0001 LW WE Service SBS support"/>
    <s v="G000001290"/>
    <s v="L000013745"/>
    <s v="LFF (MDG-F)"/>
    <s v="2123CS000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S0003 LW NA Service SBS Support"/>
    <s v="G000001290"/>
    <s v="L000013745"/>
    <s v="LFF (MDG-F)"/>
    <s v="2123CS00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S0057 LW Marketing OPS SBS"/>
    <s v="G000001290"/>
    <s v="L000013745"/>
    <s v="LFF (MDG-F)"/>
    <s v="2123CS005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R00007 LW SBS Marketing Operations"/>
    <s v="G000001290"/>
    <s v="L000013745"/>
    <s v="LFF (MDG-F)"/>
    <s v="2123R0000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3 Blue on Red"/>
    <s v="G000001291"/>
    <s v="L000013746"/>
    <s v="LFF (MDG-F)"/>
    <s v="2123C0002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9 AS Digital Content"/>
    <s v="G000001291"/>
    <s v="L000013746"/>
    <s v="LFF (MDG-F)"/>
    <s v="2123C0002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497 XXXSBS Content Curation - LS"/>
    <s v="G000001291"/>
    <s v="L000013746"/>
    <s v="LFF (MDG-F)"/>
    <s v="2123C0849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28 SMI - SBS Product Ideation"/>
    <s v="G000001291"/>
    <s v="L000013746"/>
    <s v="LFF (MDG-F)"/>
    <s v="2123C08528"/>
    <m/>
    <b v="0"/>
    <x v="0"/>
    <x v="1"/>
    <d v="2025-02-14T15:12:14"/>
    <d v="2025-02-24T00:00:00"/>
    <d v="2025-02-24T00:00:00"/>
    <x v="1"/>
    <n v="6"/>
    <s v="Jojeff Tagnong"/>
    <m/>
  </r>
  <r>
    <x v="67"/>
    <x v="0"/>
    <x v="4"/>
    <s v="EMERAL_70006203991606 SBS Digital Marketing &amp; Prd Mgt"/>
    <s v="G000001291"/>
    <s v="Trash"/>
    <s v="Non-LFF"/>
    <s v=""/>
    <s v="Mapped in Trash"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EMERAL_70006203991606 SBS Digital Marketing &amp; Prd Mgt"/>
    <s v="G000001291"/>
    <s v="L000013746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31 SBS LSC DC&amp;S Support"/>
    <s v="G000001292"/>
    <s v="L000013747"/>
    <s v="LFF (MDG-F)"/>
    <s v="2123C0003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33 SBS LSC CS K Support"/>
    <s v="G000001292"/>
    <s v="L000013747"/>
    <s v="LFF (MDG-F)"/>
    <s v="2123C0003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34 SBS LSC PM Support"/>
    <s v="G000001292"/>
    <s v="L000013747"/>
    <s v="LFF (MDG-F)"/>
    <s v="2123C0003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2 Marketing Expense: PM Ops"/>
    <s v="G000001292"/>
    <s v="L000013747"/>
    <s v="LFF (MDG-F)"/>
    <s v="2123C0006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2 CL Operations India"/>
    <s v="G000001292"/>
    <s v="L000013747"/>
    <s v="LFF (MDG-F)"/>
    <s v="2123C0007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42 Marketing Expense"/>
    <s v="G000001292"/>
    <s v="L000013747"/>
    <s v="LFF (MDG-F)"/>
    <s v="2123C0014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15 SBS - SMI NPI"/>
    <s v="G000001292"/>
    <s v="L000013747"/>
    <s v="LFF (MDG-F)"/>
    <s v="2123C0851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2 R&amp;A Com - Technical Support"/>
    <s v="G000001293"/>
    <s v="L000013748"/>
    <s v="LFF (MDG-F)"/>
    <s v="2123C0000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3 R&amp;A Com - Cash Collection"/>
    <s v="G000001293"/>
    <s v="L000013748"/>
    <s v="LFF (MDG-F)"/>
    <s v="2123C000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5 R&amp;A Com - Cash Collection NA"/>
    <s v="G000001293"/>
    <s v="L000013748"/>
    <s v="LFF (MDG-F)"/>
    <s v="2123C0000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8 AS Sales Enablement CRM SBS"/>
    <s v="G000001293"/>
    <s v="L000013748"/>
    <s v="LFF (MDG-F)"/>
    <s v="2123C0005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3 AS Sales Enablement TMIC SBS"/>
    <s v="G000001293"/>
    <s v="L000013748"/>
    <s v="LFF (MDG-F)"/>
    <s v="2123C0006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6 SBS Sales Enablement NA"/>
    <s v="G000001293"/>
    <s v="L000013748"/>
    <s v="LFF (MDG-F)"/>
    <s v="2123C0006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471 R&amp;A Com - Customer Service"/>
    <s v="G000001293"/>
    <s v="L000013748"/>
    <s v="LFF (MDG-F)"/>
    <s v="2123C0847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3 SBS-R&amp;A SSO NA"/>
    <s v="G000001293"/>
    <s v="L000013748"/>
    <s v="LFF (MDG-F)"/>
    <s v="2123C0BS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4 SBS-R&amp;A CEx Eff NA"/>
    <s v="G000001293"/>
    <s v="L000013748"/>
    <s v="LFF (MDG-F)"/>
    <s v="2123C0BS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8 SBS-R&amp;A CEX Latam"/>
    <s v="G000001293"/>
    <s v="L000013748"/>
    <s v="LFF (MDG-F)"/>
    <s v="2123C0BS0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9 SBS-R&amp;A Cash Collection Latam"/>
    <s v="G000001293"/>
    <s v="L000013748"/>
    <s v="LFF (MDG-F)"/>
    <s v="2123C0BS0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2 SBS Cust Serv APAC"/>
    <s v="G000001294"/>
    <s v="L000013749"/>
    <s v="LFF (MDG-F)"/>
    <s v="2123C0004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0 Mktg Employee Exp"/>
    <s v="G000001294"/>
    <s v="L000013749"/>
    <s v="LFF (MDG-F)"/>
    <s v="2123C0005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1 AAIT - SBS India (SIAL)"/>
    <s v="G000001294"/>
    <s v="L000013749"/>
    <s v="LFF (MDG-F)"/>
    <s v="2123C0006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8 L &amp; P Management-APAC"/>
    <s v="G000001294"/>
    <s v="L000013749"/>
    <s v="LFF (MDG-F)"/>
    <s v="2123C0006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82 APAC MSX SBS"/>
    <s v="G000001294"/>
    <s v="L000013749"/>
    <s v="LFF (MDG-F)"/>
    <s v="2123C0008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4 Com - Cash Collection WE"/>
    <s v="G000001295"/>
    <s v="L000013750"/>
    <s v="LFF (MDG-F)"/>
    <s v="2123C000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7 R&amp;A Com - Customer Service WE"/>
    <s v="G000001295"/>
    <s v="L000013750"/>
    <s v="LFF (MDG-F)"/>
    <s v="2123C0000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3 SBS Sales Enablement"/>
    <s v="G000001295"/>
    <s v="L000013750"/>
    <s v="LFF (MDG-F)"/>
    <s v="2123C0004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4 SBS Tech Service-Field Marketing-SFDC"/>
    <s v="G000001295"/>
    <s v="L000013750"/>
    <s v="LFF (MDG-F)"/>
    <s v="2123C0004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5 SBS TchSrv EMEA APAC"/>
    <s v="G000001295"/>
    <s v="L000013750"/>
    <s v="LFF (MDG-F)"/>
    <s v="2123C0004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4 SBS Pharma WE"/>
    <s v="G000001295"/>
    <s v="L000013750"/>
    <s v="LFF (MDG-F)"/>
    <s v="2123C0007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85 SBS Demand Planning - Order Management"/>
    <s v="G000001295"/>
    <s v="L000013750"/>
    <s v="LFF (MDG-F)"/>
    <s v="2123C0008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91 DARwin Field Marketing support"/>
    <s v="G000001295"/>
    <s v="L000013750"/>
    <s v="LFF (MDG-F)"/>
    <s v="2123C0009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478 SMI - SBS Strategic Pricing"/>
    <s v="G000001295"/>
    <s v="L000013750"/>
    <s v="LFF (MDG-F)"/>
    <s v="2123C0847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04 R&amp;A Com - CRM support"/>
    <s v="G000001295"/>
    <s v="L000013750"/>
    <s v="LFF (MDG-F)"/>
    <s v="2123C085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5 CEx BPEX WE"/>
    <s v="G000001295"/>
    <s v="L000013750"/>
    <s v="LFF (MDG-F)"/>
    <s v="2123C0BS0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6 CEx Customer Focus"/>
    <s v="G000001295"/>
    <s v="L000013750"/>
    <s v="LFF (MDG-F)"/>
    <s v="2123C0BS0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7 CEx Customer Focus"/>
    <s v="G000001295"/>
    <s v="L000013750"/>
    <s v="LFF (MDG-F)"/>
    <s v="2123C0BS07"/>
    <m/>
    <b v="0"/>
    <x v="0"/>
    <x v="1"/>
    <d v="2025-02-14T15:12:14"/>
    <d v="2025-02-24T00:00:00"/>
    <d v="2025-02-24T00:00:00"/>
    <x v="1"/>
    <n v="6"/>
    <s v="Jojeff Tagnong"/>
    <m/>
  </r>
  <r>
    <x v="67"/>
    <x v="0"/>
    <x v="4"/>
    <s v="EMERAL_70006203991604 MM-SIAL Cross charge"/>
    <s v="G000001295"/>
    <s v="Trash"/>
    <s v="Non-LFF"/>
    <s v=""/>
    <s v="Mapped in Trash"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EMERAL_70006203991604 MM-SIAL Cross charge"/>
    <s v="G000001295"/>
    <s v="L000013750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11 SMI - SBS Product Management"/>
    <s v="G000001296"/>
    <s v="L000013751"/>
    <s v="LFF (MDG-F)"/>
    <s v="2123C0001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8 Cell Culture SBS 2"/>
    <s v="G000001296"/>
    <s v="L000013751"/>
    <s v="LFF (MDG-F)"/>
    <s v="2123C0007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19 SBS - SMI Product Support"/>
    <s v="G000001296"/>
    <s v="L000013751"/>
    <s v="LFF (MDG-F)"/>
    <s v="2123C0851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0 SBS RPA Digitalization &amp; Automation"/>
    <s v="G000001334"/>
    <s v="L000013753"/>
    <s v="LFF (MDG-F)"/>
    <s v="2123OF001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8 SBS CTS Order Entry"/>
    <s v="G000001299"/>
    <s v="L000013753"/>
    <s v="LFF (MDG-F)"/>
    <s v="2123OF001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9 SBS - PS Com Analytics"/>
    <s v="G000001337"/>
    <s v="L000013755"/>
    <s v="LFF (MDG-F)"/>
    <s v="2123C0000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2 SBS PS-Com analytics"/>
    <s v="G000001302"/>
    <s v="L000013755"/>
    <s v="LFF (MDG-F)"/>
    <s v="2123C0002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98 SBS Commercial Excellence NA PS"/>
    <s v="G000001302"/>
    <s v="L000013755"/>
    <s v="LFF (MDG-F)"/>
    <s v="2123C0009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03 SFDC Automation Project"/>
    <s v="G000001337"/>
    <s v="L000013755"/>
    <s v="LFF (MDG-F)"/>
    <s v="2123C001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02 SBS P&amp;FM business operations"/>
    <s v="G000001303"/>
    <s v="L000013756"/>
    <s v="LFF (MDG-F)"/>
    <s v="2123C0010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09 Business Performance - Reporting &amp; Tools"/>
    <s v="G000001303"/>
    <s v="L000013756"/>
    <s v="LFF (MDG-F)"/>
    <s v="2123OF000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PSZ91 SBS Direct Purchasing Team"/>
    <s v="G000001306"/>
    <s v="L000013758"/>
    <s v="LFF (MDG-F)"/>
    <s v="2123TPSZ9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PSZ93 SBS RPA ISCO support"/>
    <s v="G000001341"/>
    <s v="L000013758"/>
    <s v="LFF (MDG-F)"/>
    <s v="2123TPSZ9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80001 SBS RPA Danvers ISCO"/>
    <s v="G000001307"/>
    <s v="L000013759"/>
    <s v="LFF (MDG-F)"/>
    <s v="2123L8000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PSZ90 SBS Supply Chain"/>
    <s v="G000001307"/>
    <s v="L000013759"/>
    <s v="LFF (MDG-F)"/>
    <s v="2123TPSZ9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QJZ94 SBS RPA for APAC Warehouse"/>
    <s v="G000001343"/>
    <s v="L000013760"/>
    <s v="LFF (MDG-F)"/>
    <s v="2123TQJZ9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5 Digital COE Project Management"/>
    <s v="G000001316"/>
    <s v="L000013762"/>
    <s v="LFF (MDG-F)"/>
    <s v="2123OF001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24 LS-QD MDM"/>
    <s v="G000001317"/>
    <s v="L000013764"/>
    <s v="LFF (MDG-F)"/>
    <s v="2123L5002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8472 LS-Q Regulatory - SBS IN"/>
    <s v="G000001317"/>
    <s v="L000013765"/>
    <s v="LFF (MDG-F)"/>
    <s v="2123L5847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6 LS-QD SBS Support"/>
    <s v="G000001317"/>
    <s v="L000013765"/>
    <s v="LFF (MDG-F)"/>
    <s v="2123L5000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5 LS-QH SBS Support"/>
    <s v="G000001352"/>
    <s v="L000013765"/>
    <s v="LFF (MDG-F)"/>
    <s v="2123L5000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3 LS-QS SBS Support"/>
    <s v="G000001317"/>
    <s v="L000013766"/>
    <s v="LFF (MDG-F)"/>
    <s v="2123L500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4 LS-QR SBS Support"/>
    <s v="G000001317"/>
    <s v="L000013767"/>
    <s v="LFF (MDG-F)"/>
    <s v="2123L500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12 SBS Enabling Sourcing"/>
    <s v="G000001318"/>
    <s v="L000013768"/>
    <s v="LFF (MDG-F)"/>
    <s v="2123C0011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25 SBS PS Value Stream"/>
    <s v="G000001309"/>
    <s v="L000013776"/>
    <s v="LFF (MDG-F)"/>
    <s v="2123OF002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24 SBS WCOGS Support"/>
    <s v="G000001310"/>
    <s v="L000013777"/>
    <s v="LFF (MDG-F)"/>
    <s v="2123OF002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21 SBS ISCO AEM Support"/>
    <s v="G000001311"/>
    <s v="L000013778"/>
    <s v="LFF (MDG-F)"/>
    <s v="2123OF002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41_I GSS - SLS (direct input)"/>
    <s v="G000000184"/>
    <s v="L000013741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52_I GSS - LSS (direct input)"/>
    <s v="G000000184"/>
    <s v="L000013752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54_I GSS - PS (direct input)"/>
    <s v="G000000184"/>
    <s v="L000013754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57_I GSS - ISCO (direct input)"/>
    <s v="G000000184"/>
    <s v="L000013757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61_I Enabling Functions GSS COE (direct input)"/>
    <s v="G000000184"/>
    <s v="L000013761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8"/>
    <x v="0"/>
    <x v="4"/>
    <s v="CLFF_VMCA$$$US20Z01000 Automatic Account Assignment OKB9"/>
    <s v="P000001045"/>
    <s v="DFLTPGCOH Default - Unmapped Objects"/>
    <s v="LFF (MDG-F)"/>
    <s v="US20Z01000"/>
    <s v="Not found in MDGF"/>
    <b v="0"/>
    <x v="3"/>
    <x v="1"/>
    <d v="2025-02-17T15:23:20"/>
    <m/>
    <m/>
    <x v="1"/>
    <n v="10"/>
    <s v="Eivy Denine Cruz"/>
    <m/>
  </r>
  <r>
    <x v="68"/>
    <x v="0"/>
    <x v="4"/>
    <s v="CLFF_VMCA$$$US16Z01000 Automatic Account Assignment OKB9"/>
    <s v="P000001045"/>
    <s v="DFLTPGCOH Default - Unmapped Objects"/>
    <s v="LFF (MDG-F)"/>
    <s v="US16Z01000"/>
    <s v="Not found in MDGF"/>
    <b v="0"/>
    <x v="3"/>
    <x v="1"/>
    <d v="2025-02-17T15:23:20"/>
    <m/>
    <m/>
    <x v="1"/>
    <n v="10"/>
    <s v="Eivy Denine Cruz"/>
    <m/>
  </r>
  <r>
    <x v="68"/>
    <x v="0"/>
    <x v="4"/>
    <s v="CLFF_VMCA$$$US14Z01000 Automatic Account Assignment OKB9"/>
    <s v="P000001045"/>
    <s v="DFLTPGCOH Default - Unmapped Objects"/>
    <s v="LFF (MDG-F)"/>
    <s v="US14Z01000"/>
    <s v="Not found in MDGF"/>
    <b v="0"/>
    <x v="3"/>
    <x v="1"/>
    <d v="2025-02-17T15:23:20"/>
    <m/>
    <m/>
    <x v="1"/>
    <n v="10"/>
    <s v="Eivy Denine Cruz"/>
    <m/>
  </r>
  <r>
    <x v="68"/>
    <x v="0"/>
    <x v="4"/>
    <s v="CLFF_VMCA$$$US15Z01000 Automatic Account Assignment OKB9"/>
    <s v="P000001045"/>
    <s v="DFLTPGCOH Default - Unmapped Objects"/>
    <s v="LFF (MDG-F)"/>
    <s v="US15Z01000"/>
    <s v="Not found in MDGF"/>
    <b v="0"/>
    <x v="3"/>
    <x v="1"/>
    <d v="2025-02-17T15:23:20"/>
    <m/>
    <m/>
    <x v="1"/>
    <n v="10"/>
    <s v="Eivy Denine Cruz"/>
    <m/>
  </r>
  <r>
    <x v="68"/>
    <x v="0"/>
    <x v="4"/>
    <s v="CLFF_1000$$$US01TNHZ06 EL-SC-E Capital Efficiency &amp; Project Dev"/>
    <s v="P000001191"/>
    <s v="DFLTPGCOH Default - Unmapped Objects"/>
    <s v="LFF (MDG-F)"/>
    <s v="US01TNHZ06"/>
    <s v="Manually added in the parent node."/>
    <b v="0"/>
    <x v="3"/>
    <x v="1"/>
    <d v="2025-02-17T15:23:20"/>
    <m/>
    <m/>
    <x v="1"/>
    <n v="10"/>
    <s v="Eivy Denine Cruz"/>
    <m/>
  </r>
  <r>
    <x v="68"/>
    <x v="0"/>
    <x v="4"/>
    <s v="CLFF_1000$$$TW03TOKA00 EL-SC-E Capital Efficiency &amp; Project Dev"/>
    <s v="P000001191"/>
    <s v="DFLTPGCOH Default - Unmapped Objects"/>
    <s v="LFF (MDG-F)"/>
    <s v="TW03TOKA00"/>
    <s v="Manually added in the parent node."/>
    <b v="0"/>
    <x v="3"/>
    <x v="1"/>
    <d v="2025-02-17T15:23:20"/>
    <m/>
    <m/>
    <x v="1"/>
    <n v="10"/>
    <s v="Eivy Denine Cruz"/>
    <m/>
  </r>
  <r>
    <x v="68"/>
    <x v="0"/>
    <x v="4"/>
    <s v="CLFF_1000$$$US01TNHZ05 EL-SC-E Global Techn. &amp; Engineering SMEs"/>
    <s v="P000001195"/>
    <s v="DFLTPGCOH Default - Unmapped Objects"/>
    <s v="LFF (MDG-F)"/>
    <s v="US01TNHZ05"/>
    <s v="Manually added in the parent node."/>
    <b v="0"/>
    <x v="3"/>
    <x v="1"/>
    <d v="2025-02-17T15:23:20"/>
    <m/>
    <m/>
    <x v="1"/>
    <n v="10"/>
    <s v="Eivy Denine Cruz"/>
    <m/>
  </r>
  <r>
    <x v="68"/>
    <x v="0"/>
    <x v="2"/>
    <s v="CLFF_1000$$$US01TN0001 US ELDP Central CC"/>
    <s v="P000001187"/>
    <s v="P000000635 EL-SC-E Engineering"/>
    <s v="LFF (MDG-F)"/>
    <s v="US01TN0001"/>
    <m/>
    <b v="0"/>
    <x v="3"/>
    <x v="1"/>
    <d v="2025-02-17T15:23:20"/>
    <m/>
    <m/>
    <x v="1"/>
    <n v="10"/>
    <s v="Eivy Denine Cruz"/>
    <m/>
  </r>
  <r>
    <x v="68"/>
    <x v="0"/>
    <x v="2"/>
    <s v="CLFF_VMCA$$$US10TN2100 US ELDP Central CC"/>
    <s v="P000001187"/>
    <s v="P000000635 EL-SC-E Engineering"/>
    <s v="LFF (MDG-F)"/>
    <s v="US10TN2100"/>
    <m/>
    <b v="0"/>
    <x v="3"/>
    <x v="1"/>
    <d v="2025-02-17T15:23:20"/>
    <m/>
    <m/>
    <x v="1"/>
    <n v="10"/>
    <s v="Eivy Denine Cruz"/>
    <m/>
  </r>
  <r>
    <x v="68"/>
    <x v="0"/>
    <x v="2"/>
    <s v="CLFF_VMCA$$$CN10C01004 RedOx Operations Technology"/>
    <s v="P000001193"/>
    <s v="P000001187 EL-SC-E Engineering Head"/>
    <s v="LFF (MDG-F)"/>
    <s v="CN10C01004"/>
    <m/>
    <b v="0"/>
    <x v="3"/>
    <x v="1"/>
    <d v="2025-02-17T15:23:20"/>
    <m/>
    <m/>
    <x v="1"/>
    <n v="10"/>
    <s v="Eivy Denine Cruz"/>
    <m/>
  </r>
  <r>
    <x v="68"/>
    <x v="0"/>
    <x v="2"/>
    <s v="CFLTFLE_2152IMIPARVR02 AR VR Pilot Line"/>
    <s v="P000000649"/>
    <s v="DFLTPGCOH_BF-CU_002152"/>
    <s v="Non-LFF"/>
    <s v=""/>
    <m/>
    <b v="0"/>
    <x v="3"/>
    <x v="1"/>
    <d v="2025-02-17T15:23:20"/>
    <m/>
    <m/>
    <x v="1"/>
    <n v="10"/>
    <s v="Eivy Denine Cruz"/>
    <m/>
  </r>
  <r>
    <x v="69"/>
    <x v="0"/>
    <x v="2"/>
    <s v="CPRJ-9820230002 ALISERTIB, MLN 8237 ML8 Puma"/>
    <s v="L000013151"/>
    <s v="L000011470"/>
    <s v="Non-LFF"/>
    <s v=""/>
    <m/>
    <b v="0"/>
    <x v="2"/>
    <x v="1"/>
    <d v="2025-02-18T06:18:31"/>
    <m/>
    <m/>
    <x v="1"/>
    <n v="9"/>
    <s v="Jayson Martinez"/>
    <m/>
  </r>
  <r>
    <x v="69"/>
    <x v="0"/>
    <x v="2"/>
    <s v="CPRJ-9820230003 SSP IMMUNOGEN"/>
    <s v="L000013151"/>
    <s v="L000011470"/>
    <s v="Non-LFF"/>
    <s v=""/>
    <m/>
    <b v="0"/>
    <x v="2"/>
    <x v="1"/>
    <d v="2025-02-18T06:18:31"/>
    <m/>
    <m/>
    <x v="1"/>
    <n v="9"/>
    <s v="Jayson Martinez"/>
    <m/>
  </r>
  <r>
    <x v="69"/>
    <x v="0"/>
    <x v="2"/>
    <s v="CPRJ-13870 GY3 Non-GMP Production for Oncternal"/>
    <s v="L000013151"/>
    <s v="L000011470"/>
    <s v="Non-LFF"/>
    <s v=""/>
    <m/>
    <b v="0"/>
    <x v="2"/>
    <x v="1"/>
    <d v="2025-02-18T06:18:31"/>
    <m/>
    <m/>
    <x v="1"/>
    <n v="9"/>
    <s v="Jayson Martinez"/>
    <m/>
  </r>
  <r>
    <x v="69"/>
    <x v="0"/>
    <x v="2"/>
    <s v="CPRJ-9820220011 RED-601(ER6) Exelixis Development"/>
    <s v="L000013151"/>
    <s v="L000011470"/>
    <s v="Non-LFF"/>
    <s v=""/>
    <m/>
    <b v="0"/>
    <x v="2"/>
    <x v="1"/>
    <d v="2025-02-18T06:18:31"/>
    <m/>
    <m/>
    <x v="1"/>
    <n v="9"/>
    <s v="Jayson Martinez"/>
    <m/>
  </r>
  <r>
    <x v="69"/>
    <x v="0"/>
    <x v="2"/>
    <s v="IPHOENX_000400762139 Telios Cogs"/>
    <s v="L000013151"/>
    <s v="L000011470"/>
    <s v="Non-LFF"/>
    <s v=""/>
    <m/>
    <b v="0"/>
    <x v="2"/>
    <x v="1"/>
    <d v="2025-02-18T06:18:31"/>
    <m/>
    <m/>
    <x v="1"/>
    <n v="9"/>
    <s v="Jayson Martinez"/>
    <m/>
  </r>
  <r>
    <x v="70"/>
    <x v="0"/>
    <x v="2"/>
    <s v="D00120400000000 SDC-OLED-IT-T2 prime"/>
    <s v="P000001233"/>
    <s v="DFLTPGCOH_000000 Trustees of the Sigma-Aldrich Pension Scheme (UK), UK"/>
    <s v="Non-LFF"/>
    <s v=""/>
    <m/>
    <b v="0"/>
    <x v="3"/>
    <x v="1"/>
    <d v="2025-02-17T15:29:53"/>
    <m/>
    <m/>
    <x v="1"/>
    <n v="10"/>
    <s v="Uros Jablanov"/>
    <m/>
  </r>
  <r>
    <x v="70"/>
    <x v="0"/>
    <x v="2"/>
    <s v="D00124000000000 Unity-SC Cross-collaborations"/>
    <s v="P000001243"/>
    <s v="DFLTPGCOH_000000 Trustees of the Sigma-Aldrich Pension Scheme (UK), UK"/>
    <s v="Non-LFF"/>
    <s v=""/>
    <m/>
    <b v="0"/>
    <x v="3"/>
    <x v="1"/>
    <d v="2025-02-17T15:29:53"/>
    <m/>
    <m/>
    <x v="1"/>
    <n v="10"/>
    <s v="Uros Jablanov"/>
    <m/>
  </r>
  <r>
    <x v="70"/>
    <x v="0"/>
    <x v="2"/>
    <s v="D00124200000000 CSOT-OLED-Mobile-C11"/>
    <s v="P000001229"/>
    <s v="DFLTPGCOH_000000 Trustees of the Sigma-Aldrich Pension Scheme (UK), UK"/>
    <s v="Non-LFF"/>
    <s v=""/>
    <m/>
    <b v="0"/>
    <x v="3"/>
    <x v="1"/>
    <d v="2025-02-17T15:29:53"/>
    <m/>
    <m/>
    <x v="1"/>
    <n v="10"/>
    <s v="Uros Jablanov"/>
    <m/>
  </r>
  <r>
    <x v="70"/>
    <x v="0"/>
    <x v="2"/>
    <s v="D00124300000000 Exploration of New Ideas AR/VR"/>
    <s v="P000001252"/>
    <s v="DFLTPGCOH_000000 Trustees of the Sigma-Aldrich Pension Scheme (UK), UK"/>
    <s v="Non-LFF"/>
    <s v=""/>
    <m/>
    <b v="0"/>
    <x v="3"/>
    <x v="1"/>
    <d v="2025-02-17T15:29:53"/>
    <m/>
    <m/>
    <x v="1"/>
    <n v="10"/>
    <s v="Uros Jablanov"/>
    <m/>
  </r>
  <r>
    <x v="70"/>
    <x v="0"/>
    <x v="2"/>
    <s v="D00124400000000 LCOS"/>
    <s v="P000001252"/>
    <s v="DFLTPGCOH_000000 Trustees of the Sigma-Aldrich Pension Scheme (UK), UK"/>
    <s v="Non-LFF"/>
    <s v=""/>
    <m/>
    <b v="0"/>
    <x v="3"/>
    <x v="1"/>
    <d v="2025-02-17T15:29:53"/>
    <m/>
    <m/>
    <x v="1"/>
    <n v="10"/>
    <s v="Uros Jablanov"/>
    <m/>
  </r>
  <r>
    <x v="70"/>
    <x v="0"/>
    <x v="2"/>
    <s v="ITEMPEU_001300003831 Exploration of new ideas AR/VR UK"/>
    <s v="P000001252"/>
    <s v="DFLTPGCOH_BF-DD_002163_IO"/>
    <s v="Non-LFF"/>
    <s v=""/>
    <m/>
    <b v="0"/>
    <x v="3"/>
    <x v="1"/>
    <d v="2025-02-17T15:29:53"/>
    <m/>
    <m/>
    <x v="1"/>
    <n v="10"/>
    <s v="Uros Jablanov"/>
    <m/>
  </r>
  <r>
    <x v="70"/>
    <x v="0"/>
    <x v="2"/>
    <s v="D00119900000000 OT R&amp;D IC Charge"/>
    <s v="P000001266"/>
    <s v="P000001243"/>
    <s v="Non-LFF"/>
    <s v=""/>
    <m/>
    <b v="0"/>
    <x v="3"/>
    <x v="1"/>
    <d v="2025-02-17T15:29:53"/>
    <m/>
    <m/>
    <x v="1"/>
    <n v="10"/>
    <s v="Uros Jablanov"/>
    <m/>
  </r>
  <r>
    <x v="70"/>
    <x v="0"/>
    <x v="2"/>
    <s v="D00121600000000 OT R&amp;D CrossCharge"/>
    <s v="P000001266"/>
    <s v="P000001243"/>
    <s v="Non-LFF"/>
    <s v=""/>
    <m/>
    <b v="0"/>
    <x v="3"/>
    <x v="1"/>
    <d v="2025-02-17T15:29:53"/>
    <m/>
    <m/>
    <x v="1"/>
    <n v="10"/>
    <s v="Uros Jablanov"/>
    <m/>
  </r>
  <r>
    <x v="70"/>
    <x v="0"/>
    <x v="2"/>
    <s v="D00120100000000 DPM R&amp;D IC Charge"/>
    <s v="P000001265"/>
    <s v="P000001209"/>
    <s v="Non-LFF"/>
    <s v=""/>
    <m/>
    <b v="0"/>
    <x v="3"/>
    <x v="1"/>
    <d v="2025-02-17T15:29:53"/>
    <m/>
    <m/>
    <x v="1"/>
    <n v="10"/>
    <s v="Uros Jablanov"/>
    <m/>
  </r>
  <r>
    <x v="70"/>
    <x v="0"/>
    <x v="2"/>
    <s v="D00121800000000 DPM R&amp;D CrossCharge"/>
    <s v="P000001265"/>
    <s v="P000001209"/>
    <s v="Non-LFF"/>
    <s v=""/>
    <m/>
    <b v="0"/>
    <x v="3"/>
    <x v="1"/>
    <d v="2025-02-17T15:29:53"/>
    <m/>
    <m/>
    <x v="1"/>
    <n v="10"/>
    <s v="Uros Jablanov"/>
    <m/>
  </r>
  <r>
    <x v="71"/>
    <x v="0"/>
    <x v="2"/>
    <s v="CTEMPLA_1000UY10100019"/>
    <s v="G000000758"/>
    <s v="G000000609"/>
    <s v="Non-LFF"/>
    <s v=""/>
    <m/>
    <b v="0"/>
    <x v="0"/>
    <x v="1"/>
    <d v="2025-02-17T17:10:05"/>
    <d v="2025-02-18T00:00:00"/>
    <d v="2025-02-18T00:00:00"/>
    <x v="0"/>
    <n v="1"/>
    <s v="Jojeff Tagnong"/>
    <m/>
  </r>
  <r>
    <x v="71"/>
    <x v="0"/>
    <x v="2"/>
    <s v="CTEMPLA_1000UY10100028"/>
    <s v="G000000200"/>
    <s v="G000000611"/>
    <s v="Non-LFF"/>
    <s v=""/>
    <m/>
    <b v="0"/>
    <x v="0"/>
    <x v="1"/>
    <d v="2025-02-17T17:10:05"/>
    <d v="2025-02-18T00:00:00"/>
    <d v="2025-02-18T00:00:00"/>
    <x v="0"/>
    <n v="1"/>
    <s v="Jojeff Tagnong"/>
    <m/>
  </r>
  <r>
    <x v="72"/>
    <x v="0"/>
    <x v="2"/>
    <s v="CLFF_1000$$$DE20538341 "/>
    <s v="G000000527"/>
    <s v="G000000995"/>
    <s v="LFF (MDG-F)"/>
    <s v="DE20538341"/>
    <m/>
    <b v="0"/>
    <x v="0"/>
    <x v="1"/>
    <d v="2025-02-18T12:10:41"/>
    <d v="2025-02-21T00:00:00"/>
    <d v="2025-02-21T00:00:00"/>
    <x v="0"/>
    <n v="3"/>
    <s v="Francesco Ricioppo"/>
    <m/>
  </r>
  <r>
    <x v="72"/>
    <x v="0"/>
    <x v="2"/>
    <s v="CLFF_1000$$$DE10538341 "/>
    <s v="G000001079"/>
    <s v="G000000995"/>
    <s v="LFF (MDG-F)"/>
    <s v="DE10538341"/>
    <m/>
    <b v="0"/>
    <x v="0"/>
    <x v="1"/>
    <d v="2025-02-18T12:10:41"/>
    <d v="2025-02-21T00:00:00"/>
    <d v="2025-02-21T00:00:00"/>
    <x v="0"/>
    <n v="3"/>
    <s v="Francesco Ricioppo"/>
    <m/>
  </r>
  <r>
    <x v="73"/>
    <x v="0"/>
    <x v="2"/>
    <s v="CLFF_1000$$$DE10G69660"/>
    <s v="G000001174"/>
    <m/>
    <s v="LFF (MDG-F)"/>
    <s v="DE10G69660"/>
    <m/>
    <b v="0"/>
    <x v="0"/>
    <x v="1"/>
    <d v="2025-02-19T04:00:33"/>
    <d v="2025-02-21T00:00:00"/>
    <d v="2025-02-21T00:00:00"/>
    <x v="0"/>
    <n v="2"/>
    <s v="Jojeff Tagnong"/>
    <m/>
  </r>
  <r>
    <x v="74"/>
    <x v="0"/>
    <x v="2"/>
    <s v="CPHOENX_01010000642900 SAC mRNA Management Darmstadt/Hamburg"/>
    <s v="L000013891"/>
    <s v="L000013595"/>
    <s v="Non-LFF"/>
    <s v=""/>
    <m/>
    <b v="0"/>
    <x v="2"/>
    <x v="1"/>
    <d v="2025-02-20T15:22:02"/>
    <d v="2025-02-24T00:00:00"/>
    <d v="2025-02-24T00:00:00"/>
    <x v="0"/>
    <n v="2"/>
    <s v="Marvin Graef"/>
    <m/>
  </r>
  <r>
    <x v="75"/>
    <x v="0"/>
    <x v="2"/>
    <s v="D00124100000000 DSA JDP with IMEC"/>
    <s v="P000001015"/>
    <s v="DFLTPGCOH Default - Unmapped Objects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DP000010000000 Cu3886 low dishing low defect Cu Bulk Sl"/>
    <s v="P000001016"/>
    <s v="P000001016 PLA R&amp;D Projects"/>
    <s v="Non-LFF"/>
    <s v=""/>
    <s v="Mapped already."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LFF_KR00$$$KR03C00402 SM - Project Management"/>
    <s v="P000000959"/>
    <s v="P000000959 EL-CC-E Commercial Excellence"/>
    <s v="LFF (MDG-F)"/>
    <s v="KR03C00402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LFF_1000$$$US01C01107 Congresses &amp; Events PM-I NA"/>
    <s v="P000000959"/>
    <s v="P000000533 ThinFilm Commercial"/>
    <s v="LFF (MDG-F)"/>
    <s v="US01C01107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TEMPEU_1000PL80L30009 SPICE Carve Out"/>
    <s v="P000001207"/>
    <s v="P000001198 Project SPICE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TEMPLA_1000UY10100044 SPICE Carve Out"/>
    <s v="P000001207"/>
    <s v="P000001198 Project SPICE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FLTFLE_1044PMSP Project SPICE"/>
    <s v="P000001201"/>
    <s v="P000001198 Project SPICE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6"/>
    <x v="0"/>
    <x v="2"/>
    <s v="CLFF_1000$$$ZA50GM2260 "/>
    <s v="G000001175"/>
    <s v="G000000630"/>
    <s v="LFF (MDG-F)"/>
    <s v="ZA50GM2260"/>
    <m/>
    <b v="0"/>
    <x v="0"/>
    <x v="1"/>
    <d v="2025-02-20T10:55:23"/>
    <d v="2025-02-24T00:00:00"/>
    <d v="2025-02-24T00:00:00"/>
    <x v="0"/>
    <n v="2"/>
    <s v="Jojeff Tagnong"/>
    <m/>
  </r>
  <r>
    <x v="77"/>
    <x v="0"/>
    <x v="2"/>
    <s v="CLFF_1000$$$AE50GCO220 HC Lumina"/>
    <s v="G000000235"/>
    <s v="H000004167"/>
    <s v="LFF (MDG-F)"/>
    <s v="AE50GCO220"/>
    <m/>
    <b v="0"/>
    <x v="1"/>
    <x v="1"/>
    <d v="2025-02-21T13:18:19"/>
    <d v="2025-02-25T00:00:00"/>
    <d v="2025-02-25T00:00:00"/>
    <x v="0"/>
    <n v="2"/>
    <s v="Henry Ifurung Jr."/>
    <m/>
  </r>
  <r>
    <x v="78"/>
    <x v="0"/>
    <x v="2"/>
    <s v="CTEMPEU_1000PL80860000 ONE LS ERP - MBS Finance reclass"/>
    <s v="L000013801 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TEMPNA_1000PH80860000 ONE LS ERP - MBS Finance reclass"/>
    <s v="L000013801 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NOW_7210$$$0000010298 ONE LS ERP - Quality"/>
    <s v="L000013802"/>
    <s v="L000013800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LFF_1000$$$DE10OF0005 T&amp;E - LS ERP other"/>
    <s v="L000013798"/>
    <s v="L000013623"/>
    <s v="LFF (MDG-F)"/>
    <s v="DE10OF0005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LFF_7210$$$2123OF0029 T&amp;E_IN - other LS ERP"/>
    <s v="L000013798"/>
    <s v="L000013623"/>
    <s v="LFF (MDG-F)"/>
    <s v="2123OF0029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NOW_7210$$$0000052114 T&amp;E - other LS ERP"/>
    <s v="L000013798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PHOENX_01010000860002 T&amp;E - other LS ERP"/>
    <s v="L000013798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NOW_7210$$$0000010584 T&amp;E - other LS ERP"/>
    <s v="L000013798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ORAERP_MMOR1975.9945 9945 IT T&amp;E - other ERP projects"/>
    <s v="L000013798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9"/>
    <x v="0"/>
    <x v="2"/>
    <s v="CLFF_VMCA$$$DE10GIN006 DivCo Insurance DE10"/>
    <s v="O000000007"/>
    <s v="G000000001"/>
    <s v="LFF (MDG-F)"/>
    <s v="DE10GIN006"/>
    <s v="DE1XGIN006"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DE10GM1008 MBS FI Trans Costs"/>
    <s v="O000000007"/>
    <s v="G000000001"/>
    <s v="LFF (MDG-F)"/>
    <s v="DE10GM1008"/>
    <s v="DE1XGM1008"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DE10GM2000 Bank and Audit Fees"/>
    <s v="O000000007"/>
    <s v="G000000001"/>
    <s v="LFF (MDG-F)"/>
    <s v="DE10GM2000"/>
    <s v="DE1XGM2000 - Both found"/>
    <b v="0"/>
    <x v="0"/>
    <x v="1"/>
    <d v="2025-02-24T09:53:09"/>
    <d v="2025-02-28T00:00:00"/>
    <d v="2025-02-28T00:00:00"/>
    <x v="0"/>
    <n v="4"/>
    <s v="Jojeff Tagnong"/>
    <m/>
  </r>
  <r>
    <x v="79"/>
    <x v="0"/>
    <x v="2"/>
    <s v="CLFF_VMCA$$$DE10GM4009 MBS HR Trans Costs"/>
    <s v="O000000007"/>
    <s v="G000000001"/>
    <s v="LFF (MDG-F)"/>
    <s v="DE10GM4009"/>
    <s v="DE1XGM4009"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DE10GM8003 MBS B&amp;P Trans Costs"/>
    <s v="O000000007"/>
    <s v="G000000001"/>
    <s v="LFF (MDG-F)"/>
    <s v="DE10GM8003"/>
    <s v="DE1XGM8003"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KR08GLE009 XXX_Legal BP LS GM5"/>
    <s v="O000000007"/>
    <s v="G000000001"/>
    <s v="LFF (MDG-F)"/>
    <s v="KR08GLE009"/>
    <m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KR11GLE006 XXXLegal BP LS GM5XXX"/>
    <s v="O000000007"/>
    <s v="G000000001"/>
    <s v="LFF (MDG-F)"/>
    <s v="KR11GLE006"/>
    <m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KR15GLE006 XXXLegal BP LS GM5XXX"/>
    <s v="O000000007"/>
    <s v="G000000001"/>
    <s v="LFF (MDG-F)"/>
    <s v="KR15GLE006"/>
    <m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KR16GLE006 XXXLegal BP LS GM5XXX"/>
    <s v="O000000007"/>
    <s v="G000000001"/>
    <s v="LFF (MDG-F)"/>
    <s v="KR16GLE006"/>
    <m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SG10GM2004 SG ALLN X-CHG"/>
    <s v="O000000007"/>
    <s v="G000000001"/>
    <s v="LFF (MDG-F)"/>
    <s v="SG10GM2004"/>
    <m/>
    <b v="0"/>
    <x v="0"/>
    <x v="1"/>
    <d v="2025-02-24T09:53:09"/>
    <d v="2025-02-27T00:00:00"/>
    <d v="2025-02-28T00:00:00"/>
    <x v="0"/>
    <n v="4"/>
    <s v="Jojeff Tagnong"/>
    <m/>
  </r>
  <r>
    <x v="80"/>
    <x v="0"/>
    <x v="2"/>
    <s v="PTEMPNA_US201PIOMEVCXPR01"/>
    <s v="H000003686"/>
    <s v="TEMPNA_US201PIOMEVCXPR"/>
    <s v="Non-LFF"/>
    <s v=""/>
    <m/>
    <b v="0"/>
    <x v="1"/>
    <x v="1"/>
    <d v="2025-02-24T09:29:21"/>
    <d v="2025-02-25T00:00:00"/>
    <d v="2025-02-25T00:00:00"/>
    <x v="0"/>
    <n v="1"/>
    <s v="Rizza Domingo"/>
    <m/>
  </r>
  <r>
    <x v="80"/>
    <x v="0"/>
    <x v="2"/>
    <s v="PTEMPNA_US201PIOMCCGVPR01"/>
    <s v="H000003684"/>
    <s v="TEMPNA_US201PIOMCCGVPR"/>
    <s v="Non-LFF"/>
    <s v=""/>
    <m/>
    <b v="0"/>
    <x v="1"/>
    <x v="1"/>
    <d v="2025-02-24T09:29:21"/>
    <d v="2025-02-25T00:00:00"/>
    <d v="2025-02-25T00:00:00"/>
    <x v="0"/>
    <n v="1"/>
    <s v="Rizza Domingo"/>
    <m/>
  </r>
  <r>
    <x v="80"/>
    <x v="0"/>
    <x v="2"/>
    <s v="PTEMPNA_US201PIOMCCGVPR00"/>
    <s v="H000003684"/>
    <s v="TEMPNA_US201PIOMCCGVPR"/>
    <s v="Non-LFF"/>
    <s v=""/>
    <m/>
    <b v="0"/>
    <x v="1"/>
    <x v="1"/>
    <d v="2025-02-24T09:29:21"/>
    <d v="2025-02-25T00:00:00"/>
    <d v="2025-02-25T00:00:00"/>
    <x v="0"/>
    <n v="1"/>
    <s v="Rizza Domingo"/>
    <m/>
  </r>
  <r>
    <x v="80"/>
    <x v="0"/>
    <x v="2"/>
    <s v="PTEMPNA_US201PIOMCCGVPR02"/>
    <s v="H000003684"/>
    <s v="TEMPNA_US201PIOMCCGVPR"/>
    <s v="Non-LFF"/>
    <s v=""/>
    <m/>
    <b v="0"/>
    <x v="1"/>
    <x v="1"/>
    <d v="2025-02-24T09:29:21"/>
    <d v="2025-02-25T00:00:00"/>
    <d v="2025-02-25T00:00:00"/>
    <x v="0"/>
    <n v="1"/>
    <s v="Rizza Domingo"/>
    <m/>
  </r>
  <r>
    <x v="81"/>
    <x v="0"/>
    <x v="2"/>
    <s v="CNOW_AUS0$$$0000092002"/>
    <s v="L000006137"/>
    <s v="DFLTPGCOH_BF-N3_002142"/>
    <s v="Non-LFF"/>
    <s v=""/>
    <s v="No actions needed from us."/>
    <b v="0"/>
    <x v="1"/>
    <x v="1"/>
    <d v="2025-02-25T07:29:41"/>
    <m/>
    <m/>
    <x v="0"/>
    <n v="4"/>
    <s v="Natasha Hazel Aliado"/>
    <m/>
  </r>
  <r>
    <x v="81"/>
    <x v="0"/>
    <x v="2"/>
    <s v="CFLTFLE_10548-141-ECOM"/>
    <s v="L000008508"/>
    <s v="DFLTPGCOH_DIV-65_001054"/>
    <s v="Non-LFF"/>
    <s v=""/>
    <s v="No actions needed from us."/>
    <b v="0"/>
    <x v="1"/>
    <x v="1"/>
    <d v="2025-02-25T07:29:41"/>
    <m/>
    <m/>
    <x v="0"/>
    <n v="4"/>
    <s v="Natasha Hazel Aliado"/>
    <m/>
  </r>
  <r>
    <x v="81"/>
    <x v="0"/>
    <x v="2"/>
    <s v="OUY_3110250000_BF-C2_1823"/>
    <s v="H000000381"/>
    <s v="HD00000888"/>
    <s v="Non-LFF"/>
    <s v=""/>
    <s v="No actions needed from us."/>
    <b v="0"/>
    <x v="1"/>
    <x v="1"/>
    <d v="2025-02-25T07:29:41"/>
    <m/>
    <m/>
    <x v="0"/>
    <n v="4"/>
    <s v="Natasha Hazel Aliado"/>
    <m/>
  </r>
  <r>
    <x v="82"/>
    <x v="0"/>
    <x v="2"/>
    <s v="CLFF_1000$$$CN50C01602 CMCSS R1"/>
    <s v="H000001344"/>
    <s v="H000000902"/>
    <s v="LFF (MDG-F)"/>
    <s v="CN50C01602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CLFF_1000$$$CN90L50000 Local EHS"/>
    <s v="H000001596"/>
    <s v="L000011201"/>
    <s v="LFF (MDG-F)"/>
    <s v="CN90L50000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CLFF_1000$$$CN90L80001 Internal Audit"/>
    <s v="H000001596"/>
    <s v="L000011201"/>
    <s v="LFF (MDG-F)"/>
    <s v="CN90L80001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001CN5013611 SIT COM C&amp;E Pimi Blue paper"/>
    <s v="H000001595"/>
    <s v="LEAN_X31033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01CN5013351 ERB COM C&amp;E Market access for Sales team"/>
    <s v="H000001419"/>
    <s v="LEAN_X3101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01CN5013352 ERB COM C&amp;E Market access for Sales team"/>
    <s v="H000001419"/>
    <s v="LEAN_X3101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01CN5013610 ERB COM C&amp;E BioS differentiation"/>
    <s v="H000001595"/>
    <s v="LEAN_X31033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1 O59 COM PROM OTH 影像科调研(biomarker)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2 O59 COM PROM OTH Disease awarenees -人民日报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3 O59 COM PROM OTH Disease awarenees -患者组织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4 O59 COM PROM OTH Paitents story (wording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5 O59 COM PROM OTH Pimi白皮书-患者对疾病认知的调研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6 O59 COM PROM OTH Market Research-TGCT Tr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500 O59 COM PROM OTH Global funding-Pimi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2CN5023302 O59 MED MED OTH TGCT Medical Activities"/>
    <s v="H000004392"/>
    <s v="LEAN_X310112CN502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0271 FD COM PROM Fewer and Complete campaign"/>
    <s v="H000001491"/>
    <s v="LEAN_X310201CN501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1201 FD COM ADV Gonal-f 30 years"/>
    <s v="H000001487"/>
    <s v="LEAN_X310201CN5011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372 FD COM C&amp;E Better Campaign"/>
    <s v="H000001489"/>
    <s v="LEAN_X3102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373 FD COM C&amp;E Bridge Campaign"/>
    <s v="H000001489"/>
    <s v="LEAN_X3102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374 FD COM C&amp;E Project Future"/>
    <s v="H000001491"/>
    <s v="LEAN_X3102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375 FD COM C&amp;E Hand in hand campaign"/>
    <s v="H000001491"/>
    <s v="LEAN_X3102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376 FD COM C&amp;E Fertility preservation"/>
    <s v="H000001491"/>
    <s v="LEAN_X3102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609 FD COM C&amp;E 辅助生殖十五五规划研究/立法研究"/>
    <s v="H000001595"/>
    <s v="LEAN_X31033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07 FD COM PROM OTH 国药诚信数据"/>
    <s v="H000001486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08 FD COM PROM OTH Localization of ONE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09 FD COM PROM OTH Localization of IVF Pro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10 FD COM PROM OTH Localization of PJOS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11 FD COM PROM OTH Localization of PIVOT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12 FD COM PROM OTH Implementation of local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13 FD COM PROM OTH Early access &amp; GMA relat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2CN5020339 FD MED MED EDU COS guideline"/>
    <s v="H000001517"/>
    <s v="LEAN_X310202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2CN5020340 FD MED MED EDU 科研系列交流会"/>
    <s v="H000001517"/>
    <s v="LEAN_X310202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2CN5023641 FD MED MED OTH RA Gonal-f 150&amp;300&amp;450IU"/>
    <s v="H000001521"/>
    <s v="LEAN_X310202CN502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03CN5020256 DIA R&amp;D MED EDU in depth interview"/>
    <s v="H000001505"/>
    <s v="LEAN_X31030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03CN5020257 DIA R&amp;D MED EDU DB digital MSL  program"/>
    <s v="H000001505"/>
    <s v="LEAN_X31030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03CN5020508 DIA R&amp;D MED EDU MA Diabetes congress-off"/>
    <s v="H000001505"/>
    <s v="LEAN_X31030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03CN5020509 DIA R&amp;D MED EDU MA Diabetes congress-onl"/>
    <s v="H000001505"/>
    <s v="LEAN_X31030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03CN5023617 DIA R&amp;D MED OTH RA GIR renewal"/>
    <s v="H000001507"/>
    <s v="LEAN_X310303CN502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23CN5020257 CAR R&amp;D MED EDU CV digital  MSL program"/>
    <s v="H000001505"/>
    <s v="LEAN_X31032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23CN5020507 CAR R&amp;D MED EDU CV MA meeting- online"/>
    <s v="H000001505"/>
    <s v="LEAN_X31032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23CN5020823 CAR R&amp;D MED EDU CV MSL 3rd party regiona"/>
    <s v="H000001505"/>
    <s v="LEAN_X31032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31CN5013608 THY COM C&amp;E Community Thyriods Eco-syste"/>
    <s v="H000001595"/>
    <s v="LEAN_X31033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31CN5015210 Hotspot Region Support Project"/>
    <s v="H000001382"/>
    <s v="LEAN_X31033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33CN5020821 THY R&amp;D MED EDU TD 3rd party meetings"/>
    <s v="H000001505"/>
    <s v="LEAN_X31033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33CN5020822 THY R&amp;D MED EDU TD funding"/>
    <s v="H000001505"/>
    <s v="LEAN_X31033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941CN5015308 TEP COM PROM OTH ONC TT NRDL"/>
    <s v="H000004119"/>
    <s v="LEAN_X31094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3"/>
    <x v="0"/>
    <x v="2"/>
    <s v="CSCALA_1042$BISS_S00"/>
    <s v="H000000423"/>
    <s v="DFLTPGCOH_BF-B3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BISS_S30"/>
    <s v="H000000423"/>
    <s v="DFLTPGCOH_BF-B3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MS_C96"/>
    <s v="H000000423"/>
    <s v="DFLTPGCOH_BF-B5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MS_D11"/>
    <s v="H000000423"/>
    <s v="DFLTPGCOH_BF-B4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MS_F98"/>
    <s v="H000000423"/>
    <s v="DFLTPGCOH_BF-A4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MS_W09"/>
    <s v="H000000423"/>
    <s v="DFLTPGCOH_BF-V9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PM_E98"/>
    <s v="H000000423"/>
    <s v="DFLTPGCOH_BF-A5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PM_I56"/>
    <s v="H000000423"/>
    <s v="DFLTPGCOH_BF-FE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PM_T96"/>
    <s v="H000000423"/>
    <s v="DFLTPGCOH_BF-77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ONPM_O33"/>
    <s v="H000000423"/>
    <s v="DFLTPGCOH_BF-52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ONPM_W59"/>
    <s v="H000000423"/>
    <s v="DFLTPGCOH_BF-V9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ONPM_W62"/>
    <s v="H000000423"/>
    <s v="DFLTPGCOH_BF-V9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IEMERAL_000009101231 7001IC1814SI3110250000"/>
    <s v="H000000434"/>
    <s v="DFLTPGCOH_BF-A4_001060_IO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IEMERAL_000009101238 7001IC1820SI3110250000"/>
    <s v="H000000434"/>
    <s v="DFLTPGCOH_BF-A4_001060_IO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4"/>
    <x v="0"/>
    <x v="2"/>
    <s v="CNOW_7210$$$0000052369 "/>
    <s v="L000009361"/>
    <s v="DFLTPGCOH_BF-N9_002119 Sigma-Aldrich (Wuxi) Life Science &amp; Technology, Chin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NOW_7210$$$P139595864"/>
    <s v="L000009361"/>
    <s v="DFLTPGCOH_BF-N9_002119 Sigma-Aldrich (Wuxi) Life Science &amp; Technology, Chin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NOW_7210$$$P139595864"/>
    <s v="L000009361"/>
    <s v="DFLTPGCOH_BF-N9_002119 Sigma-Aldrich (Wuxi) Life Science &amp; Technology, Chin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NOW_7210$$$0000057565 "/>
    <s v="L000013808"/>
    <s v="DFLTPGCOH_002047 Sigma-Aldrich Company Limited, UK"/>
    <s v="Non-LFF"/>
    <s v=""/>
    <s v="Already mapped"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NOW_7210$$$0000265235 "/>
    <s v="L000013808"/>
    <s v="DFLTPGCOH_002072 BioReliance Corporation, USA"/>
    <s v="Non-LFF"/>
    <s v=""/>
    <s v="Already mapped"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NOW_7210$$$0000023582 "/>
    <s v="L000013808"/>
    <s v="DFLTPGCOH_002106 Sigma-Aldrich, Inc., USA"/>
    <s v="Non-LFF"/>
    <s v=""/>
    <s v="Already mapped"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SCALA_1759$LSWH"/>
    <s v="L000009982"/>
    <s v="DFLTPGCOH_002072 BioReliance Corporation, US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ORAERP_MMOR1945.4141 "/>
    <s v="L000009919"/>
    <s v="DFLTPGCOH_BS-02_001945 Millipore S.A.S., France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SCALA_1042$PSCE_999"/>
    <s v="L000011687"/>
    <s v="DFLTPGCOH_002072 BioReliance Corporation, US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SCALA_1042$PSCE_P19"/>
    <s v="L000011687"/>
    <s v="DFLTPGCOH_T-01_001042 Merck Sdn Bhd, Malaysi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SCALA_1042$PSCE_P48"/>
    <s v="L000011687"/>
    <s v="DFLTPGCOH_002072 BioReliance Corporation, US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ORAERP_MMOR1968.5031 "/>
    <s v="L000011585"/>
    <s v="DFLTPGCOH_DIV-63_001968 EMD Millipore Corp., Puerto Rico Branch, Puerto Rico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ORAERP_MMOR1945.5106 "/>
    <s v="L000011619"/>
    <s v="DFLTPGCOH_002072 BioReliance Corporation, US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ORAERP_MMOR1945.5148 "/>
    <s v="L000011619"/>
    <s v="DFLTPGCOH_DIV-63_001945 Millipore S.A.S., France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ORAERP_MMOR1975.5951 "/>
    <s v="L000012325"/>
    <s v="DFLTPGCOH_002072 BioReliance Corporation, US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5"/>
    <x v="0"/>
    <x v="2"/>
    <s v="CNOW_7210$$$0000052369"/>
    <s v="L000009356"/>
    <s v="DFLTPGCOH_BF-N9_002119 Sigma-Aldrich (Wuxi) Life Science &amp; Technology, China"/>
    <s v="Non-LFF"/>
    <s v=""/>
    <m/>
    <b v="0"/>
    <x v="2"/>
    <x v="1"/>
    <d v="2025-02-26T14:26:03"/>
    <d v="2025-02-28T00:00:00"/>
    <d v="2025-02-28T00:00:00"/>
    <x v="0"/>
    <n v="2"/>
    <s v="Joan Rose Pena"/>
    <m/>
  </r>
  <r>
    <x v="86"/>
    <x v="0"/>
    <x v="2"/>
    <s v="D30010800000000 "/>
    <s v="L000006431"/>
    <s v="DFLTPGCOH_000000 Trustees of the Sigma-Aldrich Pension Scheme (UK), UK"/>
    <s v="Non-LFF"/>
    <s v=""/>
    <m/>
    <b v="0"/>
    <x v="2"/>
    <x v="1"/>
    <d v="2025-02-26T11:46:04"/>
    <d v="2025-02-28T00:00:00"/>
    <d v="2025-02-28T00:00:00"/>
    <x v="0"/>
    <n v="2"/>
    <s v="Joan Rose Pena"/>
    <m/>
  </r>
  <r>
    <x v="86"/>
    <x v="0"/>
    <x v="2"/>
    <s v="CNOW_7210$$$0000015909"/>
    <s v="L000012340"/>
    <s v="DFLTPGCOH_BF-C4_002004 Sigma-Aldrich Grundstücks GmbH &amp; Co. KG, Germany"/>
    <s v="Non-LFF"/>
    <s v=""/>
    <m/>
    <b v="0"/>
    <x v="2"/>
    <x v="1"/>
    <d v="2025-02-26T11:46:04"/>
    <d v="2025-02-28T00:00:00"/>
    <d v="2025-02-28T00:00:00"/>
    <x v="0"/>
    <n v="2"/>
    <s v="Joan Rose Pena"/>
    <m/>
  </r>
  <r>
    <x v="86"/>
    <x v="0"/>
    <x v="2"/>
    <s v="CNOW_7210$$$0000015908"/>
    <s v="L000010037"/>
    <s v="DFLTPGCOH_BF-C4_002004 Sigma-Aldrich Grundstücks GmbH &amp; Co. KG, Germany"/>
    <s v="Non-LFF"/>
    <s v=""/>
    <m/>
    <b v="0"/>
    <x v="2"/>
    <x v="1"/>
    <d v="2025-02-26T11:46:04"/>
    <d v="2025-02-28T00:00:00"/>
    <d v="2025-02-28T00:00:00"/>
    <x v="0"/>
    <n v="2"/>
    <s v="Joan Rose Pena"/>
    <m/>
  </r>
  <r>
    <x v="86"/>
    <x v="0"/>
    <x v="2"/>
    <s v="CNOW_7210$$$0000015912"/>
    <s v="L000012340"/>
    <s v="DFLTPGCOH_002004 Sigma-Aldrich Grundstücks GmbH &amp; Co. KG, Germany"/>
    <s v="Non-LFF"/>
    <s v=""/>
    <m/>
    <b v="0"/>
    <x v="2"/>
    <x v="1"/>
    <d v="2025-02-26T11:46:04"/>
    <d v="2025-02-28T00:00:00"/>
    <d v="2025-02-28T00:00:00"/>
    <x v="0"/>
    <n v="2"/>
    <s v="Joan Rose Pena"/>
    <m/>
  </r>
  <r>
    <x v="87"/>
    <x v="0"/>
    <x v="2"/>
    <s v="CPHOENX_01010000639309 SAP Next ERP Implementation"/>
    <s v="L000013805"/>
    <s v="L000010760"/>
    <s v="Non-LFF"/>
    <s v=""/>
    <m/>
    <b v="0"/>
    <x v="2"/>
    <x v="1"/>
    <d v="2025-02-26T08:32:22"/>
    <d v="2025-02-28T00:00:00"/>
    <d v="2025-02-28T00:00:00"/>
    <x v="0"/>
    <n v="2"/>
    <s v="Jayson Martinez"/>
    <m/>
  </r>
  <r>
    <x v="88"/>
    <x v="0"/>
    <x v="2"/>
    <s v="CLFF_VMCA$$$KR07C06030 Global Quality- SP&amp;C Korea"/>
    <s v="P000000904"/>
    <s v="P000000837 EL-FO-PQ Patterning Global Quality"/>
    <s v="LFF (MDG-F)"/>
    <s v="KR07C06030"/>
    <m/>
    <b v="0"/>
    <x v="3"/>
    <x v="1"/>
    <d v="2025-02-26T09:18:33"/>
    <d v="2025-02-28T00:00:00"/>
    <d v="2025-02-28T00:00:00"/>
    <x v="0"/>
    <n v="2"/>
    <s v="Eivy Denine Cruz"/>
    <m/>
  </r>
  <r>
    <x v="89"/>
    <x v="0"/>
    <x v="2"/>
    <s v="CEMERAL_64010010991319"/>
    <s v="G000000635 "/>
    <s v="L000011191"/>
    <s v="Non-LFF"/>
    <s v=""/>
    <m/>
    <b v="0"/>
    <x v="0"/>
    <x v="1"/>
    <d v="2025-02-27T15:14:00"/>
    <d v="2025-02-28T00:00:00"/>
    <d v="2025-02-28T00:00:00"/>
    <x v="0"/>
    <n v="1"/>
    <s v="Jojeff Tagnong"/>
    <m/>
  </r>
  <r>
    <x v="89"/>
    <x v="0"/>
    <x v="2"/>
    <s v="CEMERAL_64010010991310"/>
    <s v="G000000635 "/>
    <s v="L000011191"/>
    <s v="Non-LFF"/>
    <s v=""/>
    <m/>
    <b v="0"/>
    <x v="0"/>
    <x v="1"/>
    <d v="2025-02-27T15:14:00"/>
    <d v="2025-02-28T00:00:00"/>
    <d v="2025-02-28T00:00:00"/>
    <x v="0"/>
    <n v="1"/>
    <s v="Jojeff Tagnong"/>
    <m/>
  </r>
  <r>
    <x v="90"/>
    <x v="0"/>
    <x v="2"/>
    <s v="CLFF_1000$$$KR02TPAZ06 Customer Fulfillment Excellence Asia"/>
    <s v="P000000468"/>
    <s v="P000000470 EL-SC-CC Customer Fulfillment Asia 2"/>
    <s v="LFF (MDG-F)"/>
    <s v="KR02TPAZ06"/>
    <m/>
    <b v="0"/>
    <x v="3"/>
    <x v="1"/>
    <d v="2025-02-27T14:54:12"/>
    <d v="2025-03-03T00:00:00"/>
    <d v="2025-03-03T00:00:00"/>
    <x v="0"/>
    <n v="2"/>
    <s v="Eivy Denine Cruz"/>
    <m/>
  </r>
  <r>
    <x v="91"/>
    <x v="1"/>
    <x v="5"/>
    <s v="CSCALA_1721$F07 GBF Oncology"/>
    <s v="H000000162"/>
    <s v="DFLTPGCOH_BF-52_001721"/>
    <s v="Non-LFF"/>
    <s v=""/>
    <m/>
    <b v="0"/>
    <x v="1"/>
    <x v="1"/>
    <d v="2025-02-28T17:38:23"/>
    <m/>
    <m/>
    <x v="0"/>
    <n v="1"/>
    <s v="Rayneil Reas"/>
    <m/>
  </r>
  <r>
    <x v="91"/>
    <x v="1"/>
    <x v="5"/>
    <s v="CSCALA_1759$E001"/>
    <s v="H000000161"/>
    <s v="DFLTPGCOH_BF-V9_001759"/>
    <s v="Non-LFF"/>
    <s v=""/>
    <m/>
    <b v="0"/>
    <x v="1"/>
    <x v="1"/>
    <d v="2025-02-28T17:38:23"/>
    <m/>
    <m/>
    <x v="0"/>
    <n v="1"/>
    <s v="Rayneil Reas"/>
    <m/>
  </r>
  <r>
    <x v="91"/>
    <x v="1"/>
    <x v="5"/>
    <s v="CSCALA_1759$E002"/>
    <s v="H000000161"/>
    <s v="DFLTPGCOH_BF-V9_001759"/>
    <s v="Non-LFF"/>
    <s v=""/>
    <m/>
    <b v="0"/>
    <x v="1"/>
    <x v="1"/>
    <d v="2025-02-28T17:38:23"/>
    <m/>
    <m/>
    <x v="0"/>
    <n v="1"/>
    <s v="Rayneil Reas"/>
    <m/>
  </r>
  <r>
    <x v="91"/>
    <x v="1"/>
    <x v="5"/>
    <s v="CSCALA_1759$E003"/>
    <s v="H000000161"/>
    <s v="DFLTPGCOH_BF-V9_001759"/>
    <s v="Non-LFF"/>
    <s v=""/>
    <m/>
    <b v="0"/>
    <x v="1"/>
    <x v="1"/>
    <d v="2025-02-28T17:38:23"/>
    <m/>
    <m/>
    <x v="0"/>
    <n v="1"/>
    <s v="Rayneil Reas"/>
    <m/>
  </r>
  <r>
    <x v="91"/>
    <x v="1"/>
    <x v="5"/>
    <s v="CSCALA_1759$E004"/>
    <s v="H000000161"/>
    <s v="DFLTPGCOH_BF-V9_001759"/>
    <s v="Non-LFF"/>
    <s v=""/>
    <m/>
    <b v="0"/>
    <x v="1"/>
    <x v="1"/>
    <d v="2025-02-28T17:38:23"/>
    <m/>
    <m/>
    <x v="0"/>
    <n v="1"/>
    <s v="Rayneil Reas"/>
    <m/>
  </r>
  <r>
    <x v="91"/>
    <x v="1"/>
    <x v="5"/>
    <s v="CSCALA_1759$E005"/>
    <s v="H000000161"/>
    <s v="DFLTPGCOH_BF-V9_001759"/>
    <s v="Non-LFF"/>
    <s v=""/>
    <m/>
    <b v="0"/>
    <x v="1"/>
    <x v="1"/>
    <d v="2025-02-28T17:38:23"/>
    <m/>
    <m/>
    <x v="0"/>
    <n v="1"/>
    <s v="Rayneil Reas"/>
    <m/>
  </r>
  <r>
    <x v="91"/>
    <x v="1"/>
    <x v="5"/>
    <s v="CSCALA_1759$E006"/>
    <s v="H000000161"/>
    <s v="DFLTPGCOH_BF-V9_001759"/>
    <s v="Non-LFF"/>
    <s v=""/>
    <m/>
    <b v="0"/>
    <x v="1"/>
    <x v="1"/>
    <d v="2025-02-28T17:38:23"/>
    <m/>
    <m/>
    <x v="0"/>
    <n v="1"/>
    <s v="Rayneil Reas"/>
    <m/>
  </r>
  <r>
    <x v="91"/>
    <x v="1"/>
    <x v="5"/>
    <s v="CSCALA_1759$E007"/>
    <s v="H000000161"/>
    <s v="DFLTPGCOH_BF-V9_001759"/>
    <s v="Non-LFF"/>
    <s v=""/>
    <m/>
    <b v="0"/>
    <x v="1"/>
    <x v="1"/>
    <d v="2025-02-28T17:38:23"/>
    <m/>
    <m/>
    <x v="0"/>
    <n v="1"/>
    <s v="Rayneil Reas"/>
    <m/>
  </r>
  <r>
    <x v="91"/>
    <x v="1"/>
    <x v="5"/>
    <s v="CSCALA_1759$E008"/>
    <s v="H000000161"/>
    <s v="DFLTPGCOH_BF-V9_001759"/>
    <s v="Non-LFF"/>
    <s v=""/>
    <m/>
    <b v="0"/>
    <x v="1"/>
    <x v="1"/>
    <d v="2025-02-28T17:38:23"/>
    <m/>
    <m/>
    <x v="0"/>
    <n v="1"/>
    <s v="Rayneil Reas"/>
    <m/>
  </r>
  <r>
    <x v="91"/>
    <x v="1"/>
    <x v="5"/>
    <s v="CSCALA_1759$E009"/>
    <s v="H000000161"/>
    <s v="DFLTPGCOH_BF-V9_001759"/>
    <s v="Non-LFF"/>
    <s v=""/>
    <m/>
    <b v="0"/>
    <x v="1"/>
    <x v="1"/>
    <d v="2025-02-28T17:38:23"/>
    <m/>
    <m/>
    <x v="0"/>
    <n v="1"/>
    <s v="Rayneil Reas"/>
    <m/>
  </r>
  <r>
    <x v="91"/>
    <x v="1"/>
    <x v="5"/>
    <s v="CSCALA_1759$E010"/>
    <s v="H000000161"/>
    <s v="DFLTPGCOH_BF-V9_001759"/>
    <s v="Non-LFF"/>
    <s v=""/>
    <m/>
    <b v="0"/>
    <x v="1"/>
    <x v="1"/>
    <d v="2025-02-28T17:38:23"/>
    <m/>
    <m/>
    <x v="0"/>
    <n v="1"/>
    <s v="Rayneil Reas"/>
    <m/>
  </r>
  <r>
    <x v="91"/>
    <x v="1"/>
    <x v="5"/>
    <s v="CSCALA_1759$E011"/>
    <s v="H000000161"/>
    <s v="DFLTPGCOH_BF-V9_001759"/>
    <s v="Non-LFF"/>
    <s v=""/>
    <m/>
    <b v="0"/>
    <x v="1"/>
    <x v="1"/>
    <d v="2025-02-28T17:38:23"/>
    <m/>
    <m/>
    <x v="0"/>
    <n v="1"/>
    <s v="Rayneil Reas"/>
    <m/>
  </r>
  <r>
    <x v="91"/>
    <x v="1"/>
    <x v="5"/>
    <s v="CSCALA_1759$E012"/>
    <s v="H000000161"/>
    <s v="DFLTPGCOH_BF-V9_001759"/>
    <s v="Non-LFF"/>
    <s v=""/>
    <m/>
    <b v="0"/>
    <x v="1"/>
    <x v="1"/>
    <d v="2025-02-28T17:38:23"/>
    <m/>
    <m/>
    <x v="0"/>
    <n v="1"/>
    <s v="Rayneil Reas"/>
    <m/>
  </r>
  <r>
    <x v="91"/>
    <x v="1"/>
    <x v="5"/>
    <s v="CSCALA_1759$E013"/>
    <s v="H000000161"/>
    <s v="DFLTPGCOH_BF-V9_001759"/>
    <s v="Non-LFF"/>
    <s v=""/>
    <m/>
    <b v="0"/>
    <x v="1"/>
    <x v="1"/>
    <d v="2025-02-28T17:38:23"/>
    <m/>
    <m/>
    <x v="0"/>
    <n v="1"/>
    <s v="Rayneil Reas"/>
    <m/>
  </r>
  <r>
    <x v="91"/>
    <x v="1"/>
    <x v="5"/>
    <s v="CSCALA_1759$E014"/>
    <s v="H000000161"/>
    <s v="DFLTPGCOH_BF-V9_001759"/>
    <s v="Non-LFF"/>
    <s v=""/>
    <m/>
    <b v="0"/>
    <x v="1"/>
    <x v="1"/>
    <d v="2025-02-28T17:38:23"/>
    <m/>
    <m/>
    <x v="0"/>
    <n v="1"/>
    <s v="Rayneil Reas"/>
    <m/>
  </r>
  <r>
    <x v="91"/>
    <x v="1"/>
    <x v="5"/>
    <s v="CSCALA_1759$E015"/>
    <s v="H000000161"/>
    <s v="DFLTPGCOH_BF-V9_001759"/>
    <s v="Non-LFF"/>
    <s v=""/>
    <m/>
    <b v="0"/>
    <x v="1"/>
    <x v="1"/>
    <d v="2025-02-28T17:38:23"/>
    <m/>
    <m/>
    <x v="0"/>
    <n v="1"/>
    <s v="Rayneil Reas"/>
    <m/>
  </r>
  <r>
    <x v="91"/>
    <x v="1"/>
    <x v="5"/>
    <s v="CSCALA_1759$E016"/>
    <s v="H000000161"/>
    <s v="DFLTPGCOH_BF-V9_001759"/>
    <s v="Non-LFF"/>
    <s v=""/>
    <m/>
    <b v="0"/>
    <x v="1"/>
    <x v="1"/>
    <d v="2025-02-28T17:38:23"/>
    <m/>
    <m/>
    <x v="0"/>
    <n v="1"/>
    <s v="Rayneil Reas"/>
    <m/>
  </r>
  <r>
    <x v="91"/>
    <x v="1"/>
    <x v="5"/>
    <s v="PLEAN_X310111CN5015500 O59 COM PROM OTH Global funding-Pimi"/>
    <s v="H000000162"/>
    <s v="LEAN_X310111CN5015000"/>
    <s v="Non-LFF"/>
    <s v=""/>
    <m/>
    <b v="0"/>
    <x v="1"/>
    <x v="1"/>
    <d v="2025-02-28T17:38:23"/>
    <m/>
    <m/>
    <x v="0"/>
    <n v="1"/>
    <s v="Rayneil Reas"/>
    <m/>
  </r>
  <r>
    <x v="91"/>
    <x v="1"/>
    <x v="5"/>
    <s v="PLEAN_X310161CH6814063 MAP: Pricing, Access &amp; Contracting"/>
    <s v="H000000161"/>
    <s v="LEAN_X310161CH6814000"/>
    <s v="Non-LFF"/>
    <s v=""/>
    <m/>
    <b v="0"/>
    <x v="1"/>
    <x v="1"/>
    <d v="2025-02-28T17:38:23"/>
    <m/>
    <m/>
    <x v="0"/>
    <n v="1"/>
    <s v="Rayneil Reas"/>
    <m/>
  </r>
  <r>
    <x v="91"/>
    <x v="1"/>
    <x v="5"/>
    <s v="PLEAN_X310181AE5015601 SP PROM OTHERS-FF4-BAVEN V9"/>
    <s v="H000000161"/>
    <s v="LEAN_X310181AE5015000"/>
    <s v="Non-LFF"/>
    <s v=""/>
    <m/>
    <b v="0"/>
    <x v="1"/>
    <x v="1"/>
    <d v="2025-02-28T17:38:23"/>
    <m/>
    <m/>
    <x v="0"/>
    <n v="1"/>
    <s v="Rayneil Reas"/>
    <m/>
  </r>
  <r>
    <x v="91"/>
    <x v="1"/>
    <x v="5"/>
    <s v="PLEAN_X310181IT5030227 BAV Other M&amp;S MAP"/>
    <s v="H000000161"/>
    <s v="LEAN_X310181IT5030000"/>
    <s v="Non-LFF"/>
    <s v=""/>
    <m/>
    <b v="0"/>
    <x v="1"/>
    <x v="1"/>
    <d v="2025-02-28T17:38:23"/>
    <m/>
    <m/>
    <x v="0"/>
    <n v="1"/>
    <s v="Rayneil Reas"/>
    <m/>
  </r>
  <r>
    <x v="91"/>
    <x v="1"/>
    <x v="5"/>
    <s v="PLEAN_X310182TN5023200 Bavencio global //UC Advisory Board DZ"/>
    <s v="H000000161"/>
    <s v="LEAN_X310182TN5023000"/>
    <s v="Non-LFF"/>
    <s v=""/>
    <m/>
    <b v="0"/>
    <x v="1"/>
    <x v="1"/>
    <d v="2025-02-28T17:38:23"/>
    <m/>
    <m/>
    <x v="0"/>
    <n v="1"/>
    <s v="Rayneil Reas"/>
    <m/>
  </r>
  <r>
    <x v="92"/>
    <x v="1"/>
    <x v="5"/>
    <s v="PLEAN_X310201AE5010405 SP PROM MAT-PS-FERT"/>
    <s v="H000000299"/>
    <s v="LEAN_X310201AE5010000"/>
    <s v="Non-LFF"/>
    <s v=""/>
    <m/>
    <b v="0"/>
    <x v="1"/>
    <x v="1"/>
    <d v="2025-02-28T13:10:21"/>
    <m/>
    <m/>
    <x v="0"/>
    <n v="1"/>
    <s v="Rayneil Reas"/>
    <m/>
  </r>
  <r>
    <x v="92"/>
    <x v="1"/>
    <x v="4"/>
    <s v="PLEAN_X310201CH6802049 ESHRE global F04 costs ISS"/>
    <s v="H000000453"/>
    <s v="LEAN_X310201CH6810000"/>
    <s v="Non-LFF"/>
    <s v=""/>
    <s v="Parent node is mapped under Trash which makes the object unmappable."/>
    <b v="0"/>
    <x v="1"/>
    <x v="1"/>
    <d v="2025-02-28T13:10:21"/>
    <m/>
    <m/>
    <x v="0"/>
    <n v="1"/>
    <s v="Rayneil Reas"/>
    <m/>
  </r>
  <r>
    <x v="92"/>
    <x v="1"/>
    <x v="5"/>
    <s v="PLEAN_X310201SA5015301 FER COM-OTHER PROM-SA-GAP"/>
    <s v="H000000303"/>
    <s v="LEAN_X310201SA5015000"/>
    <s v="Non-LFF"/>
    <s v=""/>
    <m/>
    <b v="0"/>
    <x v="1"/>
    <x v="1"/>
    <d v="2025-02-28T13:10:21"/>
    <m/>
    <m/>
    <x v="0"/>
    <n v="1"/>
    <s v="Rayneil Reas"/>
    <m/>
  </r>
  <r>
    <x v="92"/>
    <x v="1"/>
    <x v="5"/>
    <s v="PLEAN_X310201SA5030301 FER COM-OTHER M&amp;S-SA"/>
    <s v="H000000303"/>
    <s v="LEAN_X310201SA5030000"/>
    <s v="Non-LFF"/>
    <s v=""/>
    <m/>
    <b v="0"/>
    <x v="1"/>
    <x v="1"/>
    <d v="2025-02-28T13:10:21"/>
    <m/>
    <m/>
    <x v="0"/>
    <n v="1"/>
    <s v="Rayneil Reas"/>
    <m/>
  </r>
  <r>
    <x v="92"/>
    <x v="1"/>
    <x v="5"/>
    <s v="PLEAN_X310301SA5011301 DIA COM-ADVERTISING-SA"/>
    <s v="H000000303"/>
    <s v="LEAN_X310301SA5011000"/>
    <s v="Non-LFF"/>
    <s v=""/>
    <m/>
    <b v="0"/>
    <x v="1"/>
    <x v="1"/>
    <d v="2025-02-28T13:10:21"/>
    <m/>
    <m/>
    <x v="0"/>
    <n v="1"/>
    <s v="Rayneil Reas"/>
    <m/>
  </r>
  <r>
    <x v="92"/>
    <x v="1"/>
    <x v="5"/>
    <s v="PLEAN_X310301SA5015303 DIA COM-OTHER PROM-SA"/>
    <s v="H000000303"/>
    <s v="LEAN_X310301SA5015000"/>
    <s v="Non-LFF"/>
    <s v=""/>
    <m/>
    <b v="0"/>
    <x v="1"/>
    <x v="1"/>
    <d v="2025-02-28T13:10:21"/>
    <m/>
    <m/>
    <x v="0"/>
    <n v="1"/>
    <s v="Rayneil Reas"/>
    <m/>
  </r>
  <r>
    <x v="92"/>
    <x v="1"/>
    <x v="5"/>
    <s v="PLEAN_X310401AE5013407 SP CONG/EVENTS-SY-ENDO"/>
    <s v="H000000312"/>
    <s v="LEAN_X310401AE5013000"/>
    <s v="Non-LFF"/>
    <s v=""/>
    <m/>
    <b v="0"/>
    <x v="1"/>
    <x v="1"/>
    <d v="2025-02-28T13:10:21"/>
    <m/>
    <m/>
    <x v="0"/>
    <n v="1"/>
    <s v="Rayneil Reas"/>
    <m/>
  </r>
  <r>
    <x v="92"/>
    <x v="1"/>
    <x v="5"/>
    <s v="PLEAN_X310403AE5043402 R&amp;D REGISTRTAION-IQ-ENDO"/>
    <s v="H000000274"/>
    <s v="LEAN_X310403AE5043000"/>
    <s v="Non-LFF"/>
    <s v=""/>
    <m/>
    <b v="0"/>
    <x v="1"/>
    <x v="1"/>
    <d v="2025-02-28T13:10:21"/>
    <m/>
    <m/>
    <x v="0"/>
    <n v="1"/>
    <s v="Rayneil Reas"/>
    <m/>
  </r>
  <r>
    <x v="92"/>
    <x v="1"/>
    <x v="4"/>
    <s v="PLEAN_X310511CH6802043 ECTRIMS Global Costs ISS F04"/>
    <s v="H000000453"/>
    <s v="LEAN_X310511CH6802000"/>
    <s v="Non-LFF"/>
    <s v=""/>
    <s v="Parent node is mapped under Trash which makes the object unmappable."/>
    <b v="0"/>
    <x v="1"/>
    <x v="1"/>
    <d v="2025-02-28T13:10:21"/>
    <m/>
    <m/>
    <x v="0"/>
    <n v="1"/>
    <s v="Rayneil Reas"/>
    <m/>
  </r>
  <r>
    <x v="92"/>
    <x v="1"/>
    <x v="5"/>
    <s v="PLEAN_X310511SA5030302 MAV COM-OTHER M&amp;S-SA-REGISTRATION"/>
    <s v="H000000303"/>
    <s v="LEAN_X310511SA5030000"/>
    <s v="Non-LFF"/>
    <s v=""/>
    <m/>
    <b v="0"/>
    <x v="1"/>
    <x v="1"/>
    <d v="2025-02-28T13:10:21"/>
    <m/>
    <m/>
    <x v="0"/>
    <n v="1"/>
    <s v="Rayneil Reas"/>
    <m/>
  </r>
  <r>
    <x v="92"/>
    <x v="1"/>
    <x v="5"/>
    <s v="PLEAN_X310942SA5020301 TEP MED-MED EDUCATION-SA"/>
    <s v="H000000303"/>
    <s v="LEAN_X310942SA5020000"/>
    <s v="Non-LFF"/>
    <s v=""/>
    <m/>
    <b v="0"/>
    <x v="1"/>
    <x v="1"/>
    <d v="2025-02-28T13:10:21"/>
    <m/>
    <m/>
    <x v="0"/>
    <n v="1"/>
    <s v="Rayneil Reas"/>
    <m/>
  </r>
  <r>
    <x v="93"/>
    <x v="1"/>
    <x v="5"/>
    <s v="CTEMPNA_1000PH80GFO119 CAO R2P Benfits North America"/>
    <s v="G000000633"/>
    <s v="G000000635"/>
    <s v="Non-LFF"/>
    <s v=""/>
    <m/>
    <b v="0"/>
    <x v="0"/>
    <x v="1"/>
    <d v="2025-02-28T12:22:02"/>
    <m/>
    <m/>
    <x v="0"/>
    <n v="1"/>
    <s v="Mercia Moshitwa"/>
    <m/>
  </r>
  <r>
    <x v="94"/>
    <x v="1"/>
    <x v="2"/>
    <s v="CSCALA_1820$A064 Field Force in New Zealand"/>
    <s v="H000001141"/>
    <s v="DFLTPGCOH_BF-52_001820"/>
    <s v="Non-LFF"/>
    <s v=""/>
    <s v="Already mapped"/>
    <b v="0"/>
    <x v="1"/>
    <x v="1"/>
    <d v="2025-02-28T09:46:49"/>
    <m/>
    <m/>
    <x v="0"/>
    <n v="1"/>
    <s v="Carlo Umali"/>
    <m/>
  </r>
  <r>
    <x v="94"/>
    <x v="1"/>
    <x v="5"/>
    <s v="CSCALA_1820$A100_68"/>
    <s v="H000001142"/>
    <s v="DFLTPGCOH_BF-B3_001820"/>
    <s v="Non-LFF"/>
    <s v=""/>
    <m/>
    <b v="0"/>
    <x v="1"/>
    <x v="1"/>
    <d v="2025-02-28T09:46:49"/>
    <m/>
    <m/>
    <x v="0"/>
    <n v="1"/>
    <s v="Carlo Umali"/>
    <m/>
  </r>
  <r>
    <x v="95"/>
    <x v="1"/>
    <x v="5"/>
    <s v="CSCALA_1025$ARAM Electricity"/>
    <s v="H000003642"/>
    <s v="DFLTPGCOH_DIV-31_001025"/>
    <s v="Non-LFF"/>
    <s v=""/>
    <m/>
    <b v="0"/>
    <x v="1"/>
    <x v="1"/>
    <d v="2025-02-28T09:44:16"/>
    <m/>
    <m/>
    <x v="0"/>
    <n v="1"/>
    <s v="John Poulie Borromeo"/>
    <m/>
  </r>
  <r>
    <x v="95"/>
    <x v="1"/>
    <x v="5"/>
    <s v="CSCALA_1025$8111_V38"/>
    <s v="H000003642"/>
    <s v="DFLTPGCOH_DIV-31_001025"/>
    <s v="Non-LFF"/>
    <s v=""/>
    <m/>
    <b v="0"/>
    <x v="1"/>
    <x v="1"/>
    <d v="2025-02-28T09:44:16"/>
    <m/>
    <m/>
    <x v="0"/>
    <n v="1"/>
    <s v="John Poulie Borromeo"/>
    <m/>
  </r>
  <r>
    <x v="95"/>
    <x v="1"/>
    <x v="5"/>
    <s v="CSCALA_1025$TAVH Heating"/>
    <s v="H000003642"/>
    <s v="DFLTPGCOH_DIV-31_001025"/>
    <s v="Non-LFF"/>
    <s v=""/>
    <m/>
    <b v="0"/>
    <x v="1"/>
    <x v="1"/>
    <d v="2025-02-28T09:44:16"/>
    <m/>
    <m/>
    <x v="0"/>
    <n v="1"/>
    <s v="John Poulie Borromeo"/>
    <m/>
  </r>
  <r>
    <x v="95"/>
    <x v="1"/>
    <x v="5"/>
    <s v="CSCALA_1025$VIZ Water"/>
    <s v="H000003642"/>
    <s v="DFLTPGCOH_DIV-31_001025"/>
    <s v="Non-LFF"/>
    <s v=""/>
    <m/>
    <b v="0"/>
    <x v="1"/>
    <x v="1"/>
    <d v="2025-02-28T09:44:16"/>
    <m/>
    <m/>
    <x v="0"/>
    <n v="1"/>
    <s v="John Poulie Borromeo"/>
    <m/>
  </r>
  <r>
    <x v="95"/>
    <x v="1"/>
    <x v="5"/>
    <s v="CSCALA_1025$6114_E83"/>
    <s v="H000003640"/>
    <s v="DFLTPGCOH_DIV-31_001025"/>
    <s v="Non-LFF"/>
    <s v=""/>
    <m/>
    <b v="0"/>
    <x v="1"/>
    <x v="1"/>
    <d v="2025-02-28T09:44:16"/>
    <m/>
    <m/>
    <x v="0"/>
    <n v="1"/>
    <s v="John Poulie Borromeo"/>
    <m/>
  </r>
  <r>
    <x v="95"/>
    <x v="1"/>
    <x v="5"/>
    <s v="CSCALA_1025$5113_E21"/>
    <s v="H000003640"/>
    <s v="DFLTPGCOH_SDV-ET1_001025"/>
    <s v="Non-LFF"/>
    <s v=""/>
    <m/>
    <b v="0"/>
    <x v="1"/>
    <x v="1"/>
    <d v="2025-02-28T09:44:16"/>
    <m/>
    <m/>
    <x v="0"/>
    <n v="1"/>
    <s v="John Poulie Borromeo"/>
    <m/>
  </r>
  <r>
    <x v="95"/>
    <x v="1"/>
    <x v="5"/>
    <s v="CSCALA_1025$5111_E81"/>
    <s v="H000003640"/>
    <s v="DFLTPGCOH_SDV-EU2_001025"/>
    <s v="Non-LFF"/>
    <s v=""/>
    <m/>
    <b v="0"/>
    <x v="1"/>
    <x v="1"/>
    <d v="2025-02-28T09:44:16"/>
    <m/>
    <m/>
    <x v="0"/>
    <n v="1"/>
    <s v="John Poulie Borromeo"/>
    <m/>
  </r>
  <r>
    <x v="95"/>
    <x v="1"/>
    <x v="5"/>
    <s v="CFLTFLE_2276HRIF_EIC Healthcare CM Croatia Income"/>
    <s v="H000003637"/>
    <s v="DFLTPGCOH_DIV-31_002276"/>
    <s v="Non-LFF"/>
    <s v=""/>
    <m/>
    <b v="0"/>
    <x v="1"/>
    <x v="1"/>
    <d v="2025-02-28T09:44:16"/>
    <m/>
    <m/>
    <x v="0"/>
    <n v="1"/>
    <s v="John Poulie Borromeo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8155F-8FF7-496C-A863-6980923EB4AC}" name="PivotTable2" cacheId="84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3:B4" firstHeaderRow="1" firstDataRow="1" firstDataCol="1" rowPageCount="1" colPageCount="1"/>
  <pivotFields count="19">
    <pivotField showAll="0"/>
    <pivotField showAll="0"/>
    <pivotField axis="axisRow" showAll="0">
      <items count="17">
        <item x="2"/>
        <item x="3"/>
        <item m="1" x="10"/>
        <item x="5"/>
        <item m="1" x="12"/>
        <item x="1"/>
        <item m="1" x="11"/>
        <item x="0"/>
        <item m="1" x="9"/>
        <item m="1" x="15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0">
        <item sd="0" m="1" x="4"/>
        <item sd="0" m="1" x="5"/>
        <item sd="0" m="1" x="8"/>
        <item x="0"/>
        <item m="1" x="7"/>
        <item sd="0" m="1" x="6"/>
        <item x="2"/>
        <item x="1"/>
        <item x="3"/>
        <item t="default" sd="0"/>
      </items>
    </pivotField>
    <pivotField axis="axisPage" multipleItemSelectionAllowed="1" showAll="0">
      <items count="6">
        <item h="1" x="0"/>
        <item h="1" x="1"/>
        <item h="1" m="1" x="2"/>
        <item h="1" m="1" x="4"/>
        <item m="1" x="3"/>
        <item t="default"/>
      </items>
    </pivotField>
    <pivotField numFmtId="14" showAll="0"/>
    <pivotField showAll="0"/>
    <pivotField showAll="0"/>
    <pivotField showAll="0"/>
    <pivotField numFmtId="2" showAll="0"/>
    <pivotField showAll="0"/>
    <pivotField showAll="0"/>
  </pivotFields>
  <rowFields count="2">
    <field x="10"/>
    <field x="2"/>
  </rowFields>
  <rowItems count="1">
    <i t="grand">
      <x/>
    </i>
  </rowItems>
  <colItems count="1">
    <i/>
  </colItems>
  <pageFields count="1">
    <pageField fld="11" hier="-1"/>
  </pageFields>
  <dataFields count="1">
    <dataField name="Count of Obj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0446F-E8C0-4429-82AF-B0712B64CD0D}" name="PivotTable1" cacheId="84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4:B18" firstHeaderRow="1" firstDataRow="1" firstDataCol="1" rowPageCount="1" colPageCount="1"/>
  <pivotFields count="19">
    <pivotField axis="axisRow" showAll="0" sortType="ascending">
      <items count="1278">
        <item m="1" x="662"/>
        <item x="0"/>
        <item m="1" x="732"/>
        <item m="1" x="1153"/>
        <item m="1" x="315"/>
        <item m="1" x="1170"/>
        <item m="1" x="692"/>
        <item m="1" x="782"/>
        <item m="1" x="1203"/>
        <item m="1" x="997"/>
        <item m="1" x="685"/>
        <item m="1" x="1269"/>
        <item m="1" x="1015"/>
        <item m="1" x="1259"/>
        <item m="1" x="633"/>
        <item m="1" x="534"/>
        <item m="1" x="238"/>
        <item m="1" x="499"/>
        <item m="1" x="1223"/>
        <item m="1" x="291"/>
        <item m="1" x="599"/>
        <item m="1" x="967"/>
        <item m="1" x="682"/>
        <item m="1" x="775"/>
        <item m="1" x="1071"/>
        <item m="1" x="1256"/>
        <item m="1" x="717"/>
        <item m="1" x="739"/>
        <item m="1" x="504"/>
        <item m="1" x="905"/>
        <item m="1" x="664"/>
        <item m="1" x="1210"/>
        <item m="1" x="867"/>
        <item m="1" x="300"/>
        <item m="1" x="408"/>
        <item m="1" x="1195"/>
        <item m="1" x="959"/>
        <item m="1" x="213"/>
        <item m="1" x="1045"/>
        <item m="1" x="711"/>
        <item m="1" x="1006"/>
        <item m="1" x="592"/>
        <item m="1" x="944"/>
        <item m="1" x="203"/>
        <item m="1" x="233"/>
        <item m="1" x="1272"/>
        <item m="1" x="951"/>
        <item m="1" x="1019"/>
        <item m="1" x="1126"/>
        <item m="1" x="895"/>
        <item m="1" x="993"/>
        <item m="1" x="832"/>
        <item m="1" x="287"/>
        <item m="1" x="478"/>
        <item m="1" x="1254"/>
        <item m="1" x="822"/>
        <item m="1" x="962"/>
        <item m="1" x="490"/>
        <item m="1" x="451"/>
        <item m="1" x="743"/>
        <item m="1" x="635"/>
        <item m="1" x="668"/>
        <item m="1" x="227"/>
        <item m="1" x="366"/>
        <item m="1" x="1028"/>
        <item m="1" x="1245"/>
        <item m="1" x="431"/>
        <item m="1" x="836"/>
        <item m="1" x="846"/>
        <item m="1" x="1023"/>
        <item m="1" x="1133"/>
        <item m="1" x="1011"/>
        <item m="1" x="306"/>
        <item m="1" x="1154"/>
        <item m="1" x="884"/>
        <item m="1" x="871"/>
        <item m="1" x="406"/>
        <item m="1" x="759"/>
        <item m="1" x="1106"/>
        <item m="1" x="224"/>
        <item m="1" x="803"/>
        <item m="1" x="1156"/>
        <item m="1" x="994"/>
        <item m="1" x="729"/>
        <item m="1" x="771"/>
        <item m="1" x="652"/>
        <item m="1" x="887"/>
        <item m="1" x="699"/>
        <item m="1" x="931"/>
        <item m="1" x="415"/>
        <item m="1" x="1244"/>
        <item m="1" x="769"/>
        <item m="1" x="1055"/>
        <item m="1" x="132"/>
        <item m="1" x="1260"/>
        <item m="1" x="796"/>
        <item m="1" x="1085"/>
        <item m="1" x="998"/>
        <item m="1" x="776"/>
        <item m="1" x="286"/>
        <item m="1" x="293"/>
        <item m="1" x="333"/>
        <item m="1" x="515"/>
        <item m="1" x="939"/>
        <item m="1" x="700"/>
        <item m="1" x="816"/>
        <item m="1" x="879"/>
        <item m="1" x="1026"/>
        <item m="1" x="1109"/>
        <item m="1" x="671"/>
        <item m="1" x="392"/>
        <item m="1" x="235"/>
        <item m="1" x="378"/>
        <item m="1" x="1253"/>
        <item m="1" x="410"/>
        <item m="1" x="1091"/>
        <item m="1" x="1020"/>
        <item m="1" x="638"/>
        <item m="1" x="710"/>
        <item m="1" x="576"/>
        <item m="1" x="833"/>
        <item m="1" x="1208"/>
        <item m="1" x="384"/>
        <item m="1" x="332"/>
        <item m="1" x="267"/>
        <item m="1" x="933"/>
        <item m="1" x="1193"/>
        <item m="1" x="1121"/>
        <item m="1" x="778"/>
        <item m="1" x="302"/>
        <item m="1" x="1027"/>
        <item m="1" x="479"/>
        <item m="1" x="733"/>
        <item m="1" x="908"/>
        <item m="1" x="1016"/>
        <item m="1" x="136"/>
        <item m="1" x="965"/>
        <item m="1" x="928"/>
        <item m="1" x="369"/>
        <item m="1" x="817"/>
        <item m="1" x="705"/>
        <item m="1" x="658"/>
        <item m="1" x="391"/>
        <item m="1" x="327"/>
        <item m="1" x="567"/>
        <item m="1" x="754"/>
        <item m="1" x="161"/>
        <item m="1" x="500"/>
        <item m="1" x="359"/>
        <item m="1" x="101"/>
        <item m="1" x="611"/>
        <item m="1" x="812"/>
        <item m="1" x="694"/>
        <item m="1" x="740"/>
        <item m="1" x="1059"/>
        <item m="1" x="641"/>
        <item m="1" x="1167"/>
        <item m="1" x="891"/>
        <item m="1" x="830"/>
        <item m="1" x="344"/>
        <item m="1" x="977"/>
        <item m="1" x="1255"/>
        <item m="1" x="943"/>
        <item m="1" x="927"/>
        <item m="1" x="214"/>
        <item m="1" x="262"/>
        <item m="1" x="797"/>
        <item m="1" x="303"/>
        <item m="1" x="1240"/>
        <item m="1" x="906"/>
        <item m="1" x="831"/>
        <item m="1" x="783"/>
        <item m="1" x="584"/>
        <item m="1" x="212"/>
        <item m="1" x="312"/>
        <item m="1" x="418"/>
        <item m="1" x="1151"/>
        <item m="1" x="1183"/>
        <item m="1" x="882"/>
        <item m="1" x="609"/>
        <item m="1" x="697"/>
        <item m="1" x="207"/>
        <item m="1" x="247"/>
        <item m="1" x="586"/>
        <item m="1" x="811"/>
        <item m="1" x="724"/>
        <item m="1" x="382"/>
        <item m="1" x="615"/>
        <item m="1" x="329"/>
        <item m="1" x="524"/>
        <item m="1" x="446"/>
        <item m="1" x="281"/>
        <item m="1" x="417"/>
        <item m="1" x="787"/>
        <item m="1" x="197"/>
        <item m="1" x="436"/>
        <item m="1" x="228"/>
        <item m="1" x="921"/>
        <item m="1" x="1110"/>
        <item m="1" x="720"/>
        <item m="1" x="364"/>
        <item m="1" x="1014"/>
        <item m="1" x="859"/>
        <item m="1" x="376"/>
        <item m="1" x="377"/>
        <item m="1" x="562"/>
        <item m="1" x="252"/>
        <item m="1" x="441"/>
        <item m="1" x="236"/>
        <item m="1" x="422"/>
        <item m="1" x="990"/>
        <item m="1" x="501"/>
        <item m="1" x="868"/>
        <item m="1" x="918"/>
        <item m="1" x="1052"/>
        <item m="1" x="1056"/>
        <item m="1" x="773"/>
        <item m="1" x="614"/>
        <item m="1" x="653"/>
        <item m="1" x="1220"/>
        <item m="1" x="513"/>
        <item m="1" x="325"/>
        <item m="1" x="703"/>
        <item m="1" x="160"/>
        <item m="1" x="1224"/>
        <item m="1" x="687"/>
        <item m="1" x="121"/>
        <item m="1" x="1142"/>
        <item m="1" x="1185"/>
        <item m="1" x="1022"/>
        <item m="1" x="399"/>
        <item m="1" x="138"/>
        <item m="1" x="1072"/>
        <item m="1" x="463"/>
        <item m="1" x="99"/>
        <item m="1" x="1243"/>
        <item m="1" x="487"/>
        <item m="1" x="642"/>
        <item m="1" x="1087"/>
        <item m="1" x="174"/>
        <item m="1" x="999"/>
        <item m="1" x="807"/>
        <item m="1" x="672"/>
        <item m="1" x="542"/>
        <item m="1" x="289"/>
        <item m="1" x="790"/>
        <item m="1" x="492"/>
        <item m="1" x="1030"/>
        <item m="1" x="352"/>
        <item m="1" x="1100"/>
        <item m="1" x="1107"/>
        <item m="1" x="791"/>
        <item m="1" x="981"/>
        <item m="1" x="398"/>
        <item m="1" x="695"/>
        <item m="1" x="984"/>
        <item m="1" x="568"/>
        <item m="1" x="858"/>
        <item m="1" x="497"/>
        <item m="1" x="282"/>
        <item m="1" x="486"/>
        <item m="1" x="1252"/>
        <item m="1" x="1194"/>
        <item m="1" x="339"/>
        <item m="1" x="1140"/>
        <item m="1" x="146"/>
        <item m="1" x="1162"/>
        <item m="1" x="181"/>
        <item m="1" x="483"/>
        <item m="1" x="581"/>
        <item m="1" x="528"/>
        <item m="1" x="1135"/>
        <item m="1" x="1038"/>
        <item m="1" x="279"/>
        <item m="1" x="849"/>
        <item m="1" x="1057"/>
        <item m="1" x="1191"/>
        <item m="1" x="1098"/>
        <item m="1" x="184"/>
        <item m="1" x="1264"/>
        <item m="1" x="335"/>
        <item m="1" x="616"/>
        <item m="1" x="1060"/>
        <item m="1" x="183"/>
        <item m="1" x="1119"/>
        <item m="1" x="348"/>
        <item m="1" x="992"/>
        <item m="1" x="856"/>
        <item m="1" x="834"/>
        <item m="1" x="413"/>
        <item m="1" x="375"/>
        <item m="1" x="1187"/>
        <item m="1" x="128"/>
        <item m="1" x="310"/>
        <item m="1" x="969"/>
        <item m="1" x="1080"/>
        <item m="1" x="1007"/>
        <item m="1" x="1211"/>
        <item m="1" x="715"/>
        <item m="1" x="342"/>
        <item m="1" x="462"/>
        <item m="1" x="781"/>
        <item m="1" x="523"/>
        <item m="1" x="851"/>
        <item m="1" x="464"/>
        <item m="1" x="266"/>
        <item m="1" x="919"/>
        <item m="1" x="321"/>
        <item m="1" x="201"/>
        <item m="1" x="1053"/>
        <item m="1" x="1200"/>
        <item m="1" x="901"/>
        <item m="1" x="166"/>
        <item m="1" x="1092"/>
        <item m="1" x="890"/>
        <item m="1" x="1000"/>
        <item m="1" x="1139"/>
        <item m="1" x="367"/>
        <item m="1" x="559"/>
        <item m="1" x="397"/>
        <item m="1" x="665"/>
        <item m="1" x="589"/>
        <item m="1" x="619"/>
        <item m="1" x="1155"/>
        <item m="1" x="601"/>
        <item m="1" x="804"/>
        <item m="1" x="336"/>
        <item m="1" x="535"/>
        <item m="1" x="509"/>
        <item m="1" x="852"/>
        <item m="1" x="755"/>
        <item m="1" x="983"/>
        <item m="1" x="505"/>
        <item m="1" x="1141"/>
        <item m="1" x="343"/>
        <item m="1" x="269"/>
        <item m="1" x="525"/>
        <item m="1" x="1066"/>
        <item m="1" x="176"/>
        <item m="1" x="177"/>
        <item m="1" x="473"/>
        <item m="1" x="1146"/>
        <item m="1" x="540"/>
        <item m="1" x="185"/>
        <item m="1" x="345"/>
        <item m="1" x="587"/>
        <item m="1" x="898"/>
        <item m="1" x="870"/>
        <item m="1" x="541"/>
        <item m="1" x="122"/>
        <item m="1" x="260"/>
        <item m="1" x="472"/>
        <item m="1" x="360"/>
        <item m="1" x="117"/>
        <item m="1" x="1070"/>
        <item m="1" x="1199"/>
        <item m="1" x="669"/>
        <item m="1" x="1099"/>
        <item m="1" x="1159"/>
        <item m="1" x="182"/>
        <item m="1" x="1197"/>
        <item m="1" x="935"/>
        <item m="1" x="358"/>
        <item m="1" x="544"/>
        <item m="1" x="448"/>
        <item m="1" x="810"/>
        <item m="1" x="381"/>
        <item m="1" x="597"/>
        <item m="1" x="892"/>
        <item m="1" x="1017"/>
        <item m="1" x="520"/>
        <item m="1" x="648"/>
        <item m="1" x="460"/>
        <item m="1" x="386"/>
        <item m="1" x="897"/>
        <item m="1" x="1012"/>
        <item m="1" x="1174"/>
        <item m="1" x="216"/>
        <item m="1" x="420"/>
        <item m="1" x="860"/>
        <item m="1" x="261"/>
        <item m="1" x="548"/>
        <item m="1" x="929"/>
        <item m="1" x="194"/>
        <item m="1" x="404"/>
        <item m="1" x="514"/>
        <item m="1" x="1120"/>
        <item m="1" x="353"/>
        <item m="1" x="623"/>
        <item m="1" x="1176"/>
        <item m="1" x="304"/>
        <item m="1" x="493"/>
        <item m="1" x="681"/>
        <item m="1" x="1018"/>
        <item m="1" x="316"/>
        <item m="1" x="572"/>
        <item m="1" x="414"/>
        <item m="1" x="910"/>
        <item m="1" x="1096"/>
        <item m="1" x="222"/>
        <item m="1" x="442"/>
        <item m="1" x="1178"/>
        <item m="1" x="1143"/>
        <item m="1" x="243"/>
        <item m="1" x="560"/>
        <item m="1" x="1084"/>
        <item m="1" x="1215"/>
        <item m="1" x="1086"/>
        <item m="1" x="1061"/>
        <item m="1" x="192"/>
        <item m="1" x="368"/>
        <item m="1" x="450"/>
        <item m="1" x="439"/>
        <item m="1" x="666"/>
        <item m="1" x="154"/>
        <item m="1" x="853"/>
        <item m="1" x="924"/>
        <item m="1" x="106"/>
        <item m="1" x="1184"/>
        <item m="1" x="1046"/>
        <item m="1" x="1175"/>
        <item m="1" x="1205"/>
        <item m="1" x="1241"/>
        <item m="1" x="1179"/>
        <item m="1" x="543"/>
        <item m="1" x="903"/>
        <item m="1" x="510"/>
        <item m="1" x="916"/>
        <item m="1" x="881"/>
        <item m="1" x="319"/>
        <item m="1" x="357"/>
        <item m="1" x="495"/>
        <item m="1" x="960"/>
        <item m="1" x="480"/>
        <item m="1" x="226"/>
        <item m="1" x="1225"/>
        <item m="1" x="975"/>
        <item m="1" x="808"/>
        <item m="1" x="840"/>
        <item m="1" x="889"/>
        <item m="1" x="314"/>
        <item m="1" x="656"/>
        <item m="1" x="1001"/>
        <item m="1" x="152"/>
        <item m="1" x="395"/>
        <item m="1" x="295"/>
        <item m="1" x="292"/>
        <item m="1" x="296"/>
        <item m="1" x="97"/>
        <item m="1" x="318"/>
        <item m="1" x="1115"/>
        <item m="1" x="119"/>
        <item m="1" x="765"/>
        <item m="1" x="1202"/>
        <item m="1" x="1013"/>
        <item m="1" x="273"/>
        <item m="1" x="1273"/>
        <item m="1" x="202"/>
        <item m="1" x="569"/>
        <item m="1" x="792"/>
        <item m="1" x="248"/>
        <item m="1" x="701"/>
        <item m="1" x="861"/>
        <item m="1" x="1129"/>
        <item m="1" x="1031"/>
        <item m="1" x="110"/>
        <item m="1" x="793"/>
        <item m="1" x="193"/>
        <item m="1" x="429"/>
        <item m="1" x="401"/>
        <item m="1" x="163"/>
        <item m="1" x="756"/>
        <item m="1" x="763"/>
        <item m="1" x="863"/>
        <item m="1" x="612"/>
        <item m="1" x="1112"/>
        <item m="1" x="521"/>
        <item m="1" x="1231"/>
        <item m="1" x="866"/>
        <item m="1" x="757"/>
        <item m="1" x="421"/>
        <item m="1" x="829"/>
        <item m="1" x="1127"/>
        <item m="1" x="1192"/>
        <item m="1" x="1171"/>
        <item m="1" x="1101"/>
        <item m="1" x="850"/>
        <item m="1" x="963"/>
        <item m="1" x="476"/>
        <item m="1" x="925"/>
        <item m="1" x="750"/>
        <item m="1" x="709"/>
        <item m="1" x="707"/>
        <item m="1" x="708"/>
        <item m="1" x="405"/>
        <item m="1" x="449"/>
        <item m="1" x="1062"/>
        <item m="1" x="627"/>
        <item m="1" x="469"/>
        <item m="1" x="511"/>
        <item m="1" x="557"/>
        <item m="1" x="809"/>
        <item m="1" x="1147"/>
        <item m="1" x="1236"/>
        <item m="1" x="354"/>
        <item m="1" x="305"/>
        <item m="1" x="142"/>
        <item m="1" x="164"/>
        <item m="1" x="461"/>
        <item m="1" x="249"/>
        <item m="1" x="577"/>
        <item m="1" x="1113"/>
        <item m="1" x="454"/>
        <item m="1" x="246"/>
        <item m="1" x="1005"/>
        <item m="1" x="123"/>
        <item m="1" x="1131"/>
        <item m="1" x="1206"/>
        <item m="1" x="1270"/>
        <item m="1" x="1145"/>
        <item m="1" x="388"/>
        <item m="1" x="165"/>
        <item m="1" x="629"/>
        <item m="1" x="713"/>
        <item m="1" x="909"/>
        <item m="1" x="877"/>
        <item m="1" x="913"/>
        <item m="1" x="690"/>
        <item m="1" x="728"/>
        <item m="1" x="1169"/>
        <item m="1" x="932"/>
        <item m="1" x="902"/>
        <item m="1" x="841"/>
        <item m="1" x="914"/>
        <item m="1" x="115"/>
        <item m="1" x="120"/>
        <item m="1" x="723"/>
        <item m="1" x="1108"/>
        <item m="1" x="678"/>
        <item m="1" x="1248"/>
        <item m="1" x="647"/>
        <item m="1" x="823"/>
        <item m="1" x="894"/>
        <item m="1" x="508"/>
        <item m="1" x="340"/>
        <item m="1" x="716"/>
        <item m="1" x="402"/>
        <item m="1" x="1257"/>
        <item m="1" x="1172"/>
        <item m="1" x="985"/>
        <item m="1" x="242"/>
        <item m="1" x="169"/>
        <item m="1" x="742"/>
        <item m="1" x="986"/>
        <item m="1" x="1275"/>
        <item m="1" x="621"/>
        <item m="1" x="1222"/>
        <item m="1" x="156"/>
        <item m="1" x="270"/>
        <item m="1" x="582"/>
        <item m="1" x="673"/>
        <item m="1" x="1102"/>
        <item m="1" x="426"/>
        <item m="1" x="1105"/>
        <item m="1" x="522"/>
        <item m="1" x="1094"/>
        <item m="1" x="1258"/>
        <item m="1" x="186"/>
        <item m="1" x="1242"/>
        <item m="1" x="133"/>
        <item m="1" x="995"/>
        <item m="1" x="613"/>
        <item m="1" x="444"/>
        <item m="1" x="407"/>
        <item m="1" x="551"/>
        <item m="1" x="150"/>
        <item m="1" x="1235"/>
        <item m="1" x="234"/>
        <item m="1" x="255"/>
        <item m="1" x="1128"/>
        <item m="1" x="1207"/>
        <item m="1" x="721"/>
        <item m="1" x="862"/>
        <item m="1" x="563"/>
        <item m="1" x="676"/>
        <item m="1" x="825"/>
        <item m="1" x="942"/>
        <item m="1" x="529"/>
        <item m="1" x="805"/>
        <item m="1" x="624"/>
        <item m="1" x="1261"/>
        <item m="1" x="114"/>
        <item m="1" x="553"/>
        <item m="1" x="494"/>
        <item m="1" x="455"/>
        <item m="1" x="1249"/>
        <item m="1" x="1067"/>
        <item m="1" x="1198"/>
        <item m="1" x="211"/>
        <item m="1" x="1209"/>
        <item m="1" x="1196"/>
        <item m="1" x="1073"/>
        <item m="1" x="308"/>
        <item m="1" x="677"/>
        <item m="1" x="770"/>
        <item m="1" x="516"/>
        <item m="1" x="1114"/>
        <item m="1" x="900"/>
        <item m="1" x="920"/>
        <item m="1" x="814"/>
        <item m="1" x="157"/>
        <item m="1" x="987"/>
        <item m="1" x="1149"/>
        <item m="1" x="554"/>
        <item m="1" x="1268"/>
        <item m="1" x="762"/>
        <item m="1" x="349"/>
        <item m="1" x="482"/>
        <item m="1" x="518"/>
        <item m="1" x="1177"/>
        <item m="1" x="1161"/>
        <item m="1" x="221"/>
        <item m="1" x="223"/>
        <item m="1" x="137"/>
        <item m="1" x="1097"/>
        <item m="1" x="139"/>
        <item m="1" x="556"/>
        <item m="1" x="456"/>
        <item m="1" x="912"/>
        <item m="1" x="855"/>
        <item m="1" x="1204"/>
        <item m="1" x="1136"/>
        <item m="1" x="628"/>
        <item m="1" x="842"/>
        <item m="1" x="1077"/>
        <item m="1" x="190"/>
        <item m="1" x="622"/>
        <item m="1" x="552"/>
        <item m="1" x="1246"/>
        <item m="1" x="1213"/>
        <item m="1" x="644"/>
        <item m="1" x="250"/>
        <item m="1" x="545"/>
        <item m="1" x="718"/>
        <item m="1" x="172"/>
        <item m="1" x="1008"/>
        <item m="1" x="602"/>
        <item m="1" x="412"/>
        <item m="1" x="506"/>
        <item m="1" x="952"/>
        <item m="1" x="1251"/>
        <item m="1" x="330"/>
        <item m="1" x="1103"/>
        <item m="1" x="324"/>
        <item m="1" x="888"/>
        <item m="1" x="660"/>
        <item m="1" x="591"/>
        <item m="1" x="313"/>
        <item m="1" x="380"/>
        <item m="1" x="168"/>
        <item m="1" x="968"/>
        <item m="1" x="481"/>
        <item m="1" x="205"/>
        <item m="1" x="819"/>
        <item m="1" x="1134"/>
        <item m="1" x="674"/>
        <item m="1" x="632"/>
        <item m="1" x="103"/>
        <item m="1" x="1239"/>
        <item m="1" x="489"/>
        <item m="1" x="549"/>
        <item m="1" x="956"/>
        <item m="1" x="1233"/>
        <item m="1" x="1158"/>
        <item m="1" x="1009"/>
        <item m="1" x="1124"/>
        <item m="1" x="285"/>
        <item m="1" x="484"/>
        <item m="1" x="317"/>
        <item m="1" x="109"/>
        <item m="1" x="722"/>
        <item m="1" x="171"/>
        <item m="1" x="393"/>
        <item m="1" x="337"/>
        <item m="1" x="283"/>
        <item m="1" x="1238"/>
        <item m="1" x="334"/>
        <item m="1" x="936"/>
        <item m="1" x="1148"/>
        <item m="1" x="274"/>
        <item m="1" x="178"/>
        <item m="1" x="971"/>
        <item m="1" x="947"/>
        <item m="1" x="988"/>
        <item m="1" x="907"/>
        <item m="1" x="251"/>
        <item m="1" x="607"/>
        <item m="1" x="875"/>
        <item m="1" x="1125"/>
        <item m="1" x="719"/>
        <item m="1" x="837"/>
        <item m="1" x="1181"/>
        <item m="1" x="593"/>
        <item m="1" x="437"/>
        <item m="1" x="670"/>
        <item m="1" x="617"/>
        <item m="1" x="547"/>
        <item m="1" x="1064"/>
        <item m="1" x="751"/>
        <item m="1" x="847"/>
        <item m="1" x="98"/>
        <item m="1" x="643"/>
        <item m="1" x="245"/>
        <item m="1" x="512"/>
        <item m="1" x="650"/>
        <item m="1" x="180"/>
        <item m="1" x="297"/>
        <item m="1" x="752"/>
        <item m="1" x="949"/>
        <item m="1" x="1219"/>
        <item m="1" x="1262"/>
        <item m="1" x="872"/>
        <item m="1" x="220"/>
        <item m="1" x="148"/>
        <item m="1" x="734"/>
        <item m="1" x="356"/>
        <item m="1" x="630"/>
        <item m="1" x="258"/>
        <item m="1" x="361"/>
        <item m="1" x="788"/>
        <item m="1" x="1144"/>
        <item m="1" x="1075"/>
        <item m="1" x="491"/>
        <item m="1" x="526"/>
        <item m="1" x="802"/>
        <item m="1" x="1232"/>
        <item m="1" x="958"/>
        <item m="1" x="124"/>
        <item m="1" x="1186"/>
        <item m="1" x="232"/>
        <item m="1" x="878"/>
        <item m="1" x="923"/>
        <item m="1" x="926"/>
        <item m="1" x="1266"/>
        <item m="1" x="159"/>
        <item m="1" x="937"/>
        <item m="1" x="1034"/>
        <item m="1" x="806"/>
        <item m="1" x="976"/>
        <item m="1" x="218"/>
        <item m="1" x="610"/>
        <item m="1" x="457"/>
        <item m="1" x="1069"/>
        <item m="1" x="1164"/>
        <item m="1" x="693"/>
        <item m="1" x="1132"/>
        <item m="1" x="1180"/>
        <item m="1" x="533"/>
        <item m="1" x="1036"/>
        <item m="1" x="899"/>
        <item m="1" x="1182"/>
        <item m="1" x="1226"/>
        <item m="1" x="964"/>
        <item m="1" x="574"/>
        <item m="1" x="379"/>
        <item m="1" x="1214"/>
        <item m="1" x="761"/>
        <item m="1" x="735"/>
        <item m="1" x="744"/>
        <item m="1" x="1265"/>
        <item m="1" x="989"/>
        <item m="1" x="684"/>
        <item m="1" x="953"/>
        <item m="1" x="930"/>
        <item m="1" x="546"/>
        <item m="1" x="447"/>
        <item m="1" x="946"/>
        <item m="1" x="341"/>
        <item m="1" x="298"/>
        <item m="1" x="240"/>
        <item m="1" x="1227"/>
        <item m="1" x="843"/>
        <item m="1" x="578"/>
        <item m="1" x="659"/>
        <item m="1" x="140"/>
        <item m="1" x="1216"/>
        <item m="1" x="767"/>
        <item m="1" x="915"/>
        <item m="1" x="363"/>
        <item m="1" x="1047"/>
        <item m="1" x="550"/>
        <item m="1" x="443"/>
        <item m="1" x="1271"/>
        <item m="1" x="573"/>
        <item m="1" x="1212"/>
        <item m="1" x="798"/>
        <item m="1" x="474"/>
        <item m="1" x="265"/>
        <item m="1" x="208"/>
        <item m="1" x="502"/>
        <item m="1" x="199"/>
        <item m="1" x="170"/>
        <item m="1" x="187"/>
        <item m="1" x="466"/>
        <item m="1" x="311"/>
        <item m="1" x="618"/>
        <item m="1" x="675"/>
        <item m="1" x="774"/>
        <item m="1" x="645"/>
        <item m="1" x="978"/>
        <item m="1" x="1042"/>
        <item m="1" x="254"/>
        <item m="1" x="264"/>
        <item m="1" x="453"/>
        <item m="1" x="595"/>
        <item m="1" x="385"/>
        <item m="1" x="938"/>
        <item m="1" x="688"/>
        <item m="1" x="605"/>
        <item m="1" x="738"/>
        <item m="1" x="1044"/>
        <item m="1" x="982"/>
        <item m="1" x="1068"/>
        <item m="1" x="824"/>
        <item m="1" x="244"/>
        <item m="1" x="1250"/>
        <item m="1" x="663"/>
        <item m="1" x="278"/>
        <item m="1" x="102"/>
        <item m="1" x="1247"/>
        <item m="1" x="731"/>
        <item m="1" x="698"/>
        <item m="1" x="470"/>
        <item m="1" x="350"/>
        <item m="1" x="434"/>
        <item m="1" x="588"/>
        <item m="1" x="1163"/>
        <item m="1" x="1082"/>
        <item m="1" x="458"/>
        <item m="1" x="531"/>
        <item m="1" x="538"/>
        <item m="1" x="1076"/>
        <item m="1" x="679"/>
        <item m="1" x="151"/>
        <item m="1" x="712"/>
        <item m="1" x="991"/>
        <item m="1" x="1117"/>
        <item m="1" x="1010"/>
        <item m="1" x="818"/>
        <item m="1" x="1116"/>
        <item m="1" x="130"/>
        <item m="1" x="1033"/>
        <item m="1" x="112"/>
        <item m="1" x="452"/>
        <item m="1" x="116"/>
        <item m="1" x="275"/>
        <item m="1" x="365"/>
        <item m="1" x="371"/>
        <item m="1" x="789"/>
        <item m="1" x="1043"/>
        <item m="1" x="570"/>
        <item m="1" x="141"/>
        <item m="1" x="347"/>
        <item m="1" x="135"/>
        <item m="1" x="1130"/>
        <item m="1" x="355"/>
        <item m="1" x="691"/>
        <item m="1" x="1150"/>
        <item m="1" x="477"/>
        <item m="1" x="419"/>
        <item m="1" x="815"/>
        <item m="1" x="372"/>
        <item m="1" x="680"/>
        <item m="1" x="974"/>
        <item m="1" x="113"/>
        <item m="1" x="626"/>
        <item m="1" x="745"/>
        <item m="1" x="237"/>
        <item m="1" x="579"/>
        <item m="1" x="714"/>
        <item m="1" x="465"/>
        <item m="1" x="503"/>
        <item m="1" x="230"/>
        <item m="1" x="636"/>
        <item m="1" x="100"/>
        <item m="1" x="772"/>
        <item m="1" x="1165"/>
        <item m="1" x="886"/>
        <item m="1" x="880"/>
        <item m="1" x="779"/>
        <item m="1" x="105"/>
        <item m="1" x="911"/>
        <item m="1" x="954"/>
        <item m="1" x="760"/>
        <item m="1" x="104"/>
        <item m="1" x="1111"/>
        <item m="1" x="1078"/>
        <item m="1" x="108"/>
        <item m="1" x="387"/>
        <item m="1" x="777"/>
        <item m="1" x="1032"/>
        <item m="1" x="229"/>
        <item m="1" x="125"/>
        <item m="1" x="284"/>
        <item m="1" x="175"/>
        <item m="1" x="583"/>
        <item m="1" x="396"/>
        <item m="1" x="394"/>
        <item m="1" x="565"/>
        <item m="1" x="667"/>
        <item m="1" x="571"/>
        <item m="1" x="768"/>
        <item m="1" x="620"/>
        <item m="1" x="485"/>
        <item m="1" x="600"/>
        <item m="1" x="1093"/>
        <item m="1" x="1188"/>
        <item m="1" x="445"/>
        <item m="1" x="1168"/>
        <item m="1" x="210"/>
        <item m="1" x="1157"/>
        <item m="1" x="854"/>
        <item m="1" x="1025"/>
        <item m="1" x="1104"/>
        <item m="1" x="784"/>
        <item m="1" x="996"/>
        <item m="1" x="288"/>
        <item m="1" x="271"/>
        <item m="1" x="893"/>
        <item m="1" x="865"/>
        <item m="1" x="427"/>
        <item m="1" x="1263"/>
        <item m="1" x="835"/>
        <item m="1" x="575"/>
        <item m="1" x="649"/>
        <item m="1" x="608"/>
        <item m="1" x="1118"/>
        <item m="1" x="1122"/>
        <item m="1" x="118"/>
        <item m="1" x="1002"/>
        <item m="1" x="1048"/>
        <item m="1" x="167"/>
        <item m="1" x="539"/>
        <item m="1" x="530"/>
        <item m="1" x="1037"/>
        <item m="1" x="736"/>
        <item m="1" x="940"/>
        <item m="1" x="606"/>
        <item m="1" x="957"/>
        <item m="1" x="145"/>
        <item m="1" x="268"/>
        <item m="1" x="1237"/>
        <item m="1" x="857"/>
        <item m="1" x="1229"/>
        <item m="1" x="149"/>
        <item m="1" x="409"/>
        <item m="1" x="225"/>
        <item m="1" x="158"/>
        <item m="1" x="173"/>
        <item m="1" x="725"/>
        <item m="1" x="758"/>
        <item m="1" x="430"/>
        <item m="1" x="848"/>
        <item m="1" x="1166"/>
        <item m="1" x="517"/>
        <item m="1" x="596"/>
        <item m="1" x="746"/>
        <item m="1" x="1234"/>
        <item m="1" x="411"/>
        <item m="1" x="423"/>
        <item m="1" x="433"/>
        <item m="1" x="1054"/>
        <item m="1" x="1190"/>
        <item m="1" x="107"/>
        <item m="1" x="934"/>
        <item m="1" x="1230"/>
        <item m="1" x="331"/>
        <item m="1" x="646"/>
        <item m="1" x="1267"/>
        <item m="1" x="1173"/>
        <item m="1" x="320"/>
        <item m="1" x="432"/>
        <item m="1" x="519"/>
        <item m="1" x="844"/>
        <item m="1" x="1041"/>
        <item m="1" x="276"/>
        <item m="1" x="747"/>
        <item m="1" x="272"/>
        <item m="1" x="241"/>
        <item m="1" x="189"/>
        <item m="1" x="1160"/>
        <item m="1" x="753"/>
        <item m="1" x="1201"/>
        <item m="1" x="594"/>
        <item m="1" x="1218"/>
        <item m="1" x="970"/>
        <item m="1" x="259"/>
        <item m="1" x="1074"/>
        <item m="1" x="1088"/>
        <item m="1" x="748"/>
        <item m="1" x="1123"/>
        <item m="1" x="961"/>
        <item m="1" x="826"/>
        <item m="1" x="143"/>
        <item m="1" x="972"/>
        <item m="1" x="704"/>
        <item m="1" x="637"/>
        <item m="1" x="980"/>
        <item m="1" x="564"/>
        <item m="1" x="198"/>
        <item m="1" x="370"/>
        <item m="1" x="147"/>
        <item m="1" x="496"/>
        <item m="1" x="874"/>
        <item m="1" x="459"/>
        <item m="1" x="322"/>
        <item m="1" x="537"/>
        <item m="1" x="215"/>
        <item m="1" x="467"/>
        <item m="1" x="338"/>
        <item m="1" x="689"/>
        <item m="1" x="1276"/>
        <item m="1" x="730"/>
        <item m="1" x="326"/>
        <item m="1" x="603"/>
        <item m="1" x="309"/>
        <item m="1" x="362"/>
        <item m="1" x="654"/>
        <item m="1" x="922"/>
        <item m="1" x="639"/>
        <item m="1" x="1089"/>
        <item m="1" x="651"/>
        <item m="1" x="885"/>
        <item m="1" x="200"/>
        <item m="1" x="683"/>
        <item m="1" x="323"/>
        <item m="1" x="253"/>
        <item m="1" x="979"/>
        <item m="1" x="294"/>
        <item m="1" x="1003"/>
        <item m="1" x="195"/>
        <item m="1" x="820"/>
        <item m="1" x="827"/>
        <item m="1" x="231"/>
        <item m="1" x="749"/>
        <item m="1" x="127"/>
        <item m="1" x="950"/>
        <item m="1" x="655"/>
        <item m="1" x="876"/>
        <item m="1" x="845"/>
        <item m="1" x="1065"/>
        <item m="1" x="838"/>
        <item m="1" x="416"/>
        <item m="1" x="917"/>
        <item m="1" x="1051"/>
        <item m="1" x="741"/>
        <item m="1" x="873"/>
        <item m="1" x="206"/>
        <item m="1" x="1039"/>
        <item m="1" x="696"/>
        <item m="1" x="561"/>
        <item m="1" x="945"/>
        <item m="1" x="471"/>
        <item m="1" x="794"/>
        <item m="1" x="328"/>
        <item m="1" x="424"/>
        <item m="1" x="821"/>
        <item m="1" x="590"/>
        <item m="1" x="134"/>
        <item m="1" x="468"/>
        <item m="1" x="948"/>
        <item m="1" x="1050"/>
        <item m="1" x="153"/>
        <item m="1" x="438"/>
        <item m="1" x="373"/>
        <item m="1" x="706"/>
        <item m="1" x="799"/>
        <item m="1" x="239"/>
        <item m="1" x="1221"/>
        <item m="1" x="204"/>
        <item m="1" x="277"/>
        <item m="1" x="1058"/>
        <item m="1" x="566"/>
        <item m="1" x="580"/>
        <item m="1" x="634"/>
        <item m="1" x="209"/>
        <item m="1" x="488"/>
        <item m="1" x="883"/>
        <item m="1" x="795"/>
        <item m="1" x="585"/>
        <item m="1" x="532"/>
        <item m="1" x="162"/>
        <item m="1" x="400"/>
        <item m="1" x="864"/>
        <item m="1" x="498"/>
        <item m="1" x="661"/>
        <item m="1" x="598"/>
        <item m="1" x="780"/>
        <item m="1" x="144"/>
        <item m="1" x="625"/>
        <item m="1" x="299"/>
        <item m="1" x="702"/>
        <item m="1" x="828"/>
        <item m="1" x="904"/>
        <item m="1" x="839"/>
        <item m="1" x="800"/>
        <item m="1" x="726"/>
        <item m="1" x="1137"/>
        <item m="1" x="1029"/>
        <item m="1" x="280"/>
        <item m="1" x="1021"/>
        <item m="1" x="475"/>
        <item m="1" x="785"/>
        <item m="1" x="191"/>
        <item m="1" x="764"/>
        <item m="1" x="631"/>
        <item m="1" x="1063"/>
        <item m="1" x="217"/>
        <item m="1" x="1274"/>
        <item m="1" x="256"/>
        <item m="1" x="196"/>
        <item m="1" x="766"/>
        <item m="1" x="966"/>
        <item m="1" x="869"/>
        <item m="1" x="155"/>
        <item m="1" x="307"/>
        <item m="1" x="1095"/>
        <item m="1" x="1035"/>
        <item m="1" x="290"/>
        <item m="1" x="263"/>
        <item m="1" x="558"/>
        <item m="1" x="179"/>
        <item m="1" x="786"/>
        <item m="1" x="219"/>
        <item m="1" x="389"/>
        <item m="1" x="686"/>
        <item m="1" x="1217"/>
        <item m="1" x="257"/>
        <item m="1" x="527"/>
        <item m="1" x="374"/>
        <item m="1" x="536"/>
        <item m="1" x="1090"/>
        <item m="1" x="973"/>
        <item m="1" x="435"/>
        <item m="1" x="188"/>
        <item m="1" x="1138"/>
        <item m="1" x="301"/>
        <item m="1" x="1083"/>
        <item m="1" x="640"/>
        <item m="1" x="1024"/>
        <item m="1" x="383"/>
        <item m="1" x="555"/>
        <item m="1" x="1040"/>
        <item m="1" x="1228"/>
        <item m="1" x="1004"/>
        <item m="1" x="403"/>
        <item m="1" x="346"/>
        <item m="1" x="1049"/>
        <item m="1" x="813"/>
        <item m="1" x="657"/>
        <item m="1" x="1081"/>
        <item m="1" x="129"/>
        <item m="1" x="126"/>
        <item m="1" x="801"/>
        <item m="1" x="941"/>
        <item m="1" x="896"/>
        <item m="1" x="1079"/>
        <item m="1" x="604"/>
        <item m="1" x="351"/>
        <item m="1" x="425"/>
        <item m="1" x="955"/>
        <item m="1" x="507"/>
        <item m="1" x="737"/>
        <item m="1" x="1152"/>
        <item m="1" x="390"/>
        <item m="1" x="727"/>
        <item m="1" x="111"/>
        <item m="1" x="440"/>
        <item x="2"/>
        <item x="1"/>
        <item x="4"/>
        <item x="3"/>
        <item x="5"/>
        <item x="7"/>
        <item x="6"/>
        <item x="8"/>
        <item x="9"/>
        <item x="10"/>
        <item x="11"/>
        <item x="12"/>
        <item x="13"/>
        <item x="14"/>
        <item x="17"/>
        <item x="16"/>
        <item x="15"/>
        <item x="18"/>
        <item x="23"/>
        <item x="22"/>
        <item x="21"/>
        <item x="19"/>
        <item x="20"/>
        <item x="24"/>
        <item x="25"/>
        <item x="26"/>
        <item x="27"/>
        <item x="28"/>
        <item x="29"/>
        <item x="30"/>
        <item x="31"/>
        <item x="32"/>
        <item x="33"/>
        <item x="35"/>
        <item x="34"/>
        <item x="36"/>
        <item x="37"/>
        <item x="38"/>
        <item x="39"/>
        <item x="40"/>
        <item x="41"/>
        <item x="42"/>
        <item x="45"/>
        <item x="44"/>
        <item x="43"/>
        <item x="46"/>
        <item x="50"/>
        <item x="49"/>
        <item x="48"/>
        <item x="47"/>
        <item x="52"/>
        <item x="51"/>
        <item x="55"/>
        <item x="54"/>
        <item x="53"/>
        <item x="57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70"/>
        <item x="71"/>
        <item x="69"/>
        <item x="72"/>
        <item x="73"/>
        <item x="76"/>
        <item x="75"/>
        <item x="74"/>
        <item x="77"/>
        <item x="78"/>
        <item x="80"/>
        <item x="79"/>
        <item x="83"/>
        <item x="82"/>
        <item x="81"/>
        <item x="84"/>
        <item x="87"/>
        <item x="88"/>
        <item x="86"/>
        <item x="85"/>
        <item x="90"/>
        <item x="89"/>
        <item x="95"/>
        <item x="94"/>
        <item x="93"/>
        <item x="92"/>
        <item x="91"/>
        <item m="1" x="428"/>
        <item m="1" x="1189"/>
        <item m="1" x="131"/>
        <item m="1" x="96"/>
        <item t="default"/>
      </items>
    </pivotField>
    <pivotField axis="axisPage" showAll="0">
      <items count="4">
        <item x="0"/>
        <item m="1" x="2"/>
        <item x="1"/>
        <item t="default"/>
      </items>
    </pivotField>
    <pivotField axis="axisRow" showAll="0">
      <items count="17">
        <item x="0"/>
        <item m="1" x="15"/>
        <item x="1"/>
        <item x="2"/>
        <item x="3"/>
        <item m="1" x="11"/>
        <item m="1" x="12"/>
        <item m="1" x="10"/>
        <item x="5"/>
        <item m="1" x="9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m="1" x="2"/>
        <item m="1" x="3"/>
        <item t="default"/>
      </items>
    </pivotField>
    <pivotField numFmtId="2" showAll="0"/>
    <pivotField showAll="0"/>
    <pivotField showAll="0"/>
  </pivotFields>
  <rowFields count="3">
    <field x="15"/>
    <field x="0"/>
    <field x="2"/>
  </rowFields>
  <rowItems count="14">
    <i>
      <x/>
    </i>
    <i r="1">
      <x v="1268"/>
    </i>
    <i r="2">
      <x v="8"/>
    </i>
    <i r="1">
      <x v="1269"/>
    </i>
    <i r="2">
      <x v="3"/>
    </i>
    <i r="2">
      <x v="8"/>
    </i>
    <i r="1">
      <x v="1270"/>
    </i>
    <i r="2">
      <x v="8"/>
    </i>
    <i r="1">
      <x v="1271"/>
    </i>
    <i r="2">
      <x v="8"/>
    </i>
    <i r="2">
      <x v="10"/>
    </i>
    <i r="1">
      <x v="1272"/>
    </i>
    <i r="2">
      <x v="8"/>
    </i>
    <i t="grand">
      <x/>
    </i>
  </rowItems>
  <colItems count="1">
    <i/>
  </colItems>
  <pageFields count="1">
    <pageField fld="1" item="2" hier="-1"/>
  </pageFields>
  <dataFields count="1">
    <dataField name="Count of Obj" fld="3" subtotal="count" baseField="0" baseItem="0"/>
  </dataFields>
  <formats count="4">
    <format dxfId="27">
      <pivotArea collapsedLevelsAreSubtotals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6">
      <pivotArea dataOnly="0" labelOnly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5">
      <pivotArea collapsedLevelsAreSubtotals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  <format dxfId="24">
      <pivotArea dataOnly="0" labelOnly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456A03-EFD4-416A-B021-C441A7C21E4E}" name="Table2" displayName="Table2" ref="A1:C1015" totalsRowShown="0" totalsRowDxfId="23">
  <autoFilter ref="A1:C1015" xr:uid="{43456A03-EFD4-416A-B021-C441A7C21E4E}"/>
  <tableColumns count="3">
    <tableColumn id="1" xr3:uid="{96F9219D-1D74-4611-A7AA-8AB4E044352A}" name="Ticket" totalsRowDxfId="22"/>
    <tableColumn id="2" xr3:uid="{D6F02EDE-42BA-4EF9-A278-EA070340E315}" name="Number" totalsRowDxfId="21"/>
    <tableColumn id="3" xr3:uid="{F6A90E5F-0E5C-41D7-A40C-1CC9A86DC194}" name="Status" totalsRow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8037D6-A574-4B81-B392-ED766472D9FE}" name="Proc" displayName="Proc" ref="A1:S807" totalsRowShown="0">
  <autoFilter ref="A1:S807" xr:uid="{678037D6-A574-4B81-B392-ED766472D9FE}">
    <filterColumn colId="1">
      <filters>
        <filter val="open"/>
      </filters>
    </filterColumn>
    <filterColumn colId="2">
      <filters>
        <filter val="New"/>
      </filters>
    </filterColumn>
  </autoFilter>
  <tableColumns count="19">
    <tableColumn id="1" xr3:uid="{5BF112CC-BAD1-48FD-B930-E0EF8CA67570}" name="App"/>
    <tableColumn id="2" xr3:uid="{F44F7455-95E4-448C-84F7-0BD5E8515FF2}" name="Filter" dataDxfId="19">
      <calculatedColumnFormula>IFERROR(VLOOKUP(Proc[[#This Row],[App]],Table2[],3,0),"open")</calculatedColumnFormula>
    </tableColumn>
    <tableColumn id="3" xr3:uid="{5F4F076A-2403-4720-A29D-FC0FB8EA120F}" name="Status"/>
    <tableColumn id="4" xr3:uid="{394D0319-2A38-45A3-AB7A-456D5C3C825D}" name="Obj"/>
    <tableColumn id="5" xr3:uid="{85258F80-F70E-46C9-B73A-0E7A23F5BAA8}" name="Requested"/>
    <tableColumn id="6" xr3:uid="{136D6DA2-77DB-4BF7-9073-FBF6D323E39D}" name="CurrentParent" dataDxfId="18"/>
    <tableColumn id="7" xr3:uid="{D69C8A00-2CB4-4F31-920A-C1D332375D40}" name="type"/>
    <tableColumn id="9" xr3:uid="{3D246B09-CC89-411A-9E7E-B79496797F29}" name="LFF_ID" dataDxfId="17">
      <calculatedColumnFormula>IF(Proc[[#This Row],[type]]="LFF (MDG-F)",MID(Proc[[#This Row],[Obj]],13,10),"")</calculatedColumnFormula>
    </tableColumn>
    <tableColumn id="10" xr3:uid="{0F3D2251-8320-43C5-9772-41A1D1B49BAD}" name="Analysis"/>
    <tableColumn id="11" xr3:uid="{D9BF87CD-B2A1-4ABE-AAB8-595DDF492F11}" name="Check" dataDxfId="16">
      <calculatedColumnFormula>Proc[[#This Row],[Requested]]=Proc[[#This Row],[CurrentParent]]</calculatedColumnFormula>
    </tableColumn>
    <tableColumn id="24" xr3:uid="{9DAA192A-7AAB-4460-A9EA-787D5AF7E069}" name="Sector" dataDxfId="15">
      <calculatedColumnFormula>IF(Proc[[#This Row],[Author]]="Marcela Urrego",VLOOKUP(LEFT(Proc[[#This Row],[Requested]],1),Table3[#All],2,0),VLOOKUP(Proc[[#This Row],[Author]],Table4[],2,0))</calculatedColumnFormula>
    </tableColumn>
    <tableColumn id="13" xr3:uid="{EFBC6B71-E109-48FC-AE50-5015496DB0CA}" name="Forecast" dataDxfId="14"/>
    <tableColumn id="15" xr3:uid="{F0BFEDC5-AB85-4752-8DBE-1E2D2A86C38C}" name="DateOpened" dataDxfId="0"/>
    <tableColumn id="17" xr3:uid="{78B7D816-31FE-4F8F-8018-91CE8D5DE9A2}" name="DateMapped" dataDxfId="13"/>
    <tableColumn id="16" xr3:uid="{37F76675-DAA7-497A-B0C3-D5ADC87396FC}" name="DateClosed" dataDxfId="12"/>
    <tableColumn id="23" xr3:uid="{77371810-6F86-4EEF-85D0-5FCFC20B88DC}" name="Delayed?" dataDxfId="11">
      <calculatedColumnFormula>IF(Proc[[#This Row],[DaysAgeing]]&gt;5,"yep","on track")</calculatedColumnFormula>
    </tableColumn>
    <tableColumn id="18" xr3:uid="{6AC4A96E-CE6C-49CA-A4F1-794160BB5940}" name="DaysAgeing" dataDxfId="10">
      <calculatedColumnFormula>IF(Proc[[#This Row],[DateClosed]]="",ABS(NETWORKDAYS(Proc[[#This Row],[DateOpened]],TODAY()))-1,ABS(NETWORKDAYS(Proc[[#This Row],[DateOpened]],Proc[[#This Row],[DateClosed]]))-1)</calculatedColumnFormula>
    </tableColumn>
    <tableColumn id="19" xr3:uid="{7CC86552-2F6D-4DFA-8F17-7AFF536FE9EE}" name="Author" dataDxfId="9"/>
    <tableColumn id="22" xr3:uid="{87389AE1-9ECE-4C7F-80F9-48A35BE78A62}" name="Prognosis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618A58-C4E3-4E95-B0AA-9A83DBB6280E}" name="Table4" displayName="Table4" ref="A1:B115" totalsRowShown="0">
  <autoFilter ref="A1:B115" xr:uid="{92618A58-C4E3-4E95-B0AA-9A83DBB6280E}"/>
  <tableColumns count="2">
    <tableColumn id="1" xr3:uid="{3B75FB62-4A54-4090-931B-B52201DF1C2A}" name="Person"/>
    <tableColumn id="2" xr3:uid="{0921F6D6-E98A-4F94-9591-4AA0953348CA}" name="s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7104AD-3240-49E6-945E-A9C0F8AEE9FD}" name="Table6" displayName="Table6" ref="A1:A11" totalsRowShown="0">
  <autoFilter ref="A1:A11" xr:uid="{567104AD-3240-49E6-945E-A9C0F8AEE9FD}"/>
  <tableColumns count="1">
    <tableColumn id="1" xr3:uid="{94627EDD-B748-47FE-AFCB-0DEFCE3316EE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5F2208-05D5-4564-9A81-B69686F2E225}" name="Table8" displayName="Table8" ref="A14:A16" totalsRowShown="0">
  <autoFilter ref="A14:A16" xr:uid="{D15F2208-05D5-4564-9A81-B69686F2E225}"/>
  <tableColumns count="1">
    <tableColumn id="1" xr3:uid="{731D3B3A-A115-466A-91C3-ACBA0DE686A4}" name="objec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7D7072-A860-4DF6-81B1-FB32411098C9}" name="Table3" displayName="Table3" ref="A1:B6" totalsRowShown="0">
  <autoFilter ref="A1:B6" xr:uid="{757D7072-A860-4DF6-81B1-FB32411098C9}"/>
  <tableColumns count="2">
    <tableColumn id="1" xr3:uid="{EF3456B5-A241-4AB0-9D44-E583F5A28D5D}" name="Objects"/>
    <tableColumn id="2" xr3:uid="{24DB8561-6678-4D6D-B81E-FA7791D3C03C}" name="Secto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8396D3-971A-405D-9996-529D23A1D423}" name="YelTable" displayName="YelTable" ref="A1:F5" totalsRowShown="0">
  <autoFilter ref="A1:F5" xr:uid="{3F8396D3-971A-405D-9996-529D23A1D423}"/>
  <tableColumns count="6">
    <tableColumn id="3" xr3:uid="{1E05904C-33DE-48E5-8213-D72B8227C597}" name="Sector" dataDxfId="7"/>
    <tableColumn id="6" xr3:uid="{73647D57-303F-4AF5-983C-1CCB32EBD08D}" name="Forecast Period" dataDxfId="6"/>
    <tableColumn id="4" xr3:uid="{FA11B267-B5E3-452C-A4E3-1668B4A12A28}" name="Number of Tickets Raised" dataDxfId="5"/>
    <tableColumn id="1" xr3:uid="{441BC59C-A1EA-4CA8-B944-D602CD57D89D}" name="Delayed Tickets"/>
    <tableColumn id="5" xr3:uid="{29680677-3B0F-4EC4-81FF-46A6FDD4C5F7}" name="Number of Total Objects" dataDxfId="4"/>
    <tableColumn id="2" xr3:uid="{3D96D299-AEA2-4D9C-9BE6-F98ADF0CDB84}" name="Commentary for delayed tickets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customProperty" Target="../customProperty1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customProperty" Target="../customProperty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customProperty" Target="../customProperty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A190F-5488-4632-AF91-93A699854F94}">
  <sheetPr codeName="Sheet3"/>
  <dimension ref="A1:C4"/>
  <sheetViews>
    <sheetView workbookViewId="0">
      <selection activeCell="B40" sqref="B40"/>
    </sheetView>
  </sheetViews>
  <sheetFormatPr defaultColWidth="0" defaultRowHeight="15"/>
  <cols>
    <col min="1" max="1" width="12.85546875" bestFit="1" customWidth="1"/>
    <col min="2" max="2" width="17.5703125" bestFit="1" customWidth="1"/>
    <col min="3" max="3" width="9.140625" customWidth="1"/>
    <col min="4" max="16384" width="9.140625" hidden="1"/>
  </cols>
  <sheetData>
    <row r="1" spans="1:2">
      <c r="A1" s="66" t="s">
        <v>390</v>
      </c>
      <c r="B1" s="72" t="s">
        <v>1944</v>
      </c>
    </row>
    <row r="3" spans="1:2">
      <c r="A3" s="66" t="s">
        <v>366</v>
      </c>
      <c r="B3" t="s">
        <v>726</v>
      </c>
    </row>
    <row r="4" spans="1:2">
      <c r="A4" s="17" t="s">
        <v>381</v>
      </c>
      <c r="B4" s="73"/>
    </row>
  </sheetData>
  <pageMargins left="0.7" right="0.7" top="0.75" bottom="0.75" header="0.3" footer="0.3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93DC0-9C4D-440D-9500-A4F04C492746}">
  <sheetPr codeName="Sheet5"/>
  <dimension ref="A1:B6"/>
  <sheetViews>
    <sheetView workbookViewId="0">
      <selection activeCell="B20" sqref="B20"/>
    </sheetView>
  </sheetViews>
  <sheetFormatPr defaultRowHeight="15"/>
  <cols>
    <col min="1" max="2" width="11" customWidth="1"/>
  </cols>
  <sheetData>
    <row r="1" spans="1:2">
      <c r="A1" t="s">
        <v>628</v>
      </c>
      <c r="B1" t="s">
        <v>389</v>
      </c>
    </row>
    <row r="2" spans="1:2">
      <c r="A2" t="s">
        <v>629</v>
      </c>
      <c r="B2" t="s">
        <v>597</v>
      </c>
    </row>
    <row r="3" spans="1:2">
      <c r="A3" t="s">
        <v>630</v>
      </c>
      <c r="B3" t="s">
        <v>595</v>
      </c>
    </row>
    <row r="4" spans="1:2">
      <c r="A4" t="s">
        <v>631</v>
      </c>
      <c r="B4" t="s">
        <v>596</v>
      </c>
    </row>
    <row r="5" spans="1:2">
      <c r="A5" t="s">
        <v>632</v>
      </c>
      <c r="B5" t="s">
        <v>594</v>
      </c>
    </row>
    <row r="6" spans="1:2">
      <c r="A6" t="s">
        <v>633</v>
      </c>
      <c r="B6" s="22" t="s">
        <v>594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83E1-888F-4423-8E5B-9DF55B906F5D}">
  <sheetPr codeName="Sheet9"/>
  <dimension ref="A1:F5"/>
  <sheetViews>
    <sheetView workbookViewId="0">
      <selection activeCell="E23" sqref="E23"/>
    </sheetView>
  </sheetViews>
  <sheetFormatPr defaultRowHeight="15"/>
  <cols>
    <col min="1" max="1" width="9.140625" bestFit="1" customWidth="1"/>
    <col min="2" max="2" width="17.42578125" bestFit="1" customWidth="1"/>
    <col min="3" max="3" width="26.42578125" bestFit="1" customWidth="1"/>
    <col min="4" max="4" width="17.5703125" bestFit="1" customWidth="1"/>
    <col min="5" max="5" width="25.7109375" bestFit="1" customWidth="1"/>
    <col min="6" max="6" width="116.5703125" bestFit="1" customWidth="1"/>
  </cols>
  <sheetData>
    <row r="1" spans="1:6">
      <c r="A1" t="s">
        <v>389</v>
      </c>
      <c r="B1" t="s">
        <v>634</v>
      </c>
      <c r="C1" t="s">
        <v>635</v>
      </c>
      <c r="D1" t="s">
        <v>636</v>
      </c>
      <c r="E1" t="s">
        <v>637</v>
      </c>
      <c r="F1" t="s">
        <v>638</v>
      </c>
    </row>
    <row r="2" spans="1:6">
      <c r="A2" t="s">
        <v>594</v>
      </c>
      <c r="B2" t="s">
        <v>401</v>
      </c>
      <c r="C2">
        <v>21</v>
      </c>
      <c r="D2">
        <v>3</v>
      </c>
      <c r="E2">
        <v>528</v>
      </c>
      <c r="F2" t="s">
        <v>639</v>
      </c>
    </row>
    <row r="3" spans="1:6">
      <c r="A3" t="s">
        <v>595</v>
      </c>
      <c r="B3" t="s">
        <v>401</v>
      </c>
      <c r="C3">
        <v>24</v>
      </c>
      <c r="D3">
        <v>9</v>
      </c>
      <c r="E3">
        <v>222</v>
      </c>
      <c r="F3" t="s">
        <v>640</v>
      </c>
    </row>
    <row r="4" spans="1:6">
      <c r="A4" t="s">
        <v>596</v>
      </c>
      <c r="B4" t="s">
        <v>401</v>
      </c>
      <c r="C4">
        <v>10</v>
      </c>
      <c r="D4">
        <v>1</v>
      </c>
      <c r="E4">
        <v>25</v>
      </c>
      <c r="F4" t="s">
        <v>641</v>
      </c>
    </row>
    <row r="5" spans="1:6">
      <c r="A5" t="s">
        <v>597</v>
      </c>
      <c r="B5" t="s">
        <v>401</v>
      </c>
      <c r="C5">
        <v>11</v>
      </c>
      <c r="D5">
        <v>4</v>
      </c>
      <c r="E5">
        <v>1936</v>
      </c>
      <c r="F5" t="s">
        <v>642</v>
      </c>
    </row>
  </sheetData>
  <phoneticPr fontId="5" type="noConversion"/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B7123-EEA1-4BA6-8CFC-B80BB9988DCB}">
  <sheetPr codeName="Sheet2"/>
  <dimension ref="A2:K21"/>
  <sheetViews>
    <sheetView tabSelected="1" zoomScale="115" zoomScaleNormal="115" workbookViewId="0">
      <selection activeCell="E4" sqref="E4"/>
    </sheetView>
  </sheetViews>
  <sheetFormatPr defaultColWidth="0" defaultRowHeight="15"/>
  <cols>
    <col min="1" max="1" width="31.85546875" bestFit="1" customWidth="1"/>
    <col min="2" max="2" width="12.140625" bestFit="1" customWidth="1"/>
    <col min="3" max="3" width="8.28515625" style="46" bestFit="1" customWidth="1"/>
    <col min="4" max="4" width="11.28515625" style="46" bestFit="1" customWidth="1"/>
    <col min="5" max="5" width="11.28515625" style="22" bestFit="1" customWidth="1"/>
    <col min="6" max="6" width="20.140625" customWidth="1"/>
    <col min="7" max="10" width="9.140625" hidden="1" customWidth="1"/>
    <col min="11" max="11" width="26" hidden="1" customWidth="1"/>
    <col min="12" max="16384" width="9.140625" hidden="1"/>
  </cols>
  <sheetData>
    <row r="2" spans="1:6">
      <c r="A2" s="66" t="s">
        <v>365</v>
      </c>
      <c r="B2" s="72" t="s">
        <v>954</v>
      </c>
    </row>
    <row r="3" spans="1:6">
      <c r="F3" t="s">
        <v>727</v>
      </c>
    </row>
    <row r="4" spans="1:6">
      <c r="A4" s="66" t="s">
        <v>366</v>
      </c>
      <c r="B4" t="s">
        <v>726</v>
      </c>
      <c r="C4"/>
      <c r="D4"/>
      <c r="E4" t="s">
        <v>367</v>
      </c>
      <c r="F4" t="s">
        <v>367</v>
      </c>
    </row>
    <row r="5" spans="1:6">
      <c r="A5" s="17" t="s">
        <v>897</v>
      </c>
      <c r="B5" s="73">
        <v>44</v>
      </c>
      <c r="C5"/>
      <c r="D5"/>
      <c r="E5"/>
    </row>
    <row r="6" spans="1:6">
      <c r="A6" s="67" t="s">
        <v>2533</v>
      </c>
      <c r="B6" s="73">
        <v>8</v>
      </c>
      <c r="C6"/>
      <c r="D6"/>
      <c r="E6"/>
    </row>
    <row r="7" spans="1:6">
      <c r="A7" s="68" t="s">
        <v>370</v>
      </c>
      <c r="B7" s="73">
        <v>8</v>
      </c>
      <c r="C7"/>
      <c r="D7"/>
      <c r="E7"/>
    </row>
    <row r="8" spans="1:6">
      <c r="A8" s="67" t="s">
        <v>2515</v>
      </c>
      <c r="B8" s="73">
        <v>2</v>
      </c>
      <c r="C8" s="56"/>
      <c r="D8"/>
      <c r="E8"/>
    </row>
    <row r="9" spans="1:6">
      <c r="A9" s="68" t="s">
        <v>369</v>
      </c>
      <c r="B9" s="73">
        <v>1</v>
      </c>
      <c r="C9"/>
      <c r="D9"/>
    </row>
    <row r="10" spans="1:6">
      <c r="A10" s="68" t="s">
        <v>370</v>
      </c>
      <c r="B10" s="73">
        <v>1</v>
      </c>
      <c r="C10" s="53"/>
      <c r="D10"/>
    </row>
    <row r="11" spans="1:6">
      <c r="A11" s="67" t="s">
        <v>2513</v>
      </c>
      <c r="B11" s="73">
        <v>1</v>
      </c>
      <c r="C11"/>
      <c r="D11"/>
    </row>
    <row r="12" spans="1:6">
      <c r="A12" s="68" t="s">
        <v>370</v>
      </c>
      <c r="B12" s="73">
        <v>1</v>
      </c>
      <c r="C12"/>
      <c r="D12"/>
    </row>
    <row r="13" spans="1:6">
      <c r="A13" s="67" t="s">
        <v>2510</v>
      </c>
      <c r="B13" s="73">
        <v>11</v>
      </c>
      <c r="C13"/>
      <c r="D13"/>
    </row>
    <row r="14" spans="1:6">
      <c r="A14" s="68" t="s">
        <v>370</v>
      </c>
      <c r="B14" s="73">
        <v>9</v>
      </c>
      <c r="C14" s="53"/>
      <c r="D14"/>
    </row>
    <row r="15" spans="1:6">
      <c r="A15" s="68" t="s">
        <v>377</v>
      </c>
      <c r="B15" s="73">
        <v>2</v>
      </c>
      <c r="C15"/>
      <c r="D15"/>
    </row>
    <row r="16" spans="1:6">
      <c r="A16" s="67" t="s">
        <v>2477</v>
      </c>
      <c r="B16" s="73">
        <v>22</v>
      </c>
      <c r="C16"/>
      <c r="D16"/>
    </row>
    <row r="17" spans="1:4">
      <c r="A17" s="68" t="s">
        <v>370</v>
      </c>
      <c r="B17" s="73">
        <v>22</v>
      </c>
      <c r="C17"/>
      <c r="D17"/>
    </row>
    <row r="18" spans="1:4">
      <c r="A18" s="17" t="s">
        <v>381</v>
      </c>
      <c r="B18" s="73">
        <v>44</v>
      </c>
      <c r="C18"/>
      <c r="D18"/>
    </row>
    <row r="19" spans="1:4">
      <c r="C19" s="47"/>
      <c r="D19"/>
    </row>
    <row r="21" spans="1:4" ht="17.25" customHeight="1"/>
  </sheetData>
  <autoFilter ref="A2:F1358" xr:uid="{B27B7123-EEA1-4BA6-8CFC-B80BB9988DCB}"/>
  <pageMargins left="0.7" right="0.7" top="0.75" bottom="0.75" header="0.3" footer="0.3"/>
  <pageSetup orientation="portrait" r:id="rId2"/>
  <customProperties>
    <customPr name="_pios_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F094-6CC7-43A2-BBFE-8797416561A7}">
  <sheetPr codeName="Sheet1"/>
  <dimension ref="A1:D1015"/>
  <sheetViews>
    <sheetView topLeftCell="A981" workbookViewId="0">
      <selection activeCell="C1015" sqref="C1015"/>
    </sheetView>
  </sheetViews>
  <sheetFormatPr defaultRowHeight="15"/>
  <cols>
    <col min="1" max="1" width="24.5703125" bestFit="1" customWidth="1"/>
    <col min="2" max="2" width="10.5703125" bestFit="1" customWidth="1"/>
    <col min="3" max="3" width="4.42578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C2" t="str">
        <f>IF(ISBLANK(A2),"","ok")</f>
        <v>ok</v>
      </c>
    </row>
    <row r="3" spans="1:3">
      <c r="A3" t="s">
        <v>5</v>
      </c>
      <c r="B3">
        <v>2</v>
      </c>
      <c r="C3" t="s">
        <v>4</v>
      </c>
    </row>
    <row r="4" spans="1:3">
      <c r="A4" t="s">
        <v>6</v>
      </c>
      <c r="B4">
        <v>2</v>
      </c>
      <c r="C4" t="s">
        <v>4</v>
      </c>
    </row>
    <row r="5" spans="1:3">
      <c r="A5" t="s">
        <v>7</v>
      </c>
      <c r="B5">
        <v>1</v>
      </c>
      <c r="C5" t="s">
        <v>4</v>
      </c>
    </row>
    <row r="6" spans="1:3">
      <c r="A6" t="s">
        <v>8</v>
      </c>
      <c r="B6">
        <v>1</v>
      </c>
      <c r="C6" t="s">
        <v>4</v>
      </c>
    </row>
    <row r="7" spans="1:3">
      <c r="A7" t="s">
        <v>9</v>
      </c>
      <c r="B7">
        <v>1</v>
      </c>
      <c r="C7" t="s">
        <v>4</v>
      </c>
    </row>
    <row r="8" spans="1:3">
      <c r="A8" t="s">
        <v>10</v>
      </c>
      <c r="B8">
        <v>1</v>
      </c>
      <c r="C8" t="s">
        <v>4</v>
      </c>
    </row>
    <row r="9" spans="1:3">
      <c r="A9" t="s">
        <v>11</v>
      </c>
      <c r="B9">
        <v>1725</v>
      </c>
      <c r="C9" t="s">
        <v>4</v>
      </c>
    </row>
    <row r="10" spans="1:3">
      <c r="A10" t="s">
        <v>12</v>
      </c>
      <c r="B10">
        <v>3</v>
      </c>
      <c r="C10" t="s">
        <v>4</v>
      </c>
    </row>
    <row r="11" spans="1:3">
      <c r="A11" s="2" t="s">
        <v>13</v>
      </c>
      <c r="B11">
        <v>29</v>
      </c>
      <c r="C11" t="s">
        <v>4</v>
      </c>
    </row>
    <row r="12" spans="1:3">
      <c r="A12" s="2" t="s">
        <v>14</v>
      </c>
      <c r="B12">
        <v>7</v>
      </c>
      <c r="C12" t="s">
        <v>4</v>
      </c>
    </row>
    <row r="13" spans="1:3">
      <c r="A13" s="2" t="s">
        <v>15</v>
      </c>
      <c r="B13">
        <v>38</v>
      </c>
      <c r="C13" t="s">
        <v>4</v>
      </c>
    </row>
    <row r="14" spans="1:3">
      <c r="A14" s="2" t="s">
        <v>16</v>
      </c>
      <c r="B14">
        <v>11</v>
      </c>
      <c r="C14" t="s">
        <v>4</v>
      </c>
    </row>
    <row r="15" spans="1:3">
      <c r="A15" s="2" t="s">
        <v>17</v>
      </c>
      <c r="B15">
        <v>24</v>
      </c>
      <c r="C15" t="s">
        <v>4</v>
      </c>
    </row>
    <row r="16" spans="1:3">
      <c r="A16" t="s">
        <v>18</v>
      </c>
      <c r="B16">
        <v>50</v>
      </c>
      <c r="C16" t="s">
        <v>4</v>
      </c>
    </row>
    <row r="17" spans="1:3">
      <c r="A17" t="s">
        <v>19</v>
      </c>
      <c r="B17">
        <v>11</v>
      </c>
      <c r="C17" t="s">
        <v>4</v>
      </c>
    </row>
    <row r="18" spans="1:3">
      <c r="A18" t="s">
        <v>20</v>
      </c>
      <c r="B18">
        <v>4</v>
      </c>
      <c r="C18" t="s">
        <v>4</v>
      </c>
    </row>
    <row r="19" spans="1:3">
      <c r="A19" t="s">
        <v>21</v>
      </c>
      <c r="B19">
        <v>62</v>
      </c>
      <c r="C19" t="s">
        <v>4</v>
      </c>
    </row>
    <row r="20" spans="1:3">
      <c r="A20" t="s">
        <v>22</v>
      </c>
      <c r="B20">
        <v>23</v>
      </c>
      <c r="C20" t="s">
        <v>4</v>
      </c>
    </row>
    <row r="21" spans="1:3">
      <c r="A21" t="s">
        <v>23</v>
      </c>
      <c r="B21">
        <v>2</v>
      </c>
      <c r="C21" t="s">
        <v>4</v>
      </c>
    </row>
    <row r="22" spans="1:3">
      <c r="A22" t="s">
        <v>24</v>
      </c>
      <c r="B22">
        <v>8</v>
      </c>
      <c r="C22" t="s">
        <v>4</v>
      </c>
    </row>
    <row r="23" spans="1:3">
      <c r="A23" s="2" t="s">
        <v>25</v>
      </c>
      <c r="B23">
        <v>1</v>
      </c>
      <c r="C23" t="s">
        <v>4</v>
      </c>
    </row>
    <row r="24" spans="1:3">
      <c r="A24" t="s">
        <v>26</v>
      </c>
      <c r="B24">
        <v>5</v>
      </c>
      <c r="C24" t="s">
        <v>4</v>
      </c>
    </row>
    <row r="25" spans="1:3">
      <c r="A25" t="s">
        <v>27</v>
      </c>
      <c r="B25">
        <v>12</v>
      </c>
      <c r="C25" t="s">
        <v>4</v>
      </c>
    </row>
    <row r="26" spans="1:3">
      <c r="A26" t="s">
        <v>28</v>
      </c>
      <c r="B26">
        <v>1</v>
      </c>
      <c r="C26" t="s">
        <v>4</v>
      </c>
    </row>
    <row r="27" spans="1:3">
      <c r="A27" t="s">
        <v>29</v>
      </c>
      <c r="B27">
        <v>5</v>
      </c>
      <c r="C27" t="s">
        <v>4</v>
      </c>
    </row>
    <row r="28" spans="1:3">
      <c r="A28" t="s">
        <v>30</v>
      </c>
      <c r="C28" t="s">
        <v>4</v>
      </c>
    </row>
    <row r="29" spans="1:3">
      <c r="A29" t="s">
        <v>31</v>
      </c>
      <c r="B29">
        <v>6</v>
      </c>
      <c r="C29" t="s">
        <v>4</v>
      </c>
    </row>
    <row r="30" spans="1:3">
      <c r="A30" s="2" t="s">
        <v>32</v>
      </c>
      <c r="B30">
        <v>1</v>
      </c>
      <c r="C30" t="s">
        <v>4</v>
      </c>
    </row>
    <row r="31" spans="1:3">
      <c r="A31" s="2" t="s">
        <v>33</v>
      </c>
      <c r="B31">
        <v>3</v>
      </c>
      <c r="C31" t="s">
        <v>4</v>
      </c>
    </row>
    <row r="32" spans="1:3">
      <c r="A32" s="2" t="s">
        <v>34</v>
      </c>
      <c r="B32">
        <v>1</v>
      </c>
      <c r="C32" t="s">
        <v>4</v>
      </c>
    </row>
    <row r="33" spans="1:3">
      <c r="A33" s="2" t="s">
        <v>35</v>
      </c>
      <c r="B33">
        <v>13</v>
      </c>
      <c r="C33" t="s">
        <v>4</v>
      </c>
    </row>
    <row r="34" spans="1:3">
      <c r="A34" t="s">
        <v>36</v>
      </c>
      <c r="B34">
        <v>1</v>
      </c>
      <c r="C34" t="s">
        <v>4</v>
      </c>
    </row>
    <row r="35" spans="1:3">
      <c r="A35" t="s">
        <v>37</v>
      </c>
      <c r="B35">
        <v>21</v>
      </c>
      <c r="C35" t="s">
        <v>4</v>
      </c>
    </row>
    <row r="36" spans="1:3">
      <c r="A36" t="s">
        <v>38</v>
      </c>
      <c r="B36">
        <v>6</v>
      </c>
      <c r="C36" t="s">
        <v>4</v>
      </c>
    </row>
    <row r="37" spans="1:3">
      <c r="A37" t="s">
        <v>39</v>
      </c>
      <c r="B37">
        <v>4</v>
      </c>
      <c r="C37" t="s">
        <v>4</v>
      </c>
    </row>
    <row r="38" spans="1:3">
      <c r="A38" t="s">
        <v>40</v>
      </c>
      <c r="B38">
        <v>2</v>
      </c>
      <c r="C38" t="s">
        <v>4</v>
      </c>
    </row>
    <row r="39" spans="1:3">
      <c r="A39" t="s">
        <v>41</v>
      </c>
      <c r="B39">
        <v>11</v>
      </c>
      <c r="C39" t="s">
        <v>4</v>
      </c>
    </row>
    <row r="40" spans="1:3">
      <c r="A40" t="s">
        <v>42</v>
      </c>
      <c r="B40">
        <v>63</v>
      </c>
      <c r="C40" t="s">
        <v>4</v>
      </c>
    </row>
    <row r="41" spans="1:3">
      <c r="A41" t="s">
        <v>43</v>
      </c>
      <c r="B41">
        <v>148</v>
      </c>
      <c r="C41" t="s">
        <v>4</v>
      </c>
    </row>
    <row r="42" spans="1:3">
      <c r="A42" t="s">
        <v>44</v>
      </c>
      <c r="B42">
        <v>2</v>
      </c>
      <c r="C42" t="s">
        <v>4</v>
      </c>
    </row>
    <row r="43" spans="1:3">
      <c r="A43" s="7" t="s">
        <v>45</v>
      </c>
      <c r="B43" s="8">
        <v>6</v>
      </c>
      <c r="C43" t="s">
        <v>4</v>
      </c>
    </row>
    <row r="44" spans="1:3">
      <c r="A44" t="s">
        <v>46</v>
      </c>
      <c r="B44">
        <v>8</v>
      </c>
      <c r="C44" t="s">
        <v>4</v>
      </c>
    </row>
    <row r="45" spans="1:3">
      <c r="A45" t="s">
        <v>47</v>
      </c>
      <c r="B45">
        <v>10</v>
      </c>
      <c r="C45" t="s">
        <v>4</v>
      </c>
    </row>
    <row r="46" spans="1:3">
      <c r="A46" t="s">
        <v>48</v>
      </c>
      <c r="B46">
        <v>1</v>
      </c>
      <c r="C46" t="s">
        <v>4</v>
      </c>
    </row>
    <row r="47" spans="1:3">
      <c r="A47" t="s">
        <v>49</v>
      </c>
      <c r="B47">
        <v>3</v>
      </c>
      <c r="C47" t="s">
        <v>4</v>
      </c>
    </row>
    <row r="48" spans="1:3">
      <c r="A48" s="2" t="s">
        <v>50</v>
      </c>
      <c r="B48">
        <v>43</v>
      </c>
      <c r="C48" t="s">
        <v>4</v>
      </c>
    </row>
    <row r="49" spans="1:3">
      <c r="A49" t="s">
        <v>51</v>
      </c>
      <c r="B49">
        <v>1</v>
      </c>
      <c r="C49" t="s">
        <v>4</v>
      </c>
    </row>
    <row r="50" spans="1:3">
      <c r="A50" t="s">
        <v>52</v>
      </c>
      <c r="B50">
        <v>1</v>
      </c>
      <c r="C50" t="s">
        <v>4</v>
      </c>
    </row>
    <row r="51" spans="1:3">
      <c r="A51" t="s">
        <v>53</v>
      </c>
      <c r="B51">
        <v>3</v>
      </c>
      <c r="C51" t="s">
        <v>4</v>
      </c>
    </row>
    <row r="52" spans="1:3">
      <c r="A52" s="2" t="s">
        <v>54</v>
      </c>
      <c r="B52">
        <v>7</v>
      </c>
      <c r="C52" t="s">
        <v>4</v>
      </c>
    </row>
    <row r="53" spans="1:3">
      <c r="A53" t="s">
        <v>55</v>
      </c>
      <c r="B53">
        <v>2</v>
      </c>
      <c r="C53" t="s">
        <v>4</v>
      </c>
    </row>
    <row r="54" spans="1:3">
      <c r="A54" t="s">
        <v>56</v>
      </c>
      <c r="B54">
        <v>1</v>
      </c>
      <c r="C54" t="s">
        <v>4</v>
      </c>
    </row>
    <row r="55" spans="1:3">
      <c r="A55" s="7" t="s">
        <v>57</v>
      </c>
      <c r="B55">
        <v>12</v>
      </c>
      <c r="C55" t="s">
        <v>4</v>
      </c>
    </row>
    <row r="56" spans="1:3">
      <c r="A56" t="s">
        <v>58</v>
      </c>
      <c r="B56">
        <v>1</v>
      </c>
      <c r="C56" t="s">
        <v>4</v>
      </c>
    </row>
    <row r="57" spans="1:3">
      <c r="A57" t="s">
        <v>59</v>
      </c>
      <c r="B57">
        <v>9</v>
      </c>
      <c r="C57" t="s">
        <v>4</v>
      </c>
    </row>
    <row r="58" spans="1:3">
      <c r="A58" t="s">
        <v>60</v>
      </c>
      <c r="B58">
        <v>157</v>
      </c>
      <c r="C58" t="s">
        <v>4</v>
      </c>
    </row>
    <row r="59" spans="1:3">
      <c r="A59" t="s">
        <v>61</v>
      </c>
      <c r="B59">
        <v>34</v>
      </c>
      <c r="C59" t="s">
        <v>4</v>
      </c>
    </row>
    <row r="60" spans="1:3">
      <c r="A60" t="s">
        <v>62</v>
      </c>
      <c r="B60">
        <v>1</v>
      </c>
      <c r="C60" t="s">
        <v>4</v>
      </c>
    </row>
    <row r="61" spans="1:3">
      <c r="A61" t="s">
        <v>63</v>
      </c>
      <c r="B61">
        <v>1</v>
      </c>
      <c r="C61" t="s">
        <v>4</v>
      </c>
    </row>
    <row r="62" spans="1:3">
      <c r="A62" t="s">
        <v>64</v>
      </c>
      <c r="B62">
        <v>43</v>
      </c>
      <c r="C62" t="s">
        <v>4</v>
      </c>
    </row>
    <row r="63" spans="1:3">
      <c r="A63" t="s">
        <v>65</v>
      </c>
      <c r="B63">
        <v>1</v>
      </c>
      <c r="C63" t="s">
        <v>4</v>
      </c>
    </row>
    <row r="64" spans="1:3">
      <c r="A64" t="s">
        <v>66</v>
      </c>
      <c r="B64">
        <v>7</v>
      </c>
      <c r="C64" t="s">
        <v>4</v>
      </c>
    </row>
    <row r="65" spans="1:3">
      <c r="A65" t="s">
        <v>67</v>
      </c>
      <c r="B65">
        <v>3</v>
      </c>
      <c r="C65" t="s">
        <v>4</v>
      </c>
    </row>
    <row r="66" spans="1:3">
      <c r="A66" t="s">
        <v>68</v>
      </c>
      <c r="B66">
        <v>4</v>
      </c>
      <c r="C66" t="s">
        <v>4</v>
      </c>
    </row>
    <row r="67" spans="1:3">
      <c r="A67" s="2" t="s">
        <v>69</v>
      </c>
      <c r="B67">
        <v>1</v>
      </c>
      <c r="C67" t="s">
        <v>4</v>
      </c>
    </row>
    <row r="68" spans="1:3">
      <c r="A68" s="2" t="s">
        <v>70</v>
      </c>
      <c r="B68">
        <v>20</v>
      </c>
      <c r="C68" t="s">
        <v>4</v>
      </c>
    </row>
    <row r="69" spans="1:3">
      <c r="A69" t="s">
        <v>71</v>
      </c>
      <c r="B69">
        <v>2902</v>
      </c>
      <c r="C69" t="s">
        <v>4</v>
      </c>
    </row>
    <row r="70" spans="1:3">
      <c r="A70" s="2" t="s">
        <v>72</v>
      </c>
      <c r="B70">
        <v>14</v>
      </c>
      <c r="C70" t="s">
        <v>4</v>
      </c>
    </row>
    <row r="71" spans="1:3">
      <c r="A71" s="2" t="s">
        <v>73</v>
      </c>
      <c r="B71">
        <v>5</v>
      </c>
      <c r="C71" t="s">
        <v>4</v>
      </c>
    </row>
    <row r="72" spans="1:3">
      <c r="A72" s="2" t="s">
        <v>74</v>
      </c>
      <c r="B72">
        <v>20</v>
      </c>
      <c r="C72" t="s">
        <v>4</v>
      </c>
    </row>
    <row r="73" spans="1:3">
      <c r="A73" s="2" t="s">
        <v>75</v>
      </c>
      <c r="B73">
        <v>2</v>
      </c>
      <c r="C73" t="s">
        <v>4</v>
      </c>
    </row>
    <row r="74" spans="1:3">
      <c r="A74" s="2" t="s">
        <v>76</v>
      </c>
      <c r="B74">
        <v>17</v>
      </c>
      <c r="C74" t="s">
        <v>4</v>
      </c>
    </row>
    <row r="75" spans="1:3">
      <c r="A75" s="2" t="s">
        <v>77</v>
      </c>
      <c r="B75">
        <v>202</v>
      </c>
      <c r="C75" t="s">
        <v>4</v>
      </c>
    </row>
    <row r="76" spans="1:3">
      <c r="A76" s="7" t="s">
        <v>78</v>
      </c>
      <c r="B76">
        <v>3</v>
      </c>
      <c r="C76" t="s">
        <v>4</v>
      </c>
    </row>
    <row r="77" spans="1:3">
      <c r="A77" t="s">
        <v>79</v>
      </c>
      <c r="B77">
        <v>8</v>
      </c>
      <c r="C77" t="s">
        <v>4</v>
      </c>
    </row>
    <row r="78" spans="1:3">
      <c r="A78" t="s">
        <v>80</v>
      </c>
      <c r="B78">
        <v>1</v>
      </c>
      <c r="C78" t="s">
        <v>4</v>
      </c>
    </row>
    <row r="79" spans="1:3">
      <c r="A79" t="s">
        <v>81</v>
      </c>
      <c r="B79">
        <v>1</v>
      </c>
      <c r="C79" t="s">
        <v>4</v>
      </c>
    </row>
    <row r="80" spans="1:3">
      <c r="A80" t="s">
        <v>82</v>
      </c>
      <c r="B80">
        <v>1</v>
      </c>
      <c r="C80" t="s">
        <v>4</v>
      </c>
    </row>
    <row r="81" spans="1:3">
      <c r="A81" t="s">
        <v>83</v>
      </c>
      <c r="B81">
        <v>3</v>
      </c>
      <c r="C81" t="s">
        <v>4</v>
      </c>
    </row>
    <row r="82" spans="1:3">
      <c r="A82" t="s">
        <v>84</v>
      </c>
      <c r="B82">
        <v>12</v>
      </c>
      <c r="C82" t="s">
        <v>4</v>
      </c>
    </row>
    <row r="83" spans="1:3">
      <c r="A83" t="s">
        <v>85</v>
      </c>
      <c r="B83">
        <v>16</v>
      </c>
      <c r="C83" t="s">
        <v>4</v>
      </c>
    </row>
    <row r="84" spans="1:3">
      <c r="A84" t="s">
        <v>86</v>
      </c>
      <c r="B84">
        <v>1</v>
      </c>
      <c r="C84" t="s">
        <v>4</v>
      </c>
    </row>
    <row r="85" spans="1:3">
      <c r="A85" t="s">
        <v>87</v>
      </c>
      <c r="B85">
        <v>2</v>
      </c>
      <c r="C85" t="s">
        <v>4</v>
      </c>
    </row>
    <row r="86" spans="1:3">
      <c r="A86" t="s">
        <v>88</v>
      </c>
      <c r="B86">
        <v>2</v>
      </c>
      <c r="C86" t="s">
        <v>4</v>
      </c>
    </row>
    <row r="87" spans="1:3">
      <c r="A87" t="s">
        <v>89</v>
      </c>
      <c r="B87">
        <v>50</v>
      </c>
      <c r="C87" t="s">
        <v>4</v>
      </c>
    </row>
    <row r="88" spans="1:3">
      <c r="A88" t="s">
        <v>90</v>
      </c>
      <c r="B88">
        <v>1</v>
      </c>
      <c r="C88" t="s">
        <v>4</v>
      </c>
    </row>
    <row r="89" spans="1:3">
      <c r="A89" t="s">
        <v>91</v>
      </c>
      <c r="B89">
        <v>6</v>
      </c>
      <c r="C89" t="s">
        <v>4</v>
      </c>
    </row>
    <row r="90" spans="1:3">
      <c r="A90" t="s">
        <v>92</v>
      </c>
      <c r="B90">
        <v>2</v>
      </c>
      <c r="C90" t="s">
        <v>4</v>
      </c>
    </row>
    <row r="91" spans="1:3">
      <c r="A91" t="s">
        <v>93</v>
      </c>
      <c r="B91">
        <v>11</v>
      </c>
      <c r="C91" t="s">
        <v>4</v>
      </c>
    </row>
    <row r="92" spans="1:3">
      <c r="A92" t="s">
        <v>94</v>
      </c>
      <c r="B92">
        <v>15</v>
      </c>
      <c r="C92" t="s">
        <v>4</v>
      </c>
    </row>
    <row r="93" spans="1:3">
      <c r="A93" t="s">
        <v>95</v>
      </c>
      <c r="B93">
        <v>2</v>
      </c>
      <c r="C93" t="s">
        <v>4</v>
      </c>
    </row>
    <row r="94" spans="1:3">
      <c r="A94" t="s">
        <v>96</v>
      </c>
      <c r="B94">
        <v>4</v>
      </c>
      <c r="C94" t="s">
        <v>4</v>
      </c>
    </row>
    <row r="95" spans="1:3">
      <c r="A95" t="s">
        <v>97</v>
      </c>
      <c r="B95">
        <v>1</v>
      </c>
      <c r="C95" t="s">
        <v>4</v>
      </c>
    </row>
    <row r="96" spans="1:3">
      <c r="A96" t="s">
        <v>98</v>
      </c>
      <c r="B96">
        <v>1</v>
      </c>
      <c r="C96" t="s">
        <v>4</v>
      </c>
    </row>
    <row r="97" spans="1:3">
      <c r="A97" t="s">
        <v>99</v>
      </c>
      <c r="B97">
        <v>1</v>
      </c>
      <c r="C97" t="s">
        <v>4</v>
      </c>
    </row>
    <row r="98" spans="1:3">
      <c r="A98" s="2" t="s">
        <v>100</v>
      </c>
      <c r="B98">
        <v>1</v>
      </c>
      <c r="C98" t="s">
        <v>4</v>
      </c>
    </row>
    <row r="99" spans="1:3">
      <c r="A99" s="2" t="s">
        <v>101</v>
      </c>
      <c r="B99">
        <v>18</v>
      </c>
      <c r="C99" t="s">
        <v>4</v>
      </c>
    </row>
    <row r="100" spans="1:3">
      <c r="A100" s="2" t="s">
        <v>102</v>
      </c>
      <c r="B100">
        <v>30</v>
      </c>
      <c r="C100" t="s">
        <v>4</v>
      </c>
    </row>
    <row r="101" spans="1:3">
      <c r="A101" s="2" t="s">
        <v>103</v>
      </c>
      <c r="B101">
        <v>4</v>
      </c>
      <c r="C101" t="s">
        <v>4</v>
      </c>
    </row>
    <row r="102" spans="1:3">
      <c r="A102" s="2" t="s">
        <v>104</v>
      </c>
      <c r="B102">
        <v>9</v>
      </c>
      <c r="C102" t="s">
        <v>4</v>
      </c>
    </row>
    <row r="103" spans="1:3">
      <c r="A103" s="2" t="s">
        <v>105</v>
      </c>
      <c r="B103">
        <v>14</v>
      </c>
      <c r="C103" t="s">
        <v>4</v>
      </c>
    </row>
    <row r="104" spans="1:3">
      <c r="A104" t="s">
        <v>106</v>
      </c>
      <c r="B104">
        <v>111</v>
      </c>
      <c r="C104" t="s">
        <v>4</v>
      </c>
    </row>
    <row r="105" spans="1:3">
      <c r="A105" t="s">
        <v>107</v>
      </c>
      <c r="B105">
        <v>3</v>
      </c>
      <c r="C105" t="s">
        <v>4</v>
      </c>
    </row>
    <row r="106" spans="1:3">
      <c r="A106" t="s">
        <v>108</v>
      </c>
      <c r="B106">
        <v>3</v>
      </c>
      <c r="C106" t="s">
        <v>4</v>
      </c>
    </row>
    <row r="107" spans="1:3">
      <c r="A107" t="s">
        <v>109</v>
      </c>
      <c r="B107">
        <v>2</v>
      </c>
      <c r="C107" t="s">
        <v>4</v>
      </c>
    </row>
    <row r="108" spans="1:3">
      <c r="A108" t="s">
        <v>110</v>
      </c>
      <c r="B108">
        <v>1</v>
      </c>
      <c r="C108" t="s">
        <v>4</v>
      </c>
    </row>
    <row r="109" spans="1:3">
      <c r="A109" t="s">
        <v>111</v>
      </c>
      <c r="B109">
        <v>31</v>
      </c>
      <c r="C109" t="s">
        <v>4</v>
      </c>
    </row>
    <row r="110" spans="1:3">
      <c r="A110" t="s">
        <v>112</v>
      </c>
      <c r="B110">
        <v>4</v>
      </c>
      <c r="C110" t="s">
        <v>4</v>
      </c>
    </row>
    <row r="111" spans="1:3">
      <c r="A111" s="2" t="s">
        <v>113</v>
      </c>
      <c r="B111">
        <v>9</v>
      </c>
      <c r="C111" t="s">
        <v>4</v>
      </c>
    </row>
    <row r="112" spans="1:3">
      <c r="A112" s="2" t="s">
        <v>114</v>
      </c>
      <c r="B112">
        <v>1</v>
      </c>
      <c r="C112" t="s">
        <v>4</v>
      </c>
    </row>
    <row r="113" spans="1:3">
      <c r="A113" s="2" t="s">
        <v>115</v>
      </c>
      <c r="B113">
        <v>2</v>
      </c>
      <c r="C113" t="s">
        <v>4</v>
      </c>
    </row>
    <row r="114" spans="1:3">
      <c r="A114" s="2" t="s">
        <v>116</v>
      </c>
      <c r="B114">
        <v>4</v>
      </c>
      <c r="C114" t="s">
        <v>4</v>
      </c>
    </row>
    <row r="115" spans="1:3">
      <c r="A115" s="2" t="s">
        <v>117</v>
      </c>
      <c r="B115">
        <v>4</v>
      </c>
      <c r="C115" t="s">
        <v>4</v>
      </c>
    </row>
    <row r="116" spans="1:3">
      <c r="A116" s="2" t="s">
        <v>118</v>
      </c>
      <c r="B116">
        <v>43</v>
      </c>
      <c r="C116" t="s">
        <v>4</v>
      </c>
    </row>
    <row r="117" spans="1:3">
      <c r="A117" s="2" t="s">
        <v>119</v>
      </c>
      <c r="B117">
        <v>541</v>
      </c>
      <c r="C117" t="s">
        <v>4</v>
      </c>
    </row>
    <row r="118" spans="1:3">
      <c r="A118" s="2" t="s">
        <v>120</v>
      </c>
      <c r="B118">
        <v>1</v>
      </c>
      <c r="C118" t="s">
        <v>4</v>
      </c>
    </row>
    <row r="119" spans="1:3">
      <c r="A119" t="s">
        <v>121</v>
      </c>
      <c r="B119">
        <v>3</v>
      </c>
      <c r="C119" t="s">
        <v>4</v>
      </c>
    </row>
    <row r="120" spans="1:3">
      <c r="A120" t="s">
        <v>122</v>
      </c>
      <c r="B120">
        <v>2</v>
      </c>
      <c r="C120" t="s">
        <v>4</v>
      </c>
    </row>
    <row r="121" spans="1:3">
      <c r="A121" t="s">
        <v>123</v>
      </c>
      <c r="B121">
        <v>2</v>
      </c>
      <c r="C121" t="s">
        <v>4</v>
      </c>
    </row>
    <row r="122" spans="1:3">
      <c r="A122" t="s">
        <v>124</v>
      </c>
      <c r="B122">
        <v>2</v>
      </c>
      <c r="C122" t="s">
        <v>4</v>
      </c>
    </row>
    <row r="123" spans="1:3">
      <c r="A123" t="s">
        <v>125</v>
      </c>
      <c r="B123">
        <v>11</v>
      </c>
      <c r="C123" t="s">
        <v>4</v>
      </c>
    </row>
    <row r="124" spans="1:3">
      <c r="A124" t="s">
        <v>126</v>
      </c>
      <c r="B124">
        <v>17</v>
      </c>
      <c r="C124" t="s">
        <v>4</v>
      </c>
    </row>
    <row r="125" spans="1:3">
      <c r="A125" t="s">
        <v>127</v>
      </c>
      <c r="B125">
        <v>24</v>
      </c>
      <c r="C125" t="s">
        <v>4</v>
      </c>
    </row>
    <row r="126" spans="1:3">
      <c r="A126" t="s">
        <v>128</v>
      </c>
      <c r="B126">
        <v>4</v>
      </c>
      <c r="C126" t="s">
        <v>4</v>
      </c>
    </row>
    <row r="127" spans="1:3">
      <c r="A127" t="s">
        <v>129</v>
      </c>
      <c r="B127">
        <v>8</v>
      </c>
      <c r="C127" t="s">
        <v>4</v>
      </c>
    </row>
    <row r="128" spans="1:3">
      <c r="A128" t="s">
        <v>130</v>
      </c>
      <c r="B128">
        <v>11</v>
      </c>
      <c r="C128" t="s">
        <v>4</v>
      </c>
    </row>
    <row r="129" spans="1:3">
      <c r="A129" t="s">
        <v>131</v>
      </c>
      <c r="B129">
        <v>1</v>
      </c>
      <c r="C129" t="s">
        <v>4</v>
      </c>
    </row>
    <row r="130" spans="1:3">
      <c r="A130" t="s">
        <v>132</v>
      </c>
      <c r="B130">
        <v>113</v>
      </c>
      <c r="C130" t="s">
        <v>4</v>
      </c>
    </row>
    <row r="131" spans="1:3">
      <c r="A131" t="s">
        <v>133</v>
      </c>
      <c r="B131">
        <v>2</v>
      </c>
      <c r="C131" t="s">
        <v>4</v>
      </c>
    </row>
    <row r="132" spans="1:3">
      <c r="A132" t="s">
        <v>134</v>
      </c>
      <c r="B132">
        <v>14</v>
      </c>
      <c r="C132" t="s">
        <v>4</v>
      </c>
    </row>
    <row r="133" spans="1:3">
      <c r="A133" t="s">
        <v>135</v>
      </c>
      <c r="B133">
        <v>1</v>
      </c>
      <c r="C133" t="s">
        <v>4</v>
      </c>
    </row>
    <row r="134" spans="1:3">
      <c r="A134" t="s">
        <v>136</v>
      </c>
      <c r="B134">
        <v>6</v>
      </c>
      <c r="C134" t="s">
        <v>4</v>
      </c>
    </row>
    <row r="135" spans="1:3">
      <c r="A135" s="2" t="s">
        <v>137</v>
      </c>
      <c r="B135">
        <v>3</v>
      </c>
      <c r="C135" t="s">
        <v>4</v>
      </c>
    </row>
    <row r="136" spans="1:3">
      <c r="A136" t="s">
        <v>138</v>
      </c>
      <c r="B136">
        <v>1</v>
      </c>
      <c r="C136" t="s">
        <v>4</v>
      </c>
    </row>
    <row r="137" spans="1:3">
      <c r="A137" t="s">
        <v>139</v>
      </c>
      <c r="B137">
        <v>4</v>
      </c>
      <c r="C137" t="s">
        <v>4</v>
      </c>
    </row>
    <row r="138" spans="1:3">
      <c r="A138" t="s">
        <v>140</v>
      </c>
      <c r="B138">
        <v>35</v>
      </c>
      <c r="C138" t="s">
        <v>4</v>
      </c>
    </row>
    <row r="139" spans="1:3">
      <c r="A139" t="s">
        <v>141</v>
      </c>
      <c r="B139">
        <v>1</v>
      </c>
      <c r="C139" t="s">
        <v>4</v>
      </c>
    </row>
    <row r="140" spans="1:3">
      <c r="A140" t="s">
        <v>142</v>
      </c>
      <c r="B140">
        <v>3</v>
      </c>
      <c r="C140" t="s">
        <v>4</v>
      </c>
    </row>
    <row r="141" spans="1:3">
      <c r="A141" t="s">
        <v>143</v>
      </c>
      <c r="B141">
        <v>146</v>
      </c>
      <c r="C141" t="s">
        <v>4</v>
      </c>
    </row>
    <row r="142" spans="1:3">
      <c r="A142" t="s">
        <v>144</v>
      </c>
      <c r="B142">
        <v>287</v>
      </c>
      <c r="C142" t="s">
        <v>4</v>
      </c>
    </row>
    <row r="143" spans="1:3">
      <c r="A143" t="s">
        <v>145</v>
      </c>
      <c r="B143">
        <v>10</v>
      </c>
      <c r="C143" t="s">
        <v>4</v>
      </c>
    </row>
    <row r="144" spans="1:3">
      <c r="A144" t="s">
        <v>146</v>
      </c>
      <c r="B144">
        <v>2</v>
      </c>
      <c r="C144" t="s">
        <v>4</v>
      </c>
    </row>
    <row r="145" spans="1:3">
      <c r="A145" t="s">
        <v>147</v>
      </c>
      <c r="B145">
        <v>2</v>
      </c>
      <c r="C145" t="s">
        <v>4</v>
      </c>
    </row>
    <row r="146" spans="1:3">
      <c r="A146" t="s">
        <v>148</v>
      </c>
      <c r="B146">
        <v>1</v>
      </c>
      <c r="C146" t="s">
        <v>4</v>
      </c>
    </row>
    <row r="147" spans="1:3">
      <c r="A147" t="s">
        <v>149</v>
      </c>
      <c r="B147">
        <v>2</v>
      </c>
      <c r="C147" t="s">
        <v>4</v>
      </c>
    </row>
    <row r="148" spans="1:3">
      <c r="A148" t="s">
        <v>150</v>
      </c>
      <c r="B148">
        <v>6</v>
      </c>
      <c r="C148" t="s">
        <v>4</v>
      </c>
    </row>
    <row r="149" spans="1:3">
      <c r="A149" t="s">
        <v>151</v>
      </c>
      <c r="B149">
        <v>184</v>
      </c>
      <c r="C149" t="s">
        <v>4</v>
      </c>
    </row>
    <row r="150" spans="1:3">
      <c r="A150" t="s">
        <v>152</v>
      </c>
      <c r="B150">
        <v>10</v>
      </c>
      <c r="C150" t="s">
        <v>4</v>
      </c>
    </row>
    <row r="151" spans="1:3">
      <c r="A151" t="s">
        <v>153</v>
      </c>
      <c r="B151">
        <v>7</v>
      </c>
      <c r="C151" t="s">
        <v>4</v>
      </c>
    </row>
    <row r="152" spans="1:3">
      <c r="A152" t="s">
        <v>154</v>
      </c>
      <c r="B152">
        <v>22</v>
      </c>
      <c r="C152" t="s">
        <v>4</v>
      </c>
    </row>
    <row r="153" spans="1:3">
      <c r="A153" t="s">
        <v>155</v>
      </c>
      <c r="B153">
        <v>3</v>
      </c>
      <c r="C153" t="s">
        <v>4</v>
      </c>
    </row>
    <row r="154" spans="1:3">
      <c r="A154" s="2" t="s">
        <v>156</v>
      </c>
      <c r="B154">
        <v>1</v>
      </c>
      <c r="C154" t="s">
        <v>4</v>
      </c>
    </row>
    <row r="155" spans="1:3">
      <c r="A155" t="s">
        <v>157</v>
      </c>
      <c r="B155">
        <v>9</v>
      </c>
      <c r="C155" t="s">
        <v>4</v>
      </c>
    </row>
    <row r="156" spans="1:3">
      <c r="A156" t="s">
        <v>158</v>
      </c>
      <c r="B156">
        <v>1</v>
      </c>
      <c r="C156" t="s">
        <v>4</v>
      </c>
    </row>
    <row r="157" spans="1:3">
      <c r="A157" t="s">
        <v>159</v>
      </c>
      <c r="B157">
        <v>1</v>
      </c>
      <c r="C157" t="s">
        <v>4</v>
      </c>
    </row>
    <row r="158" spans="1:3">
      <c r="A158" t="s">
        <v>160</v>
      </c>
      <c r="B158">
        <v>1</v>
      </c>
      <c r="C158" t="s">
        <v>4</v>
      </c>
    </row>
    <row r="159" spans="1:3">
      <c r="A159" t="s">
        <v>161</v>
      </c>
      <c r="B159">
        <v>1</v>
      </c>
      <c r="C159" t="s">
        <v>4</v>
      </c>
    </row>
    <row r="160" spans="1:3">
      <c r="A160" t="s">
        <v>162</v>
      </c>
      <c r="B160">
        <v>1</v>
      </c>
      <c r="C160" t="s">
        <v>4</v>
      </c>
    </row>
    <row r="161" spans="1:3">
      <c r="A161" t="s">
        <v>163</v>
      </c>
      <c r="B161">
        <v>38</v>
      </c>
      <c r="C161" t="s">
        <v>4</v>
      </c>
    </row>
    <row r="162" spans="1:3">
      <c r="A162" t="s">
        <v>164</v>
      </c>
      <c r="B162">
        <v>115</v>
      </c>
      <c r="C162" t="s">
        <v>4</v>
      </c>
    </row>
    <row r="163" spans="1:3">
      <c r="A163" t="s">
        <v>165</v>
      </c>
      <c r="B163">
        <v>14</v>
      </c>
      <c r="C163" t="s">
        <v>4</v>
      </c>
    </row>
    <row r="164" spans="1:3">
      <c r="A164" t="s">
        <v>166</v>
      </c>
      <c r="B164">
        <v>5</v>
      </c>
      <c r="C164" t="s">
        <v>4</v>
      </c>
    </row>
    <row r="165" spans="1:3">
      <c r="A165" t="s">
        <v>167</v>
      </c>
      <c r="B165">
        <v>715</v>
      </c>
      <c r="C165" t="s">
        <v>4</v>
      </c>
    </row>
    <row r="166" spans="1:3">
      <c r="A166" t="s">
        <v>168</v>
      </c>
      <c r="B166">
        <v>35</v>
      </c>
      <c r="C166" t="s">
        <v>4</v>
      </c>
    </row>
    <row r="167" spans="1:3">
      <c r="A167" t="s">
        <v>169</v>
      </c>
      <c r="B167">
        <v>5</v>
      </c>
      <c r="C167" t="s">
        <v>4</v>
      </c>
    </row>
    <row r="168" spans="1:3">
      <c r="A168" t="s">
        <v>170</v>
      </c>
      <c r="B168">
        <v>5</v>
      </c>
      <c r="C168" t="s">
        <v>4</v>
      </c>
    </row>
    <row r="169" spans="1:3">
      <c r="A169" t="s">
        <v>171</v>
      </c>
      <c r="B169">
        <v>5</v>
      </c>
      <c r="C169" t="s">
        <v>4</v>
      </c>
    </row>
    <row r="170" spans="1:3">
      <c r="A170" t="s">
        <v>172</v>
      </c>
      <c r="B170">
        <v>5</v>
      </c>
      <c r="C170" t="s">
        <v>4</v>
      </c>
    </row>
    <row r="171" spans="1:3">
      <c r="A171" t="s">
        <v>173</v>
      </c>
      <c r="B171">
        <v>5</v>
      </c>
      <c r="C171" t="s">
        <v>4</v>
      </c>
    </row>
    <row r="172" spans="1:3">
      <c r="A172" t="s">
        <v>174</v>
      </c>
      <c r="B172">
        <v>3</v>
      </c>
      <c r="C172" t="s">
        <v>4</v>
      </c>
    </row>
    <row r="173" spans="1:3">
      <c r="A173" t="s">
        <v>175</v>
      </c>
      <c r="B173">
        <v>8</v>
      </c>
      <c r="C173" t="s">
        <v>4</v>
      </c>
    </row>
    <row r="174" spans="1:3">
      <c r="A174" t="s">
        <v>176</v>
      </c>
      <c r="B174">
        <v>1</v>
      </c>
      <c r="C174" t="s">
        <v>4</v>
      </c>
    </row>
    <row r="175" spans="1:3">
      <c r="A175" t="s">
        <v>177</v>
      </c>
      <c r="B175">
        <v>18</v>
      </c>
      <c r="C175" t="s">
        <v>4</v>
      </c>
    </row>
    <row r="176" spans="1:3">
      <c r="A176" t="s">
        <v>178</v>
      </c>
      <c r="B176">
        <v>12</v>
      </c>
      <c r="C176" t="s">
        <v>4</v>
      </c>
    </row>
    <row r="177" spans="1:3">
      <c r="A177" t="s">
        <v>179</v>
      </c>
      <c r="B177">
        <v>2</v>
      </c>
      <c r="C177" t="s">
        <v>4</v>
      </c>
    </row>
    <row r="178" spans="1:3">
      <c r="A178" t="s">
        <v>180</v>
      </c>
      <c r="B178">
        <v>10</v>
      </c>
      <c r="C178" t="s">
        <v>4</v>
      </c>
    </row>
    <row r="179" spans="1:3">
      <c r="A179" t="s">
        <v>181</v>
      </c>
      <c r="B179">
        <v>9</v>
      </c>
      <c r="C179" t="s">
        <v>4</v>
      </c>
    </row>
    <row r="180" spans="1:3">
      <c r="A180" t="s">
        <v>182</v>
      </c>
      <c r="B180">
        <v>17</v>
      </c>
      <c r="C180" t="s">
        <v>4</v>
      </c>
    </row>
    <row r="181" spans="1:3">
      <c r="A181" t="s">
        <v>183</v>
      </c>
      <c r="B181">
        <v>3</v>
      </c>
      <c r="C181" t="s">
        <v>4</v>
      </c>
    </row>
    <row r="182" spans="1:3">
      <c r="A182" t="s">
        <v>184</v>
      </c>
      <c r="B182">
        <v>42</v>
      </c>
      <c r="C182" t="s">
        <v>4</v>
      </c>
    </row>
    <row r="183" spans="1:3">
      <c r="A183" t="s">
        <v>185</v>
      </c>
      <c r="B183">
        <v>4</v>
      </c>
      <c r="C183" t="s">
        <v>4</v>
      </c>
    </row>
    <row r="184" spans="1:3">
      <c r="A184" t="s">
        <v>186</v>
      </c>
      <c r="B184">
        <v>3</v>
      </c>
      <c r="C184" t="s">
        <v>4</v>
      </c>
    </row>
    <row r="185" spans="1:3">
      <c r="A185" t="s">
        <v>187</v>
      </c>
      <c r="B185">
        <v>1</v>
      </c>
      <c r="C185" t="s">
        <v>4</v>
      </c>
    </row>
    <row r="186" spans="1:3">
      <c r="A186" t="s">
        <v>188</v>
      </c>
      <c r="B186">
        <v>4</v>
      </c>
      <c r="C186" t="s">
        <v>4</v>
      </c>
    </row>
    <row r="187" spans="1:3">
      <c r="A187" t="s">
        <v>189</v>
      </c>
      <c r="B187">
        <v>7</v>
      </c>
      <c r="C187" t="s">
        <v>4</v>
      </c>
    </row>
    <row r="188" spans="1:3">
      <c r="A188" t="s">
        <v>190</v>
      </c>
      <c r="B188">
        <v>7</v>
      </c>
      <c r="C188" t="s">
        <v>4</v>
      </c>
    </row>
    <row r="189" spans="1:3">
      <c r="A189" t="s">
        <v>191</v>
      </c>
      <c r="B189">
        <v>2</v>
      </c>
      <c r="C189" t="s">
        <v>4</v>
      </c>
    </row>
    <row r="190" spans="1:3">
      <c r="A190" t="s">
        <v>192</v>
      </c>
      <c r="B190">
        <v>4</v>
      </c>
      <c r="C190" t="s">
        <v>4</v>
      </c>
    </row>
    <row r="191" spans="1:3">
      <c r="A191" t="s">
        <v>193</v>
      </c>
      <c r="B191">
        <v>51</v>
      </c>
      <c r="C191" t="s">
        <v>4</v>
      </c>
    </row>
    <row r="192" spans="1:3">
      <c r="A192" t="s">
        <v>194</v>
      </c>
      <c r="B192">
        <v>28</v>
      </c>
      <c r="C192" t="s">
        <v>4</v>
      </c>
    </row>
    <row r="193" spans="1:3">
      <c r="A193" t="s">
        <v>195</v>
      </c>
      <c r="B193">
        <v>34</v>
      </c>
      <c r="C193" t="s">
        <v>4</v>
      </c>
    </row>
    <row r="194" spans="1:3">
      <c r="A194" t="s">
        <v>196</v>
      </c>
      <c r="B194">
        <v>7</v>
      </c>
      <c r="C194" t="s">
        <v>4</v>
      </c>
    </row>
    <row r="195" spans="1:3">
      <c r="A195" t="s">
        <v>197</v>
      </c>
      <c r="B195">
        <v>1</v>
      </c>
      <c r="C195" t="s">
        <v>4</v>
      </c>
    </row>
    <row r="196" spans="1:3">
      <c r="A196" t="s">
        <v>198</v>
      </c>
      <c r="B196">
        <v>1</v>
      </c>
      <c r="C196" t="s">
        <v>4</v>
      </c>
    </row>
    <row r="197" spans="1:3">
      <c r="A197" t="s">
        <v>199</v>
      </c>
      <c r="B197">
        <v>1</v>
      </c>
      <c r="C197" t="s">
        <v>4</v>
      </c>
    </row>
    <row r="198" spans="1:3">
      <c r="A198" t="s">
        <v>200</v>
      </c>
      <c r="B198">
        <v>2</v>
      </c>
      <c r="C198" t="s">
        <v>4</v>
      </c>
    </row>
    <row r="199" spans="1:3">
      <c r="A199" t="s">
        <v>201</v>
      </c>
      <c r="B199">
        <v>15</v>
      </c>
      <c r="C199" t="s">
        <v>4</v>
      </c>
    </row>
    <row r="200" spans="1:3">
      <c r="A200" t="s">
        <v>202</v>
      </c>
      <c r="B200">
        <v>5</v>
      </c>
      <c r="C200" t="s">
        <v>4</v>
      </c>
    </row>
    <row r="201" spans="1:3">
      <c r="A201" t="s">
        <v>203</v>
      </c>
      <c r="B201">
        <v>7</v>
      </c>
      <c r="C201" t="s">
        <v>4</v>
      </c>
    </row>
    <row r="202" spans="1:3">
      <c r="A202" t="s">
        <v>204</v>
      </c>
      <c r="B202">
        <v>1</v>
      </c>
      <c r="C202" t="s">
        <v>4</v>
      </c>
    </row>
    <row r="203" spans="1:3">
      <c r="A203" t="s">
        <v>205</v>
      </c>
      <c r="B203">
        <v>1</v>
      </c>
      <c r="C203" t="s">
        <v>4</v>
      </c>
    </row>
    <row r="204" spans="1:3">
      <c r="A204" t="s">
        <v>206</v>
      </c>
      <c r="B204">
        <v>1</v>
      </c>
      <c r="C204" t="s">
        <v>4</v>
      </c>
    </row>
    <row r="205" spans="1:3">
      <c r="A205" t="s">
        <v>207</v>
      </c>
      <c r="B205">
        <v>1</v>
      </c>
      <c r="C205" t="s">
        <v>4</v>
      </c>
    </row>
    <row r="206" spans="1:3">
      <c r="A206" t="s">
        <v>208</v>
      </c>
      <c r="B206">
        <v>1</v>
      </c>
      <c r="C206" t="s">
        <v>4</v>
      </c>
    </row>
    <row r="207" spans="1:3">
      <c r="A207" t="s">
        <v>209</v>
      </c>
      <c r="B207">
        <v>2</v>
      </c>
      <c r="C207" t="s">
        <v>4</v>
      </c>
    </row>
    <row r="208" spans="1:3">
      <c r="A208" t="s">
        <v>210</v>
      </c>
      <c r="B208">
        <v>7</v>
      </c>
      <c r="C208" t="s">
        <v>4</v>
      </c>
    </row>
    <row r="209" spans="1:3">
      <c r="A209" t="s">
        <v>211</v>
      </c>
      <c r="B209">
        <v>3</v>
      </c>
      <c r="C209" t="s">
        <v>4</v>
      </c>
    </row>
    <row r="210" spans="1:3">
      <c r="A210" t="s">
        <v>212</v>
      </c>
      <c r="B210">
        <v>15</v>
      </c>
      <c r="C210" t="s">
        <v>4</v>
      </c>
    </row>
    <row r="211" spans="1:3">
      <c r="A211" t="s">
        <v>213</v>
      </c>
      <c r="B211">
        <v>1</v>
      </c>
      <c r="C211" t="s">
        <v>4</v>
      </c>
    </row>
    <row r="212" spans="1:3">
      <c r="A212" t="s">
        <v>214</v>
      </c>
      <c r="B212">
        <v>1</v>
      </c>
      <c r="C212" t="s">
        <v>4</v>
      </c>
    </row>
    <row r="213" spans="1:3">
      <c r="A213" t="s">
        <v>215</v>
      </c>
      <c r="B213">
        <v>1</v>
      </c>
      <c r="C213" t="s">
        <v>4</v>
      </c>
    </row>
    <row r="214" spans="1:3">
      <c r="A214" t="s">
        <v>216</v>
      </c>
      <c r="B214">
        <v>1</v>
      </c>
      <c r="C214" t="s">
        <v>4</v>
      </c>
    </row>
    <row r="215" spans="1:3">
      <c r="A215" t="s">
        <v>217</v>
      </c>
      <c r="B215">
        <v>38</v>
      </c>
      <c r="C215" t="s">
        <v>4</v>
      </c>
    </row>
    <row r="216" spans="1:3">
      <c r="A216" t="s">
        <v>218</v>
      </c>
      <c r="B216">
        <v>2</v>
      </c>
      <c r="C216" t="s">
        <v>4</v>
      </c>
    </row>
    <row r="217" spans="1:3">
      <c r="A217" t="s">
        <v>219</v>
      </c>
      <c r="B217">
        <v>307</v>
      </c>
      <c r="C217" t="s">
        <v>4</v>
      </c>
    </row>
    <row r="218" spans="1:3">
      <c r="A218" t="s">
        <v>220</v>
      </c>
      <c r="B218">
        <v>8</v>
      </c>
      <c r="C218" t="s">
        <v>4</v>
      </c>
    </row>
    <row r="219" spans="1:3">
      <c r="A219" t="s">
        <v>221</v>
      </c>
      <c r="B219">
        <v>10</v>
      </c>
      <c r="C219" t="s">
        <v>4</v>
      </c>
    </row>
    <row r="220" spans="1:3">
      <c r="A220" t="s">
        <v>222</v>
      </c>
      <c r="B220">
        <v>1</v>
      </c>
      <c r="C220" t="s">
        <v>4</v>
      </c>
    </row>
    <row r="221" spans="1:3">
      <c r="A221" s="2" t="s">
        <v>223</v>
      </c>
      <c r="B221">
        <v>58</v>
      </c>
      <c r="C221" t="s">
        <v>4</v>
      </c>
    </row>
    <row r="222" spans="1:3">
      <c r="A222" s="2" t="s">
        <v>224</v>
      </c>
      <c r="B222">
        <v>1</v>
      </c>
      <c r="C222" t="s">
        <v>4</v>
      </c>
    </row>
    <row r="223" spans="1:3">
      <c r="A223" s="2" t="s">
        <v>225</v>
      </c>
      <c r="B223">
        <v>14</v>
      </c>
      <c r="C223" t="s">
        <v>4</v>
      </c>
    </row>
    <row r="224" spans="1:3">
      <c r="A224" s="2" t="s">
        <v>226</v>
      </c>
      <c r="B224">
        <v>7</v>
      </c>
      <c r="C224" t="s">
        <v>4</v>
      </c>
    </row>
    <row r="225" spans="1:3">
      <c r="A225" s="2" t="s">
        <v>227</v>
      </c>
      <c r="B225">
        <v>1</v>
      </c>
      <c r="C225" t="s">
        <v>4</v>
      </c>
    </row>
    <row r="226" spans="1:3">
      <c r="A226" s="2" t="s">
        <v>228</v>
      </c>
      <c r="B226">
        <v>63</v>
      </c>
      <c r="C226" t="s">
        <v>4</v>
      </c>
    </row>
    <row r="227" spans="1:3">
      <c r="A227" s="2" t="s">
        <v>229</v>
      </c>
      <c r="B227">
        <v>22</v>
      </c>
      <c r="C227" t="s">
        <v>4</v>
      </c>
    </row>
    <row r="228" spans="1:3">
      <c r="A228" s="2" t="s">
        <v>230</v>
      </c>
      <c r="B228">
        <v>4</v>
      </c>
      <c r="C228" t="s">
        <v>4</v>
      </c>
    </row>
    <row r="229" spans="1:3">
      <c r="A229" s="2" t="s">
        <v>231</v>
      </c>
      <c r="B229">
        <v>9</v>
      </c>
      <c r="C229" t="s">
        <v>4</v>
      </c>
    </row>
    <row r="230" spans="1:3">
      <c r="A230" s="2" t="s">
        <v>232</v>
      </c>
      <c r="B230">
        <v>88</v>
      </c>
      <c r="C230" t="s">
        <v>4</v>
      </c>
    </row>
    <row r="231" spans="1:3">
      <c r="A231" t="s">
        <v>233</v>
      </c>
      <c r="B231">
        <v>70</v>
      </c>
      <c r="C231" t="s">
        <v>4</v>
      </c>
    </row>
    <row r="232" spans="1:3">
      <c r="A232" t="s">
        <v>234</v>
      </c>
      <c r="B232">
        <v>1</v>
      </c>
      <c r="C232" t="s">
        <v>4</v>
      </c>
    </row>
    <row r="233" spans="1:3">
      <c r="A233" t="s">
        <v>235</v>
      </c>
      <c r="B233">
        <v>3</v>
      </c>
      <c r="C233" t="s">
        <v>4</v>
      </c>
    </row>
    <row r="234" spans="1:3">
      <c r="A234" t="s">
        <v>236</v>
      </c>
      <c r="B234">
        <v>1</v>
      </c>
      <c r="C234" t="s">
        <v>4</v>
      </c>
    </row>
    <row r="235" spans="1:3">
      <c r="A235" t="s">
        <v>237</v>
      </c>
      <c r="B235">
        <v>8</v>
      </c>
      <c r="C235" t="s">
        <v>4</v>
      </c>
    </row>
    <row r="236" spans="1:3">
      <c r="A236" t="s">
        <v>238</v>
      </c>
      <c r="B236">
        <v>11</v>
      </c>
      <c r="C236" t="s">
        <v>4</v>
      </c>
    </row>
    <row r="237" spans="1:3">
      <c r="A237" t="s">
        <v>239</v>
      </c>
      <c r="B237">
        <v>4</v>
      </c>
      <c r="C237" t="s">
        <v>4</v>
      </c>
    </row>
    <row r="238" spans="1:3">
      <c r="A238" t="s">
        <v>240</v>
      </c>
      <c r="B238">
        <v>1</v>
      </c>
      <c r="C238" t="s">
        <v>4</v>
      </c>
    </row>
    <row r="239" spans="1:3">
      <c r="A239" t="s">
        <v>241</v>
      </c>
      <c r="B239">
        <v>7</v>
      </c>
      <c r="C239" t="s">
        <v>4</v>
      </c>
    </row>
    <row r="240" spans="1:3">
      <c r="A240" t="s">
        <v>242</v>
      </c>
      <c r="B240">
        <v>1</v>
      </c>
      <c r="C240" t="s">
        <v>4</v>
      </c>
    </row>
    <row r="241" spans="1:3">
      <c r="A241" t="s">
        <v>243</v>
      </c>
      <c r="B241">
        <v>3</v>
      </c>
      <c r="C241" t="s">
        <v>4</v>
      </c>
    </row>
    <row r="242" spans="1:3">
      <c r="A242" t="s">
        <v>244</v>
      </c>
      <c r="B242">
        <v>2</v>
      </c>
      <c r="C242" t="s">
        <v>4</v>
      </c>
    </row>
    <row r="243" spans="1:3">
      <c r="A243" t="s">
        <v>245</v>
      </c>
      <c r="B243">
        <v>1</v>
      </c>
      <c r="C243" t="s">
        <v>4</v>
      </c>
    </row>
    <row r="244" spans="1:3">
      <c r="A244" s="2" t="s">
        <v>246</v>
      </c>
      <c r="B244">
        <v>1</v>
      </c>
      <c r="C244" t="s">
        <v>4</v>
      </c>
    </row>
    <row r="245" spans="1:3">
      <c r="A245" t="s">
        <v>247</v>
      </c>
      <c r="B245">
        <v>2</v>
      </c>
      <c r="C245" t="s">
        <v>4</v>
      </c>
    </row>
    <row r="246" spans="1:3">
      <c r="A246" t="s">
        <v>248</v>
      </c>
      <c r="B246">
        <v>2</v>
      </c>
      <c r="C246" t="s">
        <v>4</v>
      </c>
    </row>
    <row r="247" spans="1:3">
      <c r="A247" t="s">
        <v>249</v>
      </c>
      <c r="B247">
        <v>60</v>
      </c>
      <c r="C247" t="s">
        <v>4</v>
      </c>
    </row>
    <row r="248" spans="1:3">
      <c r="A248" t="s">
        <v>250</v>
      </c>
      <c r="B248">
        <v>1</v>
      </c>
      <c r="C248" t="s">
        <v>4</v>
      </c>
    </row>
    <row r="249" spans="1:3">
      <c r="A249" t="s">
        <v>251</v>
      </c>
      <c r="B249">
        <v>1</v>
      </c>
      <c r="C249" t="s">
        <v>4</v>
      </c>
    </row>
    <row r="250" spans="1:3">
      <c r="A250" t="s">
        <v>252</v>
      </c>
      <c r="B250">
        <v>14</v>
      </c>
      <c r="C250" t="s">
        <v>4</v>
      </c>
    </row>
    <row r="251" spans="1:3">
      <c r="A251" t="s">
        <v>253</v>
      </c>
      <c r="B251">
        <v>15</v>
      </c>
      <c r="C251" t="s">
        <v>4</v>
      </c>
    </row>
    <row r="252" spans="1:3">
      <c r="A252" t="s">
        <v>254</v>
      </c>
      <c r="B252">
        <v>2</v>
      </c>
      <c r="C252" t="s">
        <v>4</v>
      </c>
    </row>
    <row r="253" spans="1:3">
      <c r="A253" t="s">
        <v>255</v>
      </c>
      <c r="B253">
        <v>3</v>
      </c>
      <c r="C253" t="s">
        <v>4</v>
      </c>
    </row>
    <row r="254" spans="1:3">
      <c r="A254" t="s">
        <v>256</v>
      </c>
      <c r="B254">
        <v>16</v>
      </c>
      <c r="C254" t="s">
        <v>4</v>
      </c>
    </row>
    <row r="255" spans="1:3">
      <c r="A255" t="s">
        <v>257</v>
      </c>
      <c r="B255">
        <v>2</v>
      </c>
      <c r="C255" t="s">
        <v>4</v>
      </c>
    </row>
    <row r="256" spans="1:3">
      <c r="A256" t="s">
        <v>258</v>
      </c>
      <c r="B256">
        <v>4</v>
      </c>
      <c r="C256" t="s">
        <v>4</v>
      </c>
    </row>
    <row r="257" spans="1:3">
      <c r="A257" s="2" t="s">
        <v>259</v>
      </c>
      <c r="B257">
        <v>1</v>
      </c>
      <c r="C257" t="s">
        <v>4</v>
      </c>
    </row>
    <row r="258" spans="1:3">
      <c r="A258" s="2" t="s">
        <v>260</v>
      </c>
      <c r="B258">
        <v>21</v>
      </c>
      <c r="C258" t="s">
        <v>4</v>
      </c>
    </row>
    <row r="259" spans="1:3">
      <c r="A259" s="7" t="s">
        <v>261</v>
      </c>
      <c r="B259" s="8">
        <v>2</v>
      </c>
      <c r="C259" t="s">
        <v>4</v>
      </c>
    </row>
    <row r="260" spans="1:3">
      <c r="A260" s="7" t="s">
        <v>262</v>
      </c>
      <c r="B260" s="8">
        <v>7</v>
      </c>
      <c r="C260" t="s">
        <v>4</v>
      </c>
    </row>
    <row r="261" spans="1:3">
      <c r="A261" s="7" t="s">
        <v>263</v>
      </c>
      <c r="B261" s="8">
        <v>5</v>
      </c>
      <c r="C261" t="s">
        <v>4</v>
      </c>
    </row>
    <row r="262" spans="1:3">
      <c r="A262" s="7" t="s">
        <v>264</v>
      </c>
      <c r="B262" s="8">
        <v>4</v>
      </c>
      <c r="C262" t="s">
        <v>4</v>
      </c>
    </row>
    <row r="263" spans="1:3">
      <c r="A263" s="7" t="s">
        <v>265</v>
      </c>
      <c r="B263" s="8">
        <v>3</v>
      </c>
      <c r="C263" t="s">
        <v>4</v>
      </c>
    </row>
    <row r="264" spans="1:3">
      <c r="A264" s="7" t="s">
        <v>266</v>
      </c>
      <c r="B264" s="8">
        <v>13</v>
      </c>
      <c r="C264" t="s">
        <v>4</v>
      </c>
    </row>
    <row r="265" spans="1:3">
      <c r="A265" s="7" t="s">
        <v>267</v>
      </c>
      <c r="B265" s="8">
        <v>5</v>
      </c>
      <c r="C265" t="s">
        <v>4</v>
      </c>
    </row>
    <row r="266" spans="1:3">
      <c r="A266" s="7" t="s">
        <v>268</v>
      </c>
      <c r="B266" s="8">
        <v>1</v>
      </c>
      <c r="C266" t="s">
        <v>4</v>
      </c>
    </row>
    <row r="267" spans="1:3">
      <c r="A267" s="7" t="s">
        <v>269</v>
      </c>
      <c r="B267" s="8">
        <v>3</v>
      </c>
      <c r="C267" t="s">
        <v>4</v>
      </c>
    </row>
    <row r="268" spans="1:3">
      <c r="A268" s="7" t="s">
        <v>270</v>
      </c>
      <c r="B268" s="8">
        <v>1</v>
      </c>
      <c r="C268" t="s">
        <v>4</v>
      </c>
    </row>
    <row r="269" spans="1:3">
      <c r="A269" t="s">
        <v>271</v>
      </c>
      <c r="B269">
        <v>10</v>
      </c>
      <c r="C269" t="s">
        <v>4</v>
      </c>
    </row>
    <row r="270" spans="1:3">
      <c r="A270" t="s">
        <v>272</v>
      </c>
      <c r="B270">
        <v>2</v>
      </c>
      <c r="C270" t="s">
        <v>4</v>
      </c>
    </row>
    <row r="271" spans="1:3">
      <c r="A271" t="s">
        <v>273</v>
      </c>
      <c r="B271">
        <v>2</v>
      </c>
      <c r="C271" t="s">
        <v>4</v>
      </c>
    </row>
    <row r="272" spans="1:3">
      <c r="A272" t="s">
        <v>274</v>
      </c>
      <c r="B272">
        <v>12</v>
      </c>
      <c r="C272" t="s">
        <v>4</v>
      </c>
    </row>
    <row r="273" spans="1:3">
      <c r="A273" t="s">
        <v>275</v>
      </c>
      <c r="B273">
        <v>1</v>
      </c>
      <c r="C273" t="s">
        <v>4</v>
      </c>
    </row>
    <row r="274" spans="1:3">
      <c r="A274" t="s">
        <v>276</v>
      </c>
      <c r="B274">
        <v>120</v>
      </c>
      <c r="C274" t="s">
        <v>4</v>
      </c>
    </row>
    <row r="275" spans="1:3">
      <c r="A275" t="s">
        <v>277</v>
      </c>
      <c r="B275">
        <v>3</v>
      </c>
      <c r="C275" t="s">
        <v>4</v>
      </c>
    </row>
    <row r="276" spans="1:3">
      <c r="A276" t="s">
        <v>278</v>
      </c>
      <c r="B276">
        <v>21</v>
      </c>
      <c r="C276" t="s">
        <v>4</v>
      </c>
    </row>
    <row r="277" spans="1:3">
      <c r="A277" t="s">
        <v>279</v>
      </c>
      <c r="B277">
        <v>25</v>
      </c>
      <c r="C277" t="s">
        <v>4</v>
      </c>
    </row>
    <row r="278" spans="1:3">
      <c r="A278" t="s">
        <v>280</v>
      </c>
      <c r="B278">
        <v>16</v>
      </c>
      <c r="C278" t="s">
        <v>4</v>
      </c>
    </row>
    <row r="279" spans="1:3">
      <c r="A279" t="s">
        <v>281</v>
      </c>
      <c r="B279">
        <v>1</v>
      </c>
      <c r="C279" t="s">
        <v>4</v>
      </c>
    </row>
    <row r="280" spans="1:3">
      <c r="A280" t="s">
        <v>282</v>
      </c>
      <c r="B280">
        <v>15</v>
      </c>
      <c r="C280" t="s">
        <v>4</v>
      </c>
    </row>
    <row r="281" spans="1:3">
      <c r="A281" t="s">
        <v>283</v>
      </c>
      <c r="B281">
        <v>1</v>
      </c>
      <c r="C281" t="s">
        <v>4</v>
      </c>
    </row>
    <row r="282" spans="1:3">
      <c r="A282" t="s">
        <v>284</v>
      </c>
      <c r="B282">
        <v>3</v>
      </c>
      <c r="C282" t="s">
        <v>4</v>
      </c>
    </row>
    <row r="283" spans="1:3">
      <c r="A283" t="s">
        <v>285</v>
      </c>
      <c r="B283">
        <v>5</v>
      </c>
      <c r="C283" t="s">
        <v>4</v>
      </c>
    </row>
    <row r="284" spans="1:3">
      <c r="A284" t="s">
        <v>286</v>
      </c>
      <c r="B284">
        <v>2</v>
      </c>
      <c r="C284" t="s">
        <v>4</v>
      </c>
    </row>
    <row r="285" spans="1:3">
      <c r="A285" t="s">
        <v>287</v>
      </c>
      <c r="B285">
        <v>2</v>
      </c>
      <c r="C285" t="s">
        <v>4</v>
      </c>
    </row>
    <row r="286" spans="1:3">
      <c r="A286" t="s">
        <v>288</v>
      </c>
      <c r="B286">
        <v>121</v>
      </c>
      <c r="C286" t="s">
        <v>4</v>
      </c>
    </row>
    <row r="287" spans="1:3">
      <c r="A287" t="s">
        <v>289</v>
      </c>
      <c r="B287">
        <v>6</v>
      </c>
      <c r="C287" t="s">
        <v>4</v>
      </c>
    </row>
    <row r="288" spans="1:3">
      <c r="A288" t="s">
        <v>290</v>
      </c>
      <c r="B288">
        <v>4</v>
      </c>
      <c r="C288" t="s">
        <v>4</v>
      </c>
    </row>
    <row r="289" spans="1:3">
      <c r="A289" t="s">
        <v>291</v>
      </c>
      <c r="B289">
        <v>1</v>
      </c>
      <c r="C289" t="s">
        <v>4</v>
      </c>
    </row>
    <row r="290" spans="1:3">
      <c r="A290" t="s">
        <v>292</v>
      </c>
      <c r="B290">
        <v>19</v>
      </c>
      <c r="C290" t="s">
        <v>4</v>
      </c>
    </row>
    <row r="291" spans="1:3">
      <c r="A291" t="s">
        <v>293</v>
      </c>
      <c r="B291">
        <v>5</v>
      </c>
      <c r="C291" t="s">
        <v>4</v>
      </c>
    </row>
    <row r="292" spans="1:3">
      <c r="A292" t="s">
        <v>294</v>
      </c>
      <c r="B292">
        <v>2</v>
      </c>
      <c r="C292" t="s">
        <v>4</v>
      </c>
    </row>
    <row r="293" spans="1:3">
      <c r="A293" t="s">
        <v>295</v>
      </c>
      <c r="B293">
        <v>6</v>
      </c>
      <c r="C293" t="s">
        <v>4</v>
      </c>
    </row>
    <row r="294" spans="1:3">
      <c r="A294" t="s">
        <v>296</v>
      </c>
      <c r="B294">
        <v>3</v>
      </c>
      <c r="C294" t="s">
        <v>4</v>
      </c>
    </row>
    <row r="295" spans="1:3">
      <c r="A295" t="s">
        <v>297</v>
      </c>
      <c r="B295">
        <v>2</v>
      </c>
      <c r="C295" t="s">
        <v>4</v>
      </c>
    </row>
    <row r="296" spans="1:3">
      <c r="A296" t="s">
        <v>298</v>
      </c>
      <c r="B296">
        <v>1</v>
      </c>
      <c r="C296" t="s">
        <v>4</v>
      </c>
    </row>
    <row r="297" spans="1:3">
      <c r="A297" t="s">
        <v>299</v>
      </c>
      <c r="B297">
        <v>2</v>
      </c>
      <c r="C297" t="s">
        <v>4</v>
      </c>
    </row>
    <row r="298" spans="1:3">
      <c r="A298" t="s">
        <v>300</v>
      </c>
      <c r="B298">
        <v>121</v>
      </c>
      <c r="C298" t="s">
        <v>4</v>
      </c>
    </row>
    <row r="299" spans="1:3">
      <c r="A299" s="7" t="s">
        <v>301</v>
      </c>
      <c r="B299" s="8">
        <v>103</v>
      </c>
      <c r="C299" t="s">
        <v>4</v>
      </c>
    </row>
    <row r="300" spans="1:3">
      <c r="A300" s="2" t="s">
        <v>302</v>
      </c>
      <c r="B300">
        <v>22</v>
      </c>
      <c r="C300" t="s">
        <v>4</v>
      </c>
    </row>
    <row r="301" spans="1:3">
      <c r="A301" s="2" t="s">
        <v>303</v>
      </c>
      <c r="B301">
        <v>5</v>
      </c>
      <c r="C301" t="s">
        <v>4</v>
      </c>
    </row>
    <row r="302" spans="1:3">
      <c r="A302" t="s">
        <v>304</v>
      </c>
      <c r="B302">
        <v>200</v>
      </c>
      <c r="C302" t="s">
        <v>4</v>
      </c>
    </row>
    <row r="303" spans="1:3">
      <c r="A303" s="2" t="s">
        <v>305</v>
      </c>
      <c r="B303">
        <v>4</v>
      </c>
      <c r="C303" t="s">
        <v>4</v>
      </c>
    </row>
    <row r="304" spans="1:3">
      <c r="A304" t="s">
        <v>306</v>
      </c>
      <c r="B304">
        <v>2</v>
      </c>
      <c r="C304" t="s">
        <v>4</v>
      </c>
    </row>
    <row r="305" spans="1:3">
      <c r="A305" t="s">
        <v>307</v>
      </c>
      <c r="B305">
        <v>398</v>
      </c>
      <c r="C305" t="s">
        <v>4</v>
      </c>
    </row>
    <row r="306" spans="1:3">
      <c r="A306" s="2" t="s">
        <v>308</v>
      </c>
      <c r="B306">
        <v>70</v>
      </c>
      <c r="C306" t="s">
        <v>4</v>
      </c>
    </row>
    <row r="307" spans="1:3">
      <c r="A307" s="2" t="s">
        <v>309</v>
      </c>
      <c r="B307">
        <v>1</v>
      </c>
      <c r="C307" t="s">
        <v>4</v>
      </c>
    </row>
    <row r="308" spans="1:3">
      <c r="A308" t="s">
        <v>310</v>
      </c>
      <c r="B308">
        <v>1</v>
      </c>
      <c r="C308" t="s">
        <v>4</v>
      </c>
    </row>
    <row r="309" spans="1:3">
      <c r="A309" t="s">
        <v>311</v>
      </c>
      <c r="B309">
        <v>8</v>
      </c>
      <c r="C309" t="s">
        <v>4</v>
      </c>
    </row>
    <row r="310" spans="1:3">
      <c r="A310" s="2" t="s">
        <v>312</v>
      </c>
      <c r="B310">
        <v>53</v>
      </c>
      <c r="C310" t="s">
        <v>4</v>
      </c>
    </row>
    <row r="311" spans="1:3">
      <c r="A311" t="s">
        <v>313</v>
      </c>
      <c r="B311">
        <v>131</v>
      </c>
      <c r="C311" t="s">
        <v>4</v>
      </c>
    </row>
    <row r="312" spans="1:3">
      <c r="A312" t="s">
        <v>314</v>
      </c>
      <c r="B312">
        <v>6</v>
      </c>
      <c r="C312" t="s">
        <v>4</v>
      </c>
    </row>
    <row r="313" spans="1:3">
      <c r="A313" t="s">
        <v>315</v>
      </c>
      <c r="B313">
        <v>2</v>
      </c>
      <c r="C313" t="s">
        <v>4</v>
      </c>
    </row>
    <row r="314" spans="1:3">
      <c r="A314" t="s">
        <v>316</v>
      </c>
      <c r="B314">
        <v>14</v>
      </c>
      <c r="C314" t="s">
        <v>4</v>
      </c>
    </row>
    <row r="315" spans="1:3">
      <c r="A315" t="s">
        <v>317</v>
      </c>
      <c r="B315">
        <v>1</v>
      </c>
      <c r="C315" t="s">
        <v>4</v>
      </c>
    </row>
    <row r="316" spans="1:3">
      <c r="A316" t="s">
        <v>318</v>
      </c>
      <c r="B316">
        <v>1</v>
      </c>
      <c r="C316" t="s">
        <v>4</v>
      </c>
    </row>
    <row r="317" spans="1:3">
      <c r="A317" t="s">
        <v>319</v>
      </c>
      <c r="B317">
        <v>4</v>
      </c>
      <c r="C317" t="s">
        <v>4</v>
      </c>
    </row>
    <row r="318" spans="1:3">
      <c r="A318" t="s">
        <v>320</v>
      </c>
      <c r="B318">
        <v>1</v>
      </c>
      <c r="C318" t="s">
        <v>4</v>
      </c>
    </row>
    <row r="319" spans="1:3">
      <c r="A319" t="s">
        <v>321</v>
      </c>
      <c r="B319">
        <v>4</v>
      </c>
      <c r="C319" t="s">
        <v>4</v>
      </c>
    </row>
    <row r="320" spans="1:3">
      <c r="A320" s="2" t="s">
        <v>322</v>
      </c>
      <c r="B320">
        <v>12</v>
      </c>
      <c r="C320" t="s">
        <v>4</v>
      </c>
    </row>
    <row r="321" spans="1:3">
      <c r="A321" t="s">
        <v>323</v>
      </c>
      <c r="B321">
        <v>3</v>
      </c>
      <c r="C321" t="s">
        <v>4</v>
      </c>
    </row>
    <row r="322" spans="1:3">
      <c r="A322" t="s">
        <v>324</v>
      </c>
      <c r="B322">
        <v>6</v>
      </c>
      <c r="C322" t="s">
        <v>4</v>
      </c>
    </row>
    <row r="323" spans="1:3">
      <c r="A323" t="s">
        <v>325</v>
      </c>
      <c r="B323">
        <v>667</v>
      </c>
      <c r="C323" t="s">
        <v>4</v>
      </c>
    </row>
    <row r="324" spans="1:3">
      <c r="A324" t="s">
        <v>326</v>
      </c>
      <c r="B324">
        <v>4</v>
      </c>
      <c r="C324" t="s">
        <v>4</v>
      </c>
    </row>
    <row r="325" spans="1:3">
      <c r="A325" t="s">
        <v>327</v>
      </c>
      <c r="B325">
        <v>4</v>
      </c>
      <c r="C325" t="s">
        <v>4</v>
      </c>
    </row>
    <row r="326" spans="1:3">
      <c r="A326" s="2" t="s">
        <v>328</v>
      </c>
      <c r="B326">
        <v>6</v>
      </c>
      <c r="C326" t="s">
        <v>4</v>
      </c>
    </row>
    <row r="327" spans="1:3">
      <c r="A327" s="2" t="s">
        <v>329</v>
      </c>
      <c r="B327">
        <v>1</v>
      </c>
      <c r="C327" t="s">
        <v>4</v>
      </c>
    </row>
    <row r="328" spans="1:3">
      <c r="A328" s="2" t="s">
        <v>330</v>
      </c>
      <c r="B328">
        <v>1</v>
      </c>
      <c r="C328" t="s">
        <v>4</v>
      </c>
    </row>
    <row r="329" spans="1:3">
      <c r="A329" s="2" t="s">
        <v>331</v>
      </c>
      <c r="B329">
        <v>33</v>
      </c>
      <c r="C329" t="s">
        <v>4</v>
      </c>
    </row>
    <row r="330" spans="1:3">
      <c r="A330" s="2" t="s">
        <v>332</v>
      </c>
      <c r="B330">
        <v>1</v>
      </c>
      <c r="C330" t="s">
        <v>4</v>
      </c>
    </row>
    <row r="331" spans="1:3">
      <c r="A331" s="2" t="s">
        <v>333</v>
      </c>
      <c r="B331">
        <v>20</v>
      </c>
      <c r="C331" t="s">
        <v>4</v>
      </c>
    </row>
    <row r="332" spans="1:3">
      <c r="A332" t="s">
        <v>334</v>
      </c>
      <c r="B332">
        <v>3</v>
      </c>
      <c r="C332" t="s">
        <v>4</v>
      </c>
    </row>
    <row r="333" spans="1:3">
      <c r="A333" t="s">
        <v>335</v>
      </c>
      <c r="B333">
        <v>16</v>
      </c>
      <c r="C333" t="s">
        <v>4</v>
      </c>
    </row>
    <row r="334" spans="1:3">
      <c r="A334" t="s">
        <v>336</v>
      </c>
      <c r="B334">
        <v>3</v>
      </c>
      <c r="C334" t="s">
        <v>4</v>
      </c>
    </row>
    <row r="335" spans="1:3">
      <c r="A335" t="s">
        <v>337</v>
      </c>
      <c r="B335">
        <v>2811</v>
      </c>
      <c r="C335" t="s">
        <v>4</v>
      </c>
    </row>
    <row r="336" spans="1:3">
      <c r="A336" t="s">
        <v>338</v>
      </c>
      <c r="B336">
        <v>1</v>
      </c>
      <c r="C336" t="s">
        <v>4</v>
      </c>
    </row>
    <row r="337" spans="1:3">
      <c r="A337" t="s">
        <v>339</v>
      </c>
      <c r="B337">
        <v>2</v>
      </c>
      <c r="C337" t="s">
        <v>4</v>
      </c>
    </row>
    <row r="338" spans="1:3">
      <c r="A338" t="s">
        <v>340</v>
      </c>
      <c r="B338">
        <v>1</v>
      </c>
      <c r="C338" t="s">
        <v>4</v>
      </c>
    </row>
    <row r="339" spans="1:3">
      <c r="A339" t="s">
        <v>341</v>
      </c>
      <c r="B339">
        <v>2</v>
      </c>
      <c r="C339" t="s">
        <v>4</v>
      </c>
    </row>
    <row r="340" spans="1:3">
      <c r="A340" t="s">
        <v>342</v>
      </c>
      <c r="B340">
        <v>1</v>
      </c>
      <c r="C340" t="s">
        <v>4</v>
      </c>
    </row>
    <row r="341" spans="1:3">
      <c r="A341" t="s">
        <v>343</v>
      </c>
      <c r="B341">
        <v>1</v>
      </c>
      <c r="C341" t="s">
        <v>4</v>
      </c>
    </row>
    <row r="342" spans="1:3">
      <c r="A342" t="s">
        <v>344</v>
      </c>
      <c r="B342">
        <v>4</v>
      </c>
      <c r="C342" t="s">
        <v>4</v>
      </c>
    </row>
    <row r="343" spans="1:3">
      <c r="A343" t="s">
        <v>345</v>
      </c>
      <c r="B343">
        <v>56</v>
      </c>
      <c r="C343" t="s">
        <v>4</v>
      </c>
    </row>
    <row r="344" spans="1:3">
      <c r="A344" t="s">
        <v>346</v>
      </c>
      <c r="B344">
        <v>5</v>
      </c>
      <c r="C344" t="s">
        <v>4</v>
      </c>
    </row>
    <row r="345" spans="1:3">
      <c r="A345" t="s">
        <v>347</v>
      </c>
      <c r="B345">
        <v>1</v>
      </c>
      <c r="C345" t="s">
        <v>4</v>
      </c>
    </row>
    <row r="346" spans="1:3">
      <c r="A346" t="s">
        <v>348</v>
      </c>
      <c r="B346">
        <v>2</v>
      </c>
      <c r="C346" t="s">
        <v>4</v>
      </c>
    </row>
    <row r="347" spans="1:3">
      <c r="A347" t="s">
        <v>349</v>
      </c>
      <c r="B347">
        <v>180</v>
      </c>
      <c r="C347" t="s">
        <v>4</v>
      </c>
    </row>
    <row r="348" spans="1:3">
      <c r="A348" t="s">
        <v>350</v>
      </c>
      <c r="B348">
        <v>3</v>
      </c>
      <c r="C348" t="s">
        <v>4</v>
      </c>
    </row>
    <row r="349" spans="1:3">
      <c r="A349" t="s">
        <v>351</v>
      </c>
      <c r="B349">
        <v>3</v>
      </c>
      <c r="C349" t="s">
        <v>4</v>
      </c>
    </row>
    <row r="350" spans="1:3">
      <c r="A350" t="s">
        <v>352</v>
      </c>
      <c r="B350">
        <v>40</v>
      </c>
      <c r="C350" t="s">
        <v>4</v>
      </c>
    </row>
    <row r="351" spans="1:3">
      <c r="A351" t="s">
        <v>353</v>
      </c>
      <c r="B351">
        <v>9</v>
      </c>
      <c r="C351" t="s">
        <v>4</v>
      </c>
    </row>
    <row r="352" spans="1:3">
      <c r="A352" t="s">
        <v>354</v>
      </c>
      <c r="B352">
        <v>9</v>
      </c>
      <c r="C352" t="s">
        <v>4</v>
      </c>
    </row>
    <row r="353" spans="1:3">
      <c r="A353" t="s">
        <v>355</v>
      </c>
      <c r="B353">
        <v>6</v>
      </c>
      <c r="C353" t="s">
        <v>4</v>
      </c>
    </row>
    <row r="354" spans="1:3">
      <c r="A354" t="s">
        <v>356</v>
      </c>
      <c r="B354">
        <v>2</v>
      </c>
      <c r="C354" t="s">
        <v>4</v>
      </c>
    </row>
    <row r="355" spans="1:3">
      <c r="A355" t="s">
        <v>357</v>
      </c>
      <c r="B355">
        <v>1</v>
      </c>
      <c r="C355" t="s">
        <v>4</v>
      </c>
    </row>
    <row r="356" spans="1:3">
      <c r="A356" t="s">
        <v>358</v>
      </c>
      <c r="B356">
        <v>19</v>
      </c>
      <c r="C356" t="s">
        <v>4</v>
      </c>
    </row>
    <row r="357" spans="1:3">
      <c r="A357" t="s">
        <v>359</v>
      </c>
      <c r="B357">
        <v>7</v>
      </c>
      <c r="C357" t="s">
        <v>4</v>
      </c>
    </row>
    <row r="358" spans="1:3">
      <c r="A358" t="s">
        <v>360</v>
      </c>
      <c r="B358">
        <v>1</v>
      </c>
      <c r="C358" t="s">
        <v>4</v>
      </c>
    </row>
    <row r="359" spans="1:3">
      <c r="A359" t="s">
        <v>361</v>
      </c>
      <c r="B359">
        <v>149</v>
      </c>
      <c r="C359" t="s">
        <v>4</v>
      </c>
    </row>
    <row r="360" spans="1:3">
      <c r="A360" t="s">
        <v>362</v>
      </c>
      <c r="B360">
        <v>54</v>
      </c>
      <c r="C360" t="s">
        <v>4</v>
      </c>
    </row>
    <row r="361" spans="1:3">
      <c r="A361" t="s">
        <v>363</v>
      </c>
      <c r="B361">
        <v>3</v>
      </c>
      <c r="C361" t="s">
        <v>4</v>
      </c>
    </row>
    <row r="362" spans="1:3">
      <c r="A362" t="s">
        <v>364</v>
      </c>
      <c r="B362">
        <v>1</v>
      </c>
      <c r="C362" t="s">
        <v>4</v>
      </c>
    </row>
    <row r="363" spans="1:3">
      <c r="A363" t="s">
        <v>368</v>
      </c>
      <c r="B363">
        <v>71</v>
      </c>
      <c r="C363" t="s">
        <v>4</v>
      </c>
    </row>
    <row r="364" spans="1:3">
      <c r="A364" t="s">
        <v>371</v>
      </c>
      <c r="B364">
        <v>71</v>
      </c>
      <c r="C364" t="s">
        <v>4</v>
      </c>
    </row>
    <row r="365" spans="1:3">
      <c r="A365" t="s">
        <v>372</v>
      </c>
      <c r="B365">
        <v>8</v>
      </c>
      <c r="C365" t="s">
        <v>4</v>
      </c>
    </row>
    <row r="366" spans="1:3">
      <c r="A366" t="s">
        <v>373</v>
      </c>
      <c r="B366">
        <v>1</v>
      </c>
      <c r="C366" t="s">
        <v>4</v>
      </c>
    </row>
    <row r="367" spans="1:3">
      <c r="A367" t="s">
        <v>374</v>
      </c>
      <c r="B367">
        <v>1</v>
      </c>
      <c r="C367" t="s">
        <v>4</v>
      </c>
    </row>
    <row r="368" spans="1:3">
      <c r="A368" t="s">
        <v>376</v>
      </c>
      <c r="B368">
        <v>76</v>
      </c>
      <c r="C368" t="s">
        <v>4</v>
      </c>
    </row>
    <row r="369" spans="1:3">
      <c r="A369" t="s">
        <v>378</v>
      </c>
      <c r="B369">
        <v>1</v>
      </c>
      <c r="C369" t="s">
        <v>4</v>
      </c>
    </row>
    <row r="370" spans="1:3">
      <c r="A370" t="s">
        <v>379</v>
      </c>
      <c r="B370">
        <v>9</v>
      </c>
      <c r="C370" t="s">
        <v>4</v>
      </c>
    </row>
    <row r="371" spans="1:3">
      <c r="A371" t="s">
        <v>380</v>
      </c>
      <c r="B371">
        <v>2</v>
      </c>
      <c r="C371" t="s">
        <v>4</v>
      </c>
    </row>
    <row r="372" spans="1:3">
      <c r="A372" t="s">
        <v>651</v>
      </c>
      <c r="B372">
        <v>9</v>
      </c>
      <c r="C372" t="s">
        <v>4</v>
      </c>
    </row>
    <row r="373" spans="1:3">
      <c r="A373" s="17" t="s">
        <v>656</v>
      </c>
      <c r="B373" s="15">
        <v>1</v>
      </c>
      <c r="C373" s="16" t="s">
        <v>4</v>
      </c>
    </row>
    <row r="374" spans="1:3">
      <c r="A374" s="17" t="s">
        <v>654</v>
      </c>
      <c r="B374" s="15">
        <v>224</v>
      </c>
      <c r="C374" s="16" t="s">
        <v>4</v>
      </c>
    </row>
    <row r="375" spans="1:3">
      <c r="A375" t="s">
        <v>643</v>
      </c>
      <c r="B375">
        <v>1</v>
      </c>
      <c r="C375" t="s">
        <v>4</v>
      </c>
    </row>
    <row r="376" spans="1:3">
      <c r="A376" s="17" t="s">
        <v>650</v>
      </c>
      <c r="B376" s="19">
        <v>1</v>
      </c>
      <c r="C376" s="18" t="s">
        <v>4</v>
      </c>
    </row>
    <row r="377" spans="1:3">
      <c r="A377" s="17" t="s">
        <v>648</v>
      </c>
      <c r="B377" s="19">
        <v>25</v>
      </c>
      <c r="C377" s="18" t="s">
        <v>4</v>
      </c>
    </row>
    <row r="378" spans="1:3">
      <c r="A378" s="17" t="s">
        <v>660</v>
      </c>
      <c r="B378" s="19">
        <v>5</v>
      </c>
      <c r="C378" s="18" t="s">
        <v>4</v>
      </c>
    </row>
    <row r="379" spans="1:3">
      <c r="A379" t="s">
        <v>662</v>
      </c>
      <c r="B379">
        <v>8</v>
      </c>
      <c r="C379" t="s">
        <v>4</v>
      </c>
    </row>
    <row r="380" spans="1:3">
      <c r="A380" t="s">
        <v>666</v>
      </c>
      <c r="B380">
        <v>7</v>
      </c>
      <c r="C380" t="s">
        <v>4</v>
      </c>
    </row>
    <row r="381" spans="1:3">
      <c r="A381" s="17" t="s">
        <v>645</v>
      </c>
      <c r="B381" s="19">
        <v>22</v>
      </c>
      <c r="C381" s="18" t="s">
        <v>4</v>
      </c>
    </row>
    <row r="382" spans="1:3">
      <c r="A382" s="17" t="s">
        <v>655</v>
      </c>
      <c r="B382" s="19">
        <v>1</v>
      </c>
      <c r="C382" s="18" t="s">
        <v>4</v>
      </c>
    </row>
    <row r="383" spans="1:3">
      <c r="A383" s="17" t="s">
        <v>646</v>
      </c>
      <c r="B383" s="19">
        <v>3</v>
      </c>
      <c r="C383" s="18" t="s">
        <v>4</v>
      </c>
    </row>
    <row r="384" spans="1:3">
      <c r="A384" s="17" t="s">
        <v>647</v>
      </c>
      <c r="B384" s="19">
        <v>5</v>
      </c>
      <c r="C384" s="18" t="s">
        <v>4</v>
      </c>
    </row>
    <row r="385" spans="1:3">
      <c r="A385" s="17" t="s">
        <v>657</v>
      </c>
      <c r="B385" s="19">
        <v>238</v>
      </c>
      <c r="C385" s="18" t="s">
        <v>4</v>
      </c>
    </row>
    <row r="386" spans="1:3">
      <c r="A386" s="17" t="s">
        <v>659</v>
      </c>
      <c r="B386" s="19">
        <v>9</v>
      </c>
      <c r="C386" s="18" t="s">
        <v>4</v>
      </c>
    </row>
    <row r="387" spans="1:3">
      <c r="A387" s="17" t="s">
        <v>663</v>
      </c>
      <c r="B387" s="19">
        <v>15</v>
      </c>
      <c r="C387" s="18" t="s">
        <v>4</v>
      </c>
    </row>
    <row r="388" spans="1:3">
      <c r="A388" s="17" t="s">
        <v>664</v>
      </c>
      <c r="B388" s="19">
        <v>1</v>
      </c>
      <c r="C388" s="18" t="s">
        <v>4</v>
      </c>
    </row>
    <row r="389" spans="1:3">
      <c r="A389" s="17" t="s">
        <v>661</v>
      </c>
      <c r="B389" s="19">
        <v>32</v>
      </c>
      <c r="C389" s="18" t="s">
        <v>4</v>
      </c>
    </row>
    <row r="390" spans="1:3">
      <c r="A390" t="s">
        <v>667</v>
      </c>
      <c r="B390">
        <v>6</v>
      </c>
      <c r="C390" t="s">
        <v>4</v>
      </c>
    </row>
    <row r="391" spans="1:3">
      <c r="A391" t="s">
        <v>668</v>
      </c>
      <c r="B391">
        <v>7</v>
      </c>
      <c r="C391" t="s">
        <v>4</v>
      </c>
    </row>
    <row r="392" spans="1:3">
      <c r="A392" t="s">
        <v>669</v>
      </c>
      <c r="B392">
        <v>2</v>
      </c>
      <c r="C392" t="s">
        <v>4</v>
      </c>
    </row>
    <row r="393" spans="1:3">
      <c r="A393" t="s">
        <v>671</v>
      </c>
      <c r="B393">
        <v>14</v>
      </c>
      <c r="C393" t="s">
        <v>4</v>
      </c>
    </row>
    <row r="394" spans="1:3">
      <c r="A394" t="s">
        <v>672</v>
      </c>
      <c r="B394">
        <v>2</v>
      </c>
      <c r="C394" t="s">
        <v>4</v>
      </c>
    </row>
    <row r="395" spans="1:3">
      <c r="A395" t="s">
        <v>674</v>
      </c>
      <c r="B395">
        <v>3</v>
      </c>
      <c r="C395" t="s">
        <v>4</v>
      </c>
    </row>
    <row r="396" spans="1:3">
      <c r="A396" t="s">
        <v>675</v>
      </c>
      <c r="B396">
        <v>5</v>
      </c>
      <c r="C396" t="s">
        <v>4</v>
      </c>
    </row>
    <row r="397" spans="1:3">
      <c r="A397" t="s">
        <v>677</v>
      </c>
      <c r="B397">
        <v>4</v>
      </c>
      <c r="C397" t="s">
        <v>4</v>
      </c>
    </row>
    <row r="398" spans="1:3">
      <c r="A398" t="s">
        <v>670</v>
      </c>
      <c r="B398">
        <v>5</v>
      </c>
      <c r="C398" t="s">
        <v>4</v>
      </c>
    </row>
    <row r="399" spans="1:3">
      <c r="A399" t="s">
        <v>678</v>
      </c>
      <c r="B399">
        <v>2</v>
      </c>
      <c r="C399" t="s">
        <v>4</v>
      </c>
    </row>
    <row r="400" spans="1:3">
      <c r="A400" t="s">
        <v>679</v>
      </c>
      <c r="B400">
        <v>1</v>
      </c>
      <c r="C400" t="s">
        <v>4</v>
      </c>
    </row>
    <row r="401" spans="1:3">
      <c r="A401" t="s">
        <v>681</v>
      </c>
      <c r="B401">
        <v>208</v>
      </c>
      <c r="C401" t="s">
        <v>4</v>
      </c>
    </row>
    <row r="402" spans="1:3">
      <c r="A402" t="s">
        <v>682</v>
      </c>
      <c r="B402">
        <v>1</v>
      </c>
      <c r="C402" t="s">
        <v>4</v>
      </c>
    </row>
    <row r="403" spans="1:3">
      <c r="A403" t="s">
        <v>685</v>
      </c>
      <c r="B403">
        <v>1</v>
      </c>
      <c r="C403" t="s">
        <v>4</v>
      </c>
    </row>
    <row r="404" spans="1:3">
      <c r="A404" t="s">
        <v>686</v>
      </c>
      <c r="B404">
        <v>1</v>
      </c>
      <c r="C404" t="s">
        <v>4</v>
      </c>
    </row>
    <row r="405" spans="1:3">
      <c r="A405" t="s">
        <v>691</v>
      </c>
      <c r="B405">
        <v>11</v>
      </c>
      <c r="C405" t="s">
        <v>4</v>
      </c>
    </row>
    <row r="406" spans="1:3">
      <c r="A406" t="s">
        <v>694</v>
      </c>
      <c r="B406">
        <v>9</v>
      </c>
      <c r="C406" t="s">
        <v>4</v>
      </c>
    </row>
    <row r="407" spans="1:3">
      <c r="A407" t="s">
        <v>695</v>
      </c>
      <c r="B407">
        <v>226</v>
      </c>
      <c r="C407" t="s">
        <v>4</v>
      </c>
    </row>
    <row r="408" spans="1:3">
      <c r="A408" t="s">
        <v>696</v>
      </c>
      <c r="B408">
        <v>5</v>
      </c>
      <c r="C408" t="s">
        <v>4</v>
      </c>
    </row>
    <row r="409" spans="1:3">
      <c r="A409" t="s">
        <v>697</v>
      </c>
      <c r="B409">
        <v>3</v>
      </c>
      <c r="C409" t="s">
        <v>4</v>
      </c>
    </row>
    <row r="410" spans="1:3">
      <c r="A410" t="s">
        <v>698</v>
      </c>
      <c r="B410">
        <v>7</v>
      </c>
      <c r="C410" t="s">
        <v>4</v>
      </c>
    </row>
    <row r="411" spans="1:3">
      <c r="A411" t="s">
        <v>700</v>
      </c>
      <c r="B411">
        <v>1</v>
      </c>
      <c r="C411" t="s">
        <v>4</v>
      </c>
    </row>
    <row r="412" spans="1:3">
      <c r="A412" t="s">
        <v>702</v>
      </c>
      <c r="B412">
        <v>1</v>
      </c>
      <c r="C412" t="s">
        <v>4</v>
      </c>
    </row>
    <row r="413" spans="1:3">
      <c r="A413" t="s">
        <v>699</v>
      </c>
      <c r="B413">
        <v>2</v>
      </c>
      <c r="C413" t="s">
        <v>4</v>
      </c>
    </row>
    <row r="414" spans="1:3">
      <c r="A414" t="s">
        <v>706</v>
      </c>
      <c r="B414">
        <v>1</v>
      </c>
      <c r="C414" t="s">
        <v>4</v>
      </c>
    </row>
    <row r="415" spans="1:3">
      <c r="A415" t="s">
        <v>707</v>
      </c>
      <c r="B415">
        <v>1</v>
      </c>
      <c r="C415" t="s">
        <v>4</v>
      </c>
    </row>
    <row r="416" spans="1:3">
      <c r="A416" s="24" t="s">
        <v>687</v>
      </c>
      <c r="B416" s="25">
        <v>147</v>
      </c>
      <c r="C416" s="22" t="s">
        <v>4</v>
      </c>
    </row>
    <row r="417" spans="1:3">
      <c r="A417" s="17" t="s">
        <v>684</v>
      </c>
      <c r="B417" s="23">
        <v>12</v>
      </c>
      <c r="C417" s="22" t="s">
        <v>4</v>
      </c>
    </row>
    <row r="418" spans="1:3">
      <c r="A418" t="s">
        <v>692</v>
      </c>
      <c r="B418">
        <v>16</v>
      </c>
      <c r="C418" t="s">
        <v>4</v>
      </c>
    </row>
    <row r="419" spans="1:3">
      <c r="A419" t="s">
        <v>708</v>
      </c>
      <c r="B419">
        <v>2</v>
      </c>
      <c r="C419" t="s">
        <v>4</v>
      </c>
    </row>
    <row r="420" spans="1:3">
      <c r="A420" t="s">
        <v>709</v>
      </c>
      <c r="B420">
        <v>13</v>
      </c>
      <c r="C420" t="s">
        <v>4</v>
      </c>
    </row>
    <row r="421" spans="1:3">
      <c r="A421" s="24" t="s">
        <v>701</v>
      </c>
      <c r="B421" s="25">
        <v>43</v>
      </c>
      <c r="C421" s="22" t="s">
        <v>4</v>
      </c>
    </row>
    <row r="422" spans="1:3">
      <c r="A422" s="24" t="s">
        <v>710</v>
      </c>
      <c r="B422" s="25">
        <v>8</v>
      </c>
      <c r="C422" s="22" t="s">
        <v>4</v>
      </c>
    </row>
    <row r="423" spans="1:3">
      <c r="A423" s="17" t="s">
        <v>693</v>
      </c>
      <c r="B423" s="23">
        <v>17</v>
      </c>
      <c r="C423" s="22" t="s">
        <v>4</v>
      </c>
    </row>
    <row r="424" spans="1:3">
      <c r="A424" t="s">
        <v>717</v>
      </c>
      <c r="B424">
        <v>1</v>
      </c>
      <c r="C424" t="s">
        <v>4</v>
      </c>
    </row>
    <row r="425" spans="1:3">
      <c r="A425" t="s">
        <v>716</v>
      </c>
      <c r="B425">
        <v>8</v>
      </c>
      <c r="C425" t="s">
        <v>4</v>
      </c>
    </row>
    <row r="426" spans="1:3">
      <c r="A426" t="s">
        <v>715</v>
      </c>
      <c r="B426">
        <v>2</v>
      </c>
      <c r="C426" t="s">
        <v>4</v>
      </c>
    </row>
    <row r="427" spans="1:3">
      <c r="A427" t="s">
        <v>711</v>
      </c>
      <c r="B427">
        <v>9</v>
      </c>
      <c r="C427" t="s">
        <v>4</v>
      </c>
    </row>
    <row r="428" spans="1:3">
      <c r="A428" t="s">
        <v>705</v>
      </c>
      <c r="B428">
        <v>3</v>
      </c>
      <c r="C428" t="s">
        <v>4</v>
      </c>
    </row>
    <row r="429" spans="1:3">
      <c r="A429" t="s">
        <v>713</v>
      </c>
      <c r="B429">
        <v>2</v>
      </c>
      <c r="C429" t="s">
        <v>4</v>
      </c>
    </row>
    <row r="430" spans="1:3">
      <c r="A430" t="s">
        <v>718</v>
      </c>
      <c r="B430">
        <v>15</v>
      </c>
      <c r="C430" t="s">
        <v>4</v>
      </c>
    </row>
    <row r="431" spans="1:3">
      <c r="A431" t="s">
        <v>719</v>
      </c>
      <c r="B431">
        <v>1</v>
      </c>
      <c r="C431" t="s">
        <v>4</v>
      </c>
    </row>
    <row r="432" spans="1:3">
      <c r="A432" t="s">
        <v>703</v>
      </c>
      <c r="B432">
        <v>19</v>
      </c>
      <c r="C432" t="s">
        <v>4</v>
      </c>
    </row>
    <row r="433" spans="1:3">
      <c r="A433" t="s">
        <v>712</v>
      </c>
      <c r="B433">
        <v>3</v>
      </c>
      <c r="C433" t="s">
        <v>4</v>
      </c>
    </row>
    <row r="434" spans="1:3">
      <c r="A434" t="s">
        <v>722</v>
      </c>
      <c r="B434">
        <v>1</v>
      </c>
      <c r="C434" s="22" t="s">
        <v>4</v>
      </c>
    </row>
    <row r="435" spans="1:3">
      <c r="A435" t="s">
        <v>724</v>
      </c>
      <c r="B435">
        <v>3</v>
      </c>
      <c r="C435" s="22" t="s">
        <v>4</v>
      </c>
    </row>
    <row r="436" spans="1:3">
      <c r="A436" s="28" t="s">
        <v>728</v>
      </c>
      <c r="B436" s="23">
        <v>50</v>
      </c>
      <c r="C436" s="28" t="s">
        <v>4</v>
      </c>
    </row>
    <row r="437" spans="1:3">
      <c r="A437" t="s">
        <v>730</v>
      </c>
      <c r="B437">
        <v>2</v>
      </c>
      <c r="C437" t="s">
        <v>4</v>
      </c>
    </row>
    <row r="438" spans="1:3">
      <c r="A438" t="s">
        <v>731</v>
      </c>
      <c r="B438">
        <v>1</v>
      </c>
      <c r="C438" t="s">
        <v>4</v>
      </c>
    </row>
    <row r="439" spans="1:3">
      <c r="A439" t="s">
        <v>735</v>
      </c>
      <c r="B439">
        <v>20</v>
      </c>
      <c r="C439" t="s">
        <v>4</v>
      </c>
    </row>
    <row r="440" spans="1:3">
      <c r="A440" t="s">
        <v>736</v>
      </c>
      <c r="B440">
        <v>2</v>
      </c>
      <c r="C440" t="s">
        <v>4</v>
      </c>
    </row>
    <row r="441" spans="1:3">
      <c r="A441" t="s">
        <v>737</v>
      </c>
      <c r="B441">
        <v>1</v>
      </c>
      <c r="C441" t="s">
        <v>4</v>
      </c>
    </row>
    <row r="442" spans="1:3">
      <c r="A442" t="s">
        <v>738</v>
      </c>
      <c r="B442">
        <v>19</v>
      </c>
      <c r="C442" t="s">
        <v>4</v>
      </c>
    </row>
    <row r="443" spans="1:3">
      <c r="A443" t="s">
        <v>739</v>
      </c>
      <c r="B443">
        <v>2</v>
      </c>
      <c r="C443" t="s">
        <v>4</v>
      </c>
    </row>
    <row r="444" spans="1:3">
      <c r="A444" t="s">
        <v>740</v>
      </c>
      <c r="B444">
        <v>1</v>
      </c>
      <c r="C444" t="s">
        <v>4</v>
      </c>
    </row>
    <row r="445" spans="1:3">
      <c r="A445" t="s">
        <v>732</v>
      </c>
      <c r="B445">
        <v>1</v>
      </c>
      <c r="C445" t="s">
        <v>4</v>
      </c>
    </row>
    <row r="446" spans="1:3">
      <c r="A446" t="s">
        <v>733</v>
      </c>
      <c r="B446">
        <v>2</v>
      </c>
      <c r="C446" t="s">
        <v>4</v>
      </c>
    </row>
    <row r="447" spans="1:3">
      <c r="A447" t="s">
        <v>741</v>
      </c>
      <c r="B447">
        <v>1</v>
      </c>
      <c r="C447" t="s">
        <v>4</v>
      </c>
    </row>
    <row r="448" spans="1:3">
      <c r="A448" t="s">
        <v>743</v>
      </c>
      <c r="B448">
        <v>1</v>
      </c>
      <c r="C448" t="s">
        <v>4</v>
      </c>
    </row>
    <row r="449" spans="1:3">
      <c r="A449" t="s">
        <v>742</v>
      </c>
      <c r="B449">
        <v>5</v>
      </c>
      <c r="C449" t="s">
        <v>4</v>
      </c>
    </row>
    <row r="450" spans="1:3">
      <c r="A450" t="s">
        <v>744</v>
      </c>
      <c r="B450">
        <v>1</v>
      </c>
      <c r="C450" t="s">
        <v>4</v>
      </c>
    </row>
    <row r="451" spans="1:3">
      <c r="A451" t="s">
        <v>745</v>
      </c>
      <c r="B451">
        <v>5</v>
      </c>
      <c r="C451" t="s">
        <v>4</v>
      </c>
    </row>
    <row r="452" spans="1:3">
      <c r="A452" t="s">
        <v>746</v>
      </c>
      <c r="B452">
        <v>1</v>
      </c>
      <c r="C452" t="s">
        <v>4</v>
      </c>
    </row>
    <row r="453" spans="1:3">
      <c r="A453" t="s">
        <v>747</v>
      </c>
      <c r="B453">
        <v>1</v>
      </c>
      <c r="C453" t="s">
        <v>4</v>
      </c>
    </row>
    <row r="454" spans="1:3">
      <c r="A454" t="s">
        <v>749</v>
      </c>
      <c r="B454">
        <v>16</v>
      </c>
      <c r="C454" t="s">
        <v>4</v>
      </c>
    </row>
    <row r="455" spans="1:3">
      <c r="A455" t="s">
        <v>750</v>
      </c>
      <c r="B455">
        <v>4</v>
      </c>
      <c r="C455" t="s">
        <v>4</v>
      </c>
    </row>
    <row r="456" spans="1:3">
      <c r="A456" t="s">
        <v>751</v>
      </c>
      <c r="B456">
        <v>22</v>
      </c>
      <c r="C456" t="s">
        <v>4</v>
      </c>
    </row>
    <row r="457" spans="1:3">
      <c r="A457" t="s">
        <v>752</v>
      </c>
      <c r="B457">
        <v>2</v>
      </c>
      <c r="C457" t="s">
        <v>4</v>
      </c>
    </row>
    <row r="458" spans="1:3">
      <c r="A458" t="s">
        <v>753</v>
      </c>
      <c r="B458">
        <v>2</v>
      </c>
      <c r="C458" t="s">
        <v>4</v>
      </c>
    </row>
    <row r="459" spans="1:3">
      <c r="A459" t="s">
        <v>756</v>
      </c>
      <c r="B459">
        <v>6</v>
      </c>
      <c r="C459" t="s">
        <v>4</v>
      </c>
    </row>
    <row r="460" spans="1:3">
      <c r="A460" s="28" t="s">
        <v>748</v>
      </c>
      <c r="B460">
        <v>1</v>
      </c>
      <c r="C460" s="28" t="s">
        <v>4</v>
      </c>
    </row>
    <row r="461" spans="1:3">
      <c r="A461" s="28" t="s">
        <v>760</v>
      </c>
      <c r="B461" s="23">
        <v>2</v>
      </c>
      <c r="C461" s="28" t="s">
        <v>4</v>
      </c>
    </row>
    <row r="462" spans="1:3">
      <c r="A462" t="s">
        <v>757</v>
      </c>
      <c r="B462">
        <v>86</v>
      </c>
      <c r="C462" t="s">
        <v>4</v>
      </c>
    </row>
    <row r="463" spans="1:3">
      <c r="A463" t="s">
        <v>754</v>
      </c>
      <c r="B463">
        <v>232</v>
      </c>
      <c r="C463" t="s">
        <v>4</v>
      </c>
    </row>
    <row r="464" spans="1:3">
      <c r="A464" t="s">
        <v>775</v>
      </c>
      <c r="B464">
        <v>16</v>
      </c>
      <c r="C464" t="s">
        <v>4</v>
      </c>
    </row>
    <row r="465" spans="1:3">
      <c r="A465" t="s">
        <v>755</v>
      </c>
      <c r="B465">
        <v>2</v>
      </c>
      <c r="C465" t="s">
        <v>4</v>
      </c>
    </row>
    <row r="466" spans="1:3">
      <c r="A466" s="28" t="s">
        <v>758</v>
      </c>
      <c r="B466" s="30">
        <v>1</v>
      </c>
      <c r="C466" s="28" t="s">
        <v>4</v>
      </c>
    </row>
    <row r="467" spans="1:3">
      <c r="A467" t="s">
        <v>761</v>
      </c>
      <c r="B467">
        <v>6</v>
      </c>
      <c r="C467" t="s">
        <v>4</v>
      </c>
    </row>
    <row r="468" spans="1:3">
      <c r="A468" t="s">
        <v>764</v>
      </c>
      <c r="B468">
        <v>45</v>
      </c>
      <c r="C468" s="28" t="s">
        <v>4</v>
      </c>
    </row>
    <row r="469" spans="1:3">
      <c r="A469" t="s">
        <v>762</v>
      </c>
      <c r="B469">
        <v>114</v>
      </c>
      <c r="C469" s="28" t="s">
        <v>4</v>
      </c>
    </row>
    <row r="470" spans="1:3">
      <c r="A470" t="s">
        <v>772</v>
      </c>
      <c r="B470">
        <v>1</v>
      </c>
      <c r="C470" t="s">
        <v>4</v>
      </c>
    </row>
    <row r="471" spans="1:3">
      <c r="A471" t="s">
        <v>771</v>
      </c>
      <c r="B471">
        <v>3</v>
      </c>
      <c r="C471" t="s">
        <v>4</v>
      </c>
    </row>
    <row r="472" spans="1:3">
      <c r="A472" t="s">
        <v>770</v>
      </c>
      <c r="B472">
        <v>6</v>
      </c>
      <c r="C472" t="s">
        <v>4</v>
      </c>
    </row>
    <row r="473" spans="1:3">
      <c r="A473" t="s">
        <v>769</v>
      </c>
      <c r="B473">
        <v>3</v>
      </c>
      <c r="C473" t="s">
        <v>4</v>
      </c>
    </row>
    <row r="474" spans="1:3">
      <c r="A474" t="s">
        <v>768</v>
      </c>
      <c r="B474">
        <v>1</v>
      </c>
      <c r="C474" t="s">
        <v>4</v>
      </c>
    </row>
    <row r="475" spans="1:3">
      <c r="A475" t="s">
        <v>767</v>
      </c>
      <c r="B475">
        <v>6</v>
      </c>
      <c r="C475" t="s">
        <v>4</v>
      </c>
    </row>
    <row r="476" spans="1:3">
      <c r="A476" t="s">
        <v>765</v>
      </c>
      <c r="B476">
        <v>1</v>
      </c>
      <c r="C476" t="s">
        <v>4</v>
      </c>
    </row>
    <row r="477" spans="1:3">
      <c r="A477" t="s">
        <v>773</v>
      </c>
      <c r="B477">
        <v>2</v>
      </c>
      <c r="C477" t="s">
        <v>4</v>
      </c>
    </row>
    <row r="478" spans="1:3">
      <c r="A478" t="s">
        <v>777</v>
      </c>
      <c r="B478">
        <v>2</v>
      </c>
      <c r="C478" t="s">
        <v>4</v>
      </c>
    </row>
    <row r="479" spans="1:3">
      <c r="A479" t="s">
        <v>788</v>
      </c>
      <c r="B479">
        <v>3</v>
      </c>
      <c r="C479" t="s">
        <v>4</v>
      </c>
    </row>
    <row r="480" spans="1:3">
      <c r="A480" s="31" t="s">
        <v>759</v>
      </c>
      <c r="B480" s="32">
        <v>1</v>
      </c>
      <c r="C480" s="28" t="s">
        <v>4</v>
      </c>
    </row>
    <row r="481" spans="1:3">
      <c r="A481" s="33" t="s">
        <v>789</v>
      </c>
      <c r="B481" s="34">
        <v>5</v>
      </c>
      <c r="C481" t="s">
        <v>4</v>
      </c>
    </row>
    <row r="482" spans="1:3">
      <c r="A482" s="33" t="s">
        <v>776</v>
      </c>
      <c r="B482" s="32">
        <v>11</v>
      </c>
      <c r="C482" t="s">
        <v>4</v>
      </c>
    </row>
    <row r="483" spans="1:3">
      <c r="A483" s="33" t="s">
        <v>778</v>
      </c>
      <c r="B483" s="35">
        <v>10</v>
      </c>
      <c r="C483" t="s">
        <v>4</v>
      </c>
    </row>
    <row r="484" spans="1:3">
      <c r="A484" s="33" t="s">
        <v>785</v>
      </c>
      <c r="B484" s="30">
        <v>362</v>
      </c>
      <c r="C484" s="28" t="s">
        <v>4</v>
      </c>
    </row>
    <row r="485" spans="1:3">
      <c r="A485" s="33" t="s">
        <v>786</v>
      </c>
      <c r="B485" s="30">
        <v>74</v>
      </c>
      <c r="C485" s="28" t="s">
        <v>4</v>
      </c>
    </row>
    <row r="486" spans="1:3">
      <c r="A486" s="33" t="s">
        <v>793</v>
      </c>
      <c r="B486">
        <v>3</v>
      </c>
      <c r="C486" t="s">
        <v>4</v>
      </c>
    </row>
    <row r="487" spans="1:3">
      <c r="A487" s="33" t="s">
        <v>794</v>
      </c>
      <c r="B487">
        <v>1</v>
      </c>
      <c r="C487" t="s">
        <v>4</v>
      </c>
    </row>
    <row r="488" spans="1:3">
      <c r="A488" s="33" t="s">
        <v>796</v>
      </c>
      <c r="B488">
        <v>7</v>
      </c>
      <c r="C488" t="s">
        <v>4</v>
      </c>
    </row>
    <row r="489" spans="1:3">
      <c r="A489" s="33" t="s">
        <v>797</v>
      </c>
      <c r="B489">
        <v>5</v>
      </c>
      <c r="C489" t="s">
        <v>4</v>
      </c>
    </row>
    <row r="490" spans="1:3">
      <c r="A490" s="33" t="s">
        <v>798</v>
      </c>
      <c r="B490">
        <v>1</v>
      </c>
      <c r="C490" t="s">
        <v>4</v>
      </c>
    </row>
    <row r="491" spans="1:3">
      <c r="A491" s="33" t="s">
        <v>799</v>
      </c>
      <c r="B491">
        <v>1</v>
      </c>
      <c r="C491" t="s">
        <v>4</v>
      </c>
    </row>
    <row r="492" spans="1:3">
      <c r="A492" s="33" t="s">
        <v>803</v>
      </c>
      <c r="B492">
        <v>1</v>
      </c>
      <c r="C492" t="s">
        <v>4</v>
      </c>
    </row>
    <row r="493" spans="1:3">
      <c r="A493" t="s">
        <v>804</v>
      </c>
      <c r="B493">
        <v>1</v>
      </c>
      <c r="C493" t="s">
        <v>4</v>
      </c>
    </row>
    <row r="494" spans="1:3">
      <c r="A494" t="s">
        <v>805</v>
      </c>
      <c r="B494">
        <v>1</v>
      </c>
      <c r="C494" s="28" t="s">
        <v>4</v>
      </c>
    </row>
    <row r="495" spans="1:3">
      <c r="A495" t="s">
        <v>806</v>
      </c>
      <c r="B495">
        <v>2</v>
      </c>
      <c r="C495" s="28" t="s">
        <v>4</v>
      </c>
    </row>
    <row r="496" spans="1:3">
      <c r="A496" t="s">
        <v>790</v>
      </c>
      <c r="B496">
        <v>3</v>
      </c>
      <c r="C496" s="28" t="s">
        <v>4</v>
      </c>
    </row>
    <row r="497" spans="1:3">
      <c r="A497" t="s">
        <v>809</v>
      </c>
      <c r="B497">
        <v>1</v>
      </c>
      <c r="C497" s="28" t="s">
        <v>4</v>
      </c>
    </row>
    <row r="498" spans="1:3">
      <c r="A498" s="28" t="s">
        <v>795</v>
      </c>
      <c r="B498" s="30">
        <v>76</v>
      </c>
      <c r="C498" s="28" t="s">
        <v>4</v>
      </c>
    </row>
    <row r="499" spans="1:3">
      <c r="A499" t="s">
        <v>800</v>
      </c>
      <c r="B499">
        <v>51</v>
      </c>
      <c r="C499" t="s">
        <v>4</v>
      </c>
    </row>
    <row r="500" spans="1:3">
      <c r="A500" t="s">
        <v>807</v>
      </c>
      <c r="B500">
        <v>4</v>
      </c>
      <c r="C500" t="s">
        <v>4</v>
      </c>
    </row>
    <row r="501" spans="1:3">
      <c r="A501" t="s">
        <v>810</v>
      </c>
      <c r="B501">
        <v>4</v>
      </c>
      <c r="C501" t="s">
        <v>4</v>
      </c>
    </row>
    <row r="502" spans="1:3">
      <c r="A502" t="s">
        <v>811</v>
      </c>
      <c r="B502">
        <v>9</v>
      </c>
      <c r="C502" t="s">
        <v>4</v>
      </c>
    </row>
    <row r="503" spans="1:3">
      <c r="A503" t="s">
        <v>791</v>
      </c>
      <c r="B503">
        <v>13</v>
      </c>
      <c r="C503" s="28" t="s">
        <v>4</v>
      </c>
    </row>
    <row r="504" spans="1:3">
      <c r="A504" t="s">
        <v>814</v>
      </c>
      <c r="B504">
        <v>12</v>
      </c>
      <c r="C504" s="28" t="s">
        <v>4</v>
      </c>
    </row>
    <row r="505" spans="1:3">
      <c r="A505" t="s">
        <v>813</v>
      </c>
      <c r="B505">
        <v>243</v>
      </c>
      <c r="C505" s="28" t="s">
        <v>4</v>
      </c>
    </row>
    <row r="506" spans="1:3">
      <c r="A506" s="28" t="s">
        <v>815</v>
      </c>
      <c r="B506" s="30">
        <v>8</v>
      </c>
      <c r="C506" s="28" t="s">
        <v>4</v>
      </c>
    </row>
    <row r="507" spans="1:3">
      <c r="A507" s="31" t="s">
        <v>818</v>
      </c>
      <c r="B507" s="30">
        <v>1</v>
      </c>
      <c r="C507" s="28" t="s">
        <v>4</v>
      </c>
    </row>
    <row r="508" spans="1:3">
      <c r="A508" s="31" t="s">
        <v>817</v>
      </c>
      <c r="B508" s="32">
        <v>1</v>
      </c>
      <c r="C508" s="28" t="s">
        <v>4</v>
      </c>
    </row>
    <row r="509" spans="1:3">
      <c r="A509" s="31" t="s">
        <v>816</v>
      </c>
      <c r="B509" s="30">
        <v>1</v>
      </c>
      <c r="C509" s="28" t="s">
        <v>4</v>
      </c>
    </row>
    <row r="510" spans="1:3">
      <c r="A510" t="s">
        <v>819</v>
      </c>
      <c r="B510">
        <v>6</v>
      </c>
      <c r="C510" s="28" t="s">
        <v>4</v>
      </c>
    </row>
    <row r="511" spans="1:3">
      <c r="A511" s="31" t="s">
        <v>822</v>
      </c>
      <c r="B511" s="35">
        <v>1</v>
      </c>
      <c r="C511" s="28" t="s">
        <v>4</v>
      </c>
    </row>
    <row r="512" spans="1:3">
      <c r="A512" t="s">
        <v>823</v>
      </c>
      <c r="B512">
        <v>8</v>
      </c>
      <c r="C512" s="28" t="s">
        <v>4</v>
      </c>
    </row>
    <row r="513" spans="1:3">
      <c r="A513" s="31" t="s">
        <v>826</v>
      </c>
      <c r="B513" s="35">
        <v>1</v>
      </c>
      <c r="C513" s="28" t="s">
        <v>4</v>
      </c>
    </row>
    <row r="514" spans="1:3">
      <c r="A514" s="31" t="s">
        <v>825</v>
      </c>
      <c r="B514" s="35">
        <v>1</v>
      </c>
      <c r="C514" s="28" t="s">
        <v>4</v>
      </c>
    </row>
    <row r="515" spans="1:3">
      <c r="A515" t="s">
        <v>820</v>
      </c>
      <c r="B515">
        <v>44</v>
      </c>
      <c r="C515" t="s">
        <v>4</v>
      </c>
    </row>
    <row r="516" spans="1:3">
      <c r="A516" t="s">
        <v>824</v>
      </c>
      <c r="B516">
        <v>9</v>
      </c>
      <c r="C516" t="s">
        <v>4</v>
      </c>
    </row>
    <row r="517" spans="1:3">
      <c r="A517" t="s">
        <v>831</v>
      </c>
      <c r="B517">
        <v>3</v>
      </c>
      <c r="C517" t="s">
        <v>4</v>
      </c>
    </row>
    <row r="518" spans="1:3">
      <c r="A518" t="s">
        <v>830</v>
      </c>
      <c r="B518">
        <v>29</v>
      </c>
      <c r="C518" t="s">
        <v>4</v>
      </c>
    </row>
    <row r="519" spans="1:3">
      <c r="A519" t="s">
        <v>829</v>
      </c>
      <c r="B519">
        <v>129</v>
      </c>
      <c r="C519" t="s">
        <v>4</v>
      </c>
    </row>
    <row r="520" spans="1:3">
      <c r="A520" t="s">
        <v>828</v>
      </c>
      <c r="B520">
        <v>6</v>
      </c>
      <c r="C520" t="s">
        <v>4</v>
      </c>
    </row>
    <row r="521" spans="1:3">
      <c r="A521" t="s">
        <v>833</v>
      </c>
      <c r="B521">
        <v>35</v>
      </c>
      <c r="C521" t="s">
        <v>4</v>
      </c>
    </row>
    <row r="522" spans="1:3">
      <c r="A522" t="s">
        <v>832</v>
      </c>
      <c r="B522">
        <v>14</v>
      </c>
      <c r="C522" t="s">
        <v>4</v>
      </c>
    </row>
    <row r="523" spans="1:3">
      <c r="A523" s="31" t="s">
        <v>837</v>
      </c>
      <c r="B523">
        <v>1</v>
      </c>
      <c r="C523" t="s">
        <v>4</v>
      </c>
    </row>
    <row r="524" spans="1:3">
      <c r="A524" s="31" t="s">
        <v>841</v>
      </c>
      <c r="B524" s="35">
        <v>2</v>
      </c>
      <c r="C524" t="s">
        <v>4</v>
      </c>
    </row>
    <row r="525" spans="1:3">
      <c r="A525" s="31" t="s">
        <v>842</v>
      </c>
      <c r="B525" s="35">
        <v>34</v>
      </c>
      <c r="C525" t="s">
        <v>4</v>
      </c>
    </row>
    <row r="526" spans="1:3">
      <c r="A526" t="s">
        <v>827</v>
      </c>
      <c r="B526">
        <v>1</v>
      </c>
      <c r="C526" t="s">
        <v>4</v>
      </c>
    </row>
    <row r="527" spans="1:3">
      <c r="A527" t="s">
        <v>836</v>
      </c>
      <c r="B527">
        <v>28</v>
      </c>
      <c r="C527" t="s">
        <v>4</v>
      </c>
    </row>
    <row r="528" spans="1:3">
      <c r="A528" s="31" t="s">
        <v>843</v>
      </c>
      <c r="B528" s="35">
        <v>3</v>
      </c>
      <c r="C528" s="38" t="s">
        <v>4</v>
      </c>
    </row>
    <row r="529" spans="1:3">
      <c r="A529" s="31" t="s">
        <v>844</v>
      </c>
      <c r="B529" s="35">
        <v>223</v>
      </c>
      <c r="C529" t="s">
        <v>4</v>
      </c>
    </row>
    <row r="530" spans="1:3">
      <c r="A530" s="31" t="s">
        <v>851</v>
      </c>
      <c r="B530" s="35">
        <v>30</v>
      </c>
      <c r="C530" s="38" t="s">
        <v>4</v>
      </c>
    </row>
    <row r="531" spans="1:3">
      <c r="A531" s="31" t="s">
        <v>852</v>
      </c>
      <c r="B531" s="35">
        <v>2</v>
      </c>
      <c r="C531" s="38" t="s">
        <v>4</v>
      </c>
    </row>
    <row r="532" spans="1:3">
      <c r="A532" t="s">
        <v>846</v>
      </c>
      <c r="B532">
        <v>1</v>
      </c>
      <c r="C532" s="38" t="s">
        <v>4</v>
      </c>
    </row>
    <row r="533" spans="1:3">
      <c r="A533" t="s">
        <v>855</v>
      </c>
      <c r="B533">
        <v>11</v>
      </c>
      <c r="C533" s="38" t="s">
        <v>4</v>
      </c>
    </row>
    <row r="534" spans="1:3">
      <c r="A534" s="38" t="s">
        <v>838</v>
      </c>
      <c r="B534" s="38">
        <v>136</v>
      </c>
      <c r="C534" s="38" t="s">
        <v>4</v>
      </c>
    </row>
    <row r="535" spans="1:3">
      <c r="A535" s="31" t="s">
        <v>849</v>
      </c>
      <c r="B535" s="35">
        <v>21</v>
      </c>
      <c r="C535" s="38" t="s">
        <v>4</v>
      </c>
    </row>
    <row r="536" spans="1:3">
      <c r="A536" s="31" t="s">
        <v>845</v>
      </c>
      <c r="B536" s="35">
        <v>16</v>
      </c>
      <c r="C536" s="38" t="s">
        <v>4</v>
      </c>
    </row>
    <row r="537" spans="1:3">
      <c r="A537" t="s">
        <v>848</v>
      </c>
      <c r="B537">
        <v>15</v>
      </c>
      <c r="C537" s="38" t="s">
        <v>4</v>
      </c>
    </row>
    <row r="538" spans="1:3">
      <c r="A538" t="s">
        <v>857</v>
      </c>
      <c r="B538">
        <v>2</v>
      </c>
      <c r="C538" t="s">
        <v>4</v>
      </c>
    </row>
    <row r="539" spans="1:3">
      <c r="A539" t="s">
        <v>856</v>
      </c>
      <c r="B539">
        <v>10</v>
      </c>
      <c r="C539" s="38" t="s">
        <v>4</v>
      </c>
    </row>
    <row r="540" spans="1:3">
      <c r="A540" t="s">
        <v>859</v>
      </c>
      <c r="B540">
        <v>2</v>
      </c>
      <c r="C540" s="38" t="s">
        <v>4</v>
      </c>
    </row>
    <row r="541" spans="1:3">
      <c r="A541" t="s">
        <v>860</v>
      </c>
      <c r="B541">
        <v>2</v>
      </c>
      <c r="C541" s="38" t="s">
        <v>4</v>
      </c>
    </row>
    <row r="542" spans="1:3">
      <c r="A542" t="s">
        <v>861</v>
      </c>
      <c r="B542">
        <v>35</v>
      </c>
      <c r="C542" s="38" t="s">
        <v>4</v>
      </c>
    </row>
    <row r="543" spans="1:3">
      <c r="A543" t="s">
        <v>862</v>
      </c>
      <c r="B543">
        <v>2</v>
      </c>
      <c r="C543" s="38" t="s">
        <v>4</v>
      </c>
    </row>
    <row r="544" spans="1:3">
      <c r="A544" t="s">
        <v>867</v>
      </c>
      <c r="B544">
        <v>1</v>
      </c>
      <c r="C544" s="38" t="s">
        <v>4</v>
      </c>
    </row>
    <row r="545" spans="1:4">
      <c r="A545" s="29" t="s">
        <v>871</v>
      </c>
      <c r="B545" s="29">
        <v>17</v>
      </c>
      <c r="C545" s="29" t="s">
        <v>4</v>
      </c>
    </row>
    <row r="546" spans="1:4">
      <c r="A546" s="38" t="s">
        <v>868</v>
      </c>
      <c r="B546" s="29">
        <v>15</v>
      </c>
      <c r="C546" s="29" t="s">
        <v>4</v>
      </c>
      <c r="D546" s="38"/>
    </row>
    <row r="547" spans="1:4">
      <c r="A547" s="38" t="s">
        <v>881</v>
      </c>
      <c r="B547" s="29">
        <v>14</v>
      </c>
      <c r="C547" s="29" t="s">
        <v>4</v>
      </c>
    </row>
    <row r="548" spans="1:4">
      <c r="A548" s="31" t="s">
        <v>875</v>
      </c>
      <c r="B548" s="39">
        <v>5</v>
      </c>
      <c r="C548" s="38" t="str">
        <f t="shared" ref="C548:C564" si="0">IF(ISBLANK(A548),"","ok")</f>
        <v>ok</v>
      </c>
    </row>
    <row r="549" spans="1:4">
      <c r="A549" t="s">
        <v>877</v>
      </c>
      <c r="B549">
        <v>34</v>
      </c>
      <c r="C549" s="38" t="str">
        <f t="shared" si="0"/>
        <v>ok</v>
      </c>
    </row>
    <row r="550" spans="1:4">
      <c r="A550" s="40" t="s">
        <v>869</v>
      </c>
      <c r="B550" s="39">
        <v>4</v>
      </c>
      <c r="C550" s="38" t="str">
        <f t="shared" si="0"/>
        <v>ok</v>
      </c>
    </row>
    <row r="551" spans="1:4">
      <c r="A551" t="s">
        <v>874</v>
      </c>
      <c r="B551">
        <v>3</v>
      </c>
      <c r="C551" s="38" t="str">
        <f t="shared" si="0"/>
        <v>ok</v>
      </c>
    </row>
    <row r="552" spans="1:4">
      <c r="A552" t="s">
        <v>870</v>
      </c>
      <c r="B552">
        <v>6</v>
      </c>
      <c r="C552" s="38" t="str">
        <f t="shared" si="0"/>
        <v>ok</v>
      </c>
    </row>
    <row r="553" spans="1:4">
      <c r="A553" t="s">
        <v>866</v>
      </c>
      <c r="B553">
        <v>15</v>
      </c>
      <c r="C553" s="38" t="str">
        <f t="shared" si="0"/>
        <v>ok</v>
      </c>
    </row>
    <row r="554" spans="1:4">
      <c r="A554" t="s">
        <v>853</v>
      </c>
      <c r="B554">
        <v>2</v>
      </c>
      <c r="C554" s="38" t="str">
        <f t="shared" si="0"/>
        <v>ok</v>
      </c>
    </row>
    <row r="555" spans="1:4">
      <c r="A555" t="s">
        <v>865</v>
      </c>
      <c r="B555">
        <v>30</v>
      </c>
      <c r="C555" s="38" t="str">
        <f t="shared" si="0"/>
        <v>ok</v>
      </c>
    </row>
    <row r="556" spans="1:4">
      <c r="A556" t="s">
        <v>834</v>
      </c>
      <c r="B556">
        <v>1</v>
      </c>
      <c r="C556" s="38" t="str">
        <f t="shared" si="0"/>
        <v>ok</v>
      </c>
    </row>
    <row r="557" spans="1:4">
      <c r="A557" t="s">
        <v>879</v>
      </c>
      <c r="B557">
        <v>2</v>
      </c>
      <c r="C557" s="38" t="str">
        <f t="shared" si="0"/>
        <v>ok</v>
      </c>
    </row>
    <row r="558" spans="1:4">
      <c r="A558" t="s">
        <v>863</v>
      </c>
      <c r="B558">
        <v>8</v>
      </c>
      <c r="C558" s="38" t="str">
        <f t="shared" si="0"/>
        <v>ok</v>
      </c>
    </row>
    <row r="559" spans="1:4">
      <c r="A559" t="s">
        <v>880</v>
      </c>
      <c r="B559">
        <v>16</v>
      </c>
      <c r="C559" s="38" t="str">
        <f t="shared" si="0"/>
        <v>ok</v>
      </c>
    </row>
    <row r="560" spans="1:4">
      <c r="A560" t="s">
        <v>873</v>
      </c>
      <c r="B560">
        <v>94</v>
      </c>
      <c r="C560" s="38" t="str">
        <f t="shared" si="0"/>
        <v>ok</v>
      </c>
    </row>
    <row r="561" spans="1:3">
      <c r="A561" s="42" t="s">
        <v>872</v>
      </c>
      <c r="B561" s="43">
        <v>74</v>
      </c>
      <c r="C561" s="38" t="str">
        <f t="shared" si="0"/>
        <v>ok</v>
      </c>
    </row>
    <row r="562" spans="1:3">
      <c r="A562" s="42" t="s">
        <v>885</v>
      </c>
      <c r="B562" s="39">
        <v>14</v>
      </c>
      <c r="C562" s="38" t="str">
        <f t="shared" si="0"/>
        <v>ok</v>
      </c>
    </row>
    <row r="563" spans="1:3">
      <c r="A563" t="s">
        <v>883</v>
      </c>
      <c r="B563">
        <v>3</v>
      </c>
      <c r="C563" s="38" t="str">
        <f t="shared" si="0"/>
        <v>ok</v>
      </c>
    </row>
    <row r="564" spans="1:3">
      <c r="A564" t="s">
        <v>886</v>
      </c>
      <c r="B564">
        <v>6</v>
      </c>
      <c r="C564" s="38" t="str">
        <f t="shared" si="0"/>
        <v>ok</v>
      </c>
    </row>
    <row r="565" spans="1:3">
      <c r="A565" t="s">
        <v>888</v>
      </c>
      <c r="B565">
        <v>1</v>
      </c>
      <c r="C565" s="38" t="s">
        <v>4</v>
      </c>
    </row>
    <row r="566" spans="1:3">
      <c r="A566" t="s">
        <v>891</v>
      </c>
      <c r="B566">
        <v>10</v>
      </c>
      <c r="C566" s="38" t="s">
        <v>4</v>
      </c>
    </row>
    <row r="567" spans="1:3">
      <c r="A567" t="s">
        <v>890</v>
      </c>
      <c r="B567">
        <v>166</v>
      </c>
      <c r="C567" s="38" t="s">
        <v>4</v>
      </c>
    </row>
    <row r="568" spans="1:3">
      <c r="A568" t="s">
        <v>889</v>
      </c>
      <c r="B568">
        <v>1</v>
      </c>
      <c r="C568" s="38" t="s">
        <v>4</v>
      </c>
    </row>
    <row r="569" spans="1:3">
      <c r="A569" s="38" t="s">
        <v>864</v>
      </c>
      <c r="B569">
        <v>2</v>
      </c>
      <c r="C569" t="s">
        <v>4</v>
      </c>
    </row>
    <row r="570" spans="1:3">
      <c r="A570" t="s">
        <v>895</v>
      </c>
      <c r="B570">
        <v>32</v>
      </c>
      <c r="C570" s="38" t="s">
        <v>4</v>
      </c>
    </row>
    <row r="571" spans="1:3">
      <c r="A571" t="s">
        <v>898</v>
      </c>
      <c r="B571">
        <v>11</v>
      </c>
      <c r="C571" s="38" t="s">
        <v>4</v>
      </c>
    </row>
    <row r="572" spans="1:3">
      <c r="A572" t="s">
        <v>900</v>
      </c>
      <c r="B572">
        <v>6</v>
      </c>
      <c r="C572" s="38" t="s">
        <v>4</v>
      </c>
    </row>
    <row r="573" spans="1:3">
      <c r="A573" t="s">
        <v>892</v>
      </c>
      <c r="B573">
        <v>11</v>
      </c>
      <c r="C573" s="38" t="s">
        <v>4</v>
      </c>
    </row>
    <row r="574" spans="1:3">
      <c r="A574" t="s">
        <v>893</v>
      </c>
      <c r="B574">
        <v>1</v>
      </c>
      <c r="C574" s="38" t="s">
        <v>4</v>
      </c>
    </row>
    <row r="575" spans="1:3">
      <c r="A575" t="s">
        <v>896</v>
      </c>
      <c r="B575">
        <v>16</v>
      </c>
      <c r="C575" s="38" t="s">
        <v>4</v>
      </c>
    </row>
    <row r="576" spans="1:3">
      <c r="A576" t="s">
        <v>899</v>
      </c>
      <c r="B576">
        <v>44</v>
      </c>
      <c r="C576" s="38" t="s">
        <v>4</v>
      </c>
    </row>
    <row r="577" spans="1:3">
      <c r="A577" t="s">
        <v>894</v>
      </c>
      <c r="B577">
        <v>4</v>
      </c>
      <c r="C577" s="38" t="s">
        <v>4</v>
      </c>
    </row>
    <row r="578" spans="1:3">
      <c r="A578" t="s">
        <v>902</v>
      </c>
      <c r="B578">
        <v>4</v>
      </c>
      <c r="C578" s="38" t="s">
        <v>4</v>
      </c>
    </row>
    <row r="579" spans="1:3">
      <c r="A579" t="s">
        <v>903</v>
      </c>
      <c r="B579">
        <v>1</v>
      </c>
      <c r="C579" s="38" t="s">
        <v>4</v>
      </c>
    </row>
    <row r="580" spans="1:3">
      <c r="A580" t="s">
        <v>905</v>
      </c>
      <c r="B580">
        <v>1</v>
      </c>
      <c r="C580" s="38" t="s">
        <v>4</v>
      </c>
    </row>
    <row r="581" spans="1:3">
      <c r="A581" t="s">
        <v>907</v>
      </c>
      <c r="B581">
        <v>1</v>
      </c>
      <c r="C581" s="38" t="s">
        <v>4</v>
      </c>
    </row>
    <row r="582" spans="1:3">
      <c r="A582" t="s">
        <v>908</v>
      </c>
      <c r="B582">
        <v>1</v>
      </c>
      <c r="C582" s="38" t="s">
        <v>4</v>
      </c>
    </row>
    <row r="583" spans="1:3">
      <c r="A583" t="s">
        <v>909</v>
      </c>
      <c r="B583">
        <v>1</v>
      </c>
      <c r="C583" s="38" t="s">
        <v>4</v>
      </c>
    </row>
    <row r="584" spans="1:3">
      <c r="A584" t="s">
        <v>910</v>
      </c>
      <c r="B584">
        <v>3</v>
      </c>
      <c r="C584" s="38" t="s">
        <v>4</v>
      </c>
    </row>
    <row r="585" spans="1:3">
      <c r="A585" t="s">
        <v>901</v>
      </c>
      <c r="B585">
        <v>8</v>
      </c>
      <c r="C585" t="s">
        <v>4</v>
      </c>
    </row>
    <row r="586" spans="1:3">
      <c r="A586" t="s">
        <v>904</v>
      </c>
      <c r="B586">
        <v>4</v>
      </c>
      <c r="C586" s="38" t="s">
        <v>4</v>
      </c>
    </row>
    <row r="587" spans="1:3">
      <c r="A587" t="s">
        <v>912</v>
      </c>
      <c r="B587">
        <v>1</v>
      </c>
      <c r="C587" t="s">
        <v>4</v>
      </c>
    </row>
    <row r="588" spans="1:3">
      <c r="A588" t="s">
        <v>911</v>
      </c>
      <c r="B588">
        <v>19</v>
      </c>
      <c r="C588" t="s">
        <v>4</v>
      </c>
    </row>
    <row r="589" spans="1:3">
      <c r="A589" t="s">
        <v>913</v>
      </c>
      <c r="B589">
        <v>6</v>
      </c>
      <c r="C589" t="s">
        <v>4</v>
      </c>
    </row>
    <row r="590" spans="1:3">
      <c r="A590" t="s">
        <v>915</v>
      </c>
      <c r="B590">
        <v>5</v>
      </c>
      <c r="C590" t="s">
        <v>4</v>
      </c>
    </row>
    <row r="591" spans="1:3">
      <c r="A591" t="s">
        <v>918</v>
      </c>
      <c r="B591">
        <v>1</v>
      </c>
      <c r="C591" t="s">
        <v>4</v>
      </c>
    </row>
    <row r="592" spans="1:3">
      <c r="A592" t="s">
        <v>917</v>
      </c>
      <c r="B592">
        <v>8</v>
      </c>
      <c r="C592" t="s">
        <v>4</v>
      </c>
    </row>
    <row r="593" spans="1:3">
      <c r="A593" t="s">
        <v>920</v>
      </c>
      <c r="B593">
        <v>1</v>
      </c>
      <c r="C593" s="38" t="s">
        <v>4</v>
      </c>
    </row>
    <row r="594" spans="1:3">
      <c r="A594" t="s">
        <v>922</v>
      </c>
      <c r="B594">
        <v>14</v>
      </c>
      <c r="C594" t="s">
        <v>4</v>
      </c>
    </row>
    <row r="595" spans="1:3">
      <c r="A595" t="s">
        <v>916</v>
      </c>
      <c r="B595">
        <v>13</v>
      </c>
      <c r="C595" t="s">
        <v>4</v>
      </c>
    </row>
    <row r="596" spans="1:3">
      <c r="A596" t="s">
        <v>919</v>
      </c>
      <c r="B596">
        <v>1</v>
      </c>
      <c r="C596" t="s">
        <v>4</v>
      </c>
    </row>
    <row r="597" spans="1:3">
      <c r="A597" t="s">
        <v>921</v>
      </c>
      <c r="B597">
        <v>3</v>
      </c>
      <c r="C597" t="s">
        <v>4</v>
      </c>
    </row>
    <row r="598" spans="1:3">
      <c r="A598" t="s">
        <v>924</v>
      </c>
      <c r="B598">
        <v>1</v>
      </c>
      <c r="C598" s="38" t="s">
        <v>4</v>
      </c>
    </row>
    <row r="599" spans="1:3">
      <c r="A599" t="s">
        <v>923</v>
      </c>
      <c r="B599">
        <v>1</v>
      </c>
      <c r="C599" s="38" t="s">
        <v>4</v>
      </c>
    </row>
    <row r="600" spans="1:3">
      <c r="A600" s="31" t="s">
        <v>925</v>
      </c>
      <c r="B600" s="35">
        <v>14</v>
      </c>
      <c r="C600" s="38" t="s">
        <v>4</v>
      </c>
    </row>
    <row r="601" spans="1:3">
      <c r="A601" t="s">
        <v>926</v>
      </c>
      <c r="B601">
        <v>11</v>
      </c>
      <c r="C601" s="38" t="s">
        <v>4</v>
      </c>
    </row>
    <row r="602" spans="1:3">
      <c r="A602" t="s">
        <v>929</v>
      </c>
      <c r="B602">
        <v>2</v>
      </c>
      <c r="C602" s="38" t="s">
        <v>4</v>
      </c>
    </row>
    <row r="603" spans="1:3">
      <c r="A603" t="s">
        <v>927</v>
      </c>
      <c r="B603">
        <v>20</v>
      </c>
      <c r="C603" s="38" t="s">
        <v>4</v>
      </c>
    </row>
    <row r="604" spans="1:3">
      <c r="A604" t="s">
        <v>928</v>
      </c>
      <c r="B604">
        <v>3</v>
      </c>
      <c r="C604" s="38" t="s">
        <v>4</v>
      </c>
    </row>
    <row r="605" spans="1:3">
      <c r="A605" t="s">
        <v>914</v>
      </c>
      <c r="B605">
        <v>5</v>
      </c>
      <c r="C605" t="s">
        <v>4</v>
      </c>
    </row>
    <row r="606" spans="1:3">
      <c r="A606" t="s">
        <v>935</v>
      </c>
      <c r="B606">
        <v>1</v>
      </c>
      <c r="C606" t="s">
        <v>4</v>
      </c>
    </row>
    <row r="607" spans="1:3">
      <c r="A607" t="s">
        <v>936</v>
      </c>
      <c r="B607">
        <v>13</v>
      </c>
      <c r="C607" t="s">
        <v>4</v>
      </c>
    </row>
    <row r="608" spans="1:3">
      <c r="A608" t="s">
        <v>937</v>
      </c>
      <c r="B608">
        <v>1</v>
      </c>
      <c r="C608" s="47" t="s">
        <v>4</v>
      </c>
    </row>
    <row r="609" spans="1:3">
      <c r="A609" t="s">
        <v>932</v>
      </c>
      <c r="B609">
        <v>1</v>
      </c>
      <c r="C609" s="47" t="s">
        <v>4</v>
      </c>
    </row>
    <row r="610" spans="1:3">
      <c r="A610" t="s">
        <v>933</v>
      </c>
      <c r="B610">
        <v>1</v>
      </c>
      <c r="C610" s="47" t="s">
        <v>4</v>
      </c>
    </row>
    <row r="611" spans="1:3">
      <c r="A611" t="s">
        <v>934</v>
      </c>
      <c r="B611">
        <v>23</v>
      </c>
      <c r="C611" s="47" t="s">
        <v>4</v>
      </c>
    </row>
    <row r="612" spans="1:3">
      <c r="A612" t="s">
        <v>931</v>
      </c>
      <c r="B612">
        <v>1</v>
      </c>
      <c r="C612" s="47" t="s">
        <v>4</v>
      </c>
    </row>
    <row r="613" spans="1:3">
      <c r="A613" t="s">
        <v>940</v>
      </c>
      <c r="B613">
        <v>14</v>
      </c>
      <c r="C613" s="47" t="s">
        <v>4</v>
      </c>
    </row>
    <row r="614" spans="1:3">
      <c r="A614" t="s">
        <v>941</v>
      </c>
      <c r="B614">
        <v>2</v>
      </c>
      <c r="C614" s="47" t="s">
        <v>4</v>
      </c>
    </row>
    <row r="615" spans="1:3">
      <c r="A615" t="s">
        <v>942</v>
      </c>
      <c r="B615">
        <v>146</v>
      </c>
      <c r="C615" s="47" t="s">
        <v>4</v>
      </c>
    </row>
    <row r="616" spans="1:3">
      <c r="A616" t="s">
        <v>939</v>
      </c>
      <c r="B616">
        <v>1</v>
      </c>
      <c r="C616" t="s">
        <v>4</v>
      </c>
    </row>
    <row r="617" spans="1:3">
      <c r="A617" t="s">
        <v>943</v>
      </c>
      <c r="B617">
        <v>1</v>
      </c>
      <c r="C617" t="s">
        <v>4</v>
      </c>
    </row>
    <row r="618" spans="1:3">
      <c r="A618" t="s">
        <v>944</v>
      </c>
      <c r="B618">
        <v>2</v>
      </c>
      <c r="C618" t="s">
        <v>4</v>
      </c>
    </row>
    <row r="619" spans="1:3">
      <c r="A619" t="s">
        <v>945</v>
      </c>
      <c r="B619">
        <v>1</v>
      </c>
      <c r="C619" t="s">
        <v>4</v>
      </c>
    </row>
    <row r="620" spans="1:3">
      <c r="A620" t="s">
        <v>947</v>
      </c>
      <c r="B620">
        <v>7</v>
      </c>
      <c r="C620" s="47" t="s">
        <v>4</v>
      </c>
    </row>
    <row r="621" spans="1:3">
      <c r="A621" t="s">
        <v>946</v>
      </c>
      <c r="B621">
        <v>1</v>
      </c>
      <c r="C621" s="47" t="s">
        <v>4</v>
      </c>
    </row>
    <row r="622" spans="1:3">
      <c r="A622" t="s">
        <v>948</v>
      </c>
      <c r="B622">
        <v>17</v>
      </c>
      <c r="C622" s="47" t="s">
        <v>4</v>
      </c>
    </row>
    <row r="623" spans="1:3">
      <c r="A623" t="s">
        <v>951</v>
      </c>
      <c r="B623">
        <v>5</v>
      </c>
      <c r="C623" s="47" t="s">
        <v>4</v>
      </c>
    </row>
    <row r="624" spans="1:3">
      <c r="A624" t="s">
        <v>953</v>
      </c>
      <c r="B624">
        <v>6</v>
      </c>
      <c r="C624" s="47" t="s">
        <v>4</v>
      </c>
    </row>
    <row r="625" spans="1:3">
      <c r="A625" t="s">
        <v>952</v>
      </c>
      <c r="B625">
        <v>2</v>
      </c>
      <c r="C625" s="47" t="s">
        <v>4</v>
      </c>
    </row>
    <row r="626" spans="1:3">
      <c r="A626" t="s">
        <v>949</v>
      </c>
      <c r="B626">
        <v>15</v>
      </c>
      <c r="C626" s="47" t="s">
        <v>4</v>
      </c>
    </row>
    <row r="627" spans="1:3">
      <c r="A627" t="s">
        <v>957</v>
      </c>
      <c r="B627">
        <v>30</v>
      </c>
      <c r="C627" s="47" t="s">
        <v>4</v>
      </c>
    </row>
    <row r="628" spans="1:3">
      <c r="A628" t="s">
        <v>958</v>
      </c>
      <c r="B628">
        <v>10</v>
      </c>
      <c r="C628" s="47" t="s">
        <v>4</v>
      </c>
    </row>
    <row r="629" spans="1:3">
      <c r="A629" t="s">
        <v>959</v>
      </c>
      <c r="B629">
        <v>2</v>
      </c>
      <c r="C629" s="47" t="s">
        <v>4</v>
      </c>
    </row>
    <row r="630" spans="1:3">
      <c r="A630" t="s">
        <v>955</v>
      </c>
      <c r="B630">
        <v>1</v>
      </c>
      <c r="C630" s="47" t="s">
        <v>4</v>
      </c>
    </row>
    <row r="631" spans="1:3">
      <c r="A631" t="s">
        <v>960</v>
      </c>
      <c r="B631">
        <v>7</v>
      </c>
      <c r="C631" s="47" t="s">
        <v>4</v>
      </c>
    </row>
    <row r="632" spans="1:3">
      <c r="A632" t="s">
        <v>962</v>
      </c>
      <c r="B632">
        <v>1</v>
      </c>
      <c r="C632" s="47" t="s">
        <v>4</v>
      </c>
    </row>
    <row r="633" spans="1:3">
      <c r="A633" t="s">
        <v>963</v>
      </c>
      <c r="B633">
        <v>4</v>
      </c>
      <c r="C633" s="47" t="s">
        <v>4</v>
      </c>
    </row>
    <row r="634" spans="1:3">
      <c r="A634" t="s">
        <v>961</v>
      </c>
      <c r="B634">
        <v>2</v>
      </c>
      <c r="C634" s="47" t="s">
        <v>4</v>
      </c>
    </row>
    <row r="635" spans="1:3">
      <c r="A635" s="31" t="s">
        <v>950</v>
      </c>
      <c r="B635" s="35">
        <v>9</v>
      </c>
      <c r="C635" s="47" t="s">
        <v>4</v>
      </c>
    </row>
    <row r="636" spans="1:3">
      <c r="A636" t="s">
        <v>964</v>
      </c>
      <c r="B636">
        <v>5</v>
      </c>
      <c r="C636" t="s">
        <v>4</v>
      </c>
    </row>
    <row r="637" spans="1:3">
      <c r="A637" t="s">
        <v>967</v>
      </c>
      <c r="B637">
        <v>1</v>
      </c>
      <c r="C637" s="49" t="s">
        <v>4</v>
      </c>
    </row>
    <row r="638" spans="1:3">
      <c r="A638" t="s">
        <v>966</v>
      </c>
      <c r="B638">
        <v>12</v>
      </c>
      <c r="C638" s="49" t="s">
        <v>4</v>
      </c>
    </row>
    <row r="639" spans="1:3">
      <c r="A639" s="49" t="s">
        <v>965</v>
      </c>
      <c r="B639">
        <v>14</v>
      </c>
      <c r="C639" s="49" t="s">
        <v>4</v>
      </c>
    </row>
    <row r="640" spans="1:3">
      <c r="A640" t="s">
        <v>968</v>
      </c>
      <c r="B640">
        <v>29</v>
      </c>
      <c r="C640" s="49" t="s">
        <v>4</v>
      </c>
    </row>
    <row r="641" spans="1:3">
      <c r="A641" t="s">
        <v>969</v>
      </c>
      <c r="B641">
        <v>24</v>
      </c>
      <c r="C641" s="49" t="s">
        <v>4</v>
      </c>
    </row>
    <row r="642" spans="1:3">
      <c r="A642" t="s">
        <v>971</v>
      </c>
      <c r="B642">
        <v>1</v>
      </c>
      <c r="C642" s="49" t="s">
        <v>4</v>
      </c>
    </row>
    <row r="643" spans="1:3">
      <c r="A643" t="s">
        <v>972</v>
      </c>
      <c r="B643">
        <v>1</v>
      </c>
      <c r="C643" s="49" t="s">
        <v>4</v>
      </c>
    </row>
    <row r="644" spans="1:3">
      <c r="A644" t="s">
        <v>979</v>
      </c>
      <c r="B644">
        <v>7</v>
      </c>
      <c r="C644" s="49" t="s">
        <v>4</v>
      </c>
    </row>
    <row r="645" spans="1:3">
      <c r="A645" t="s">
        <v>970</v>
      </c>
      <c r="B645">
        <v>4</v>
      </c>
      <c r="C645" s="49" t="s">
        <v>4</v>
      </c>
    </row>
    <row r="646" spans="1:3">
      <c r="A646" t="s">
        <v>973</v>
      </c>
      <c r="B646">
        <v>11</v>
      </c>
      <c r="C646" t="s">
        <v>4</v>
      </c>
    </row>
    <row r="647" spans="1:3">
      <c r="A647" t="s">
        <v>974</v>
      </c>
      <c r="B647">
        <v>11</v>
      </c>
      <c r="C647" t="s">
        <v>4</v>
      </c>
    </row>
    <row r="648" spans="1:3">
      <c r="A648" t="s">
        <v>976</v>
      </c>
      <c r="B648">
        <v>19</v>
      </c>
      <c r="C648" t="s">
        <v>4</v>
      </c>
    </row>
    <row r="649" spans="1:3">
      <c r="A649" t="s">
        <v>978</v>
      </c>
      <c r="B649">
        <v>2</v>
      </c>
      <c r="C649" t="s">
        <v>4</v>
      </c>
    </row>
    <row r="650" spans="1:3">
      <c r="A650" t="s">
        <v>977</v>
      </c>
      <c r="B650">
        <v>1</v>
      </c>
      <c r="C650" t="s">
        <v>4</v>
      </c>
    </row>
    <row r="651" spans="1:3">
      <c r="A651" t="s">
        <v>980</v>
      </c>
      <c r="B651">
        <v>1</v>
      </c>
      <c r="C651" s="49" t="s">
        <v>4</v>
      </c>
    </row>
    <row r="652" spans="1:3">
      <c r="A652" t="s">
        <v>981</v>
      </c>
      <c r="B652">
        <v>11</v>
      </c>
      <c r="C652" s="49" t="s">
        <v>4</v>
      </c>
    </row>
    <row r="653" spans="1:3">
      <c r="A653" t="s">
        <v>983</v>
      </c>
      <c r="B653">
        <v>3</v>
      </c>
      <c r="C653" s="49" t="s">
        <v>4</v>
      </c>
    </row>
    <row r="654" spans="1:3">
      <c r="A654" t="s">
        <v>988</v>
      </c>
      <c r="B654">
        <v>4</v>
      </c>
      <c r="C654" s="49" t="s">
        <v>4</v>
      </c>
    </row>
    <row r="655" spans="1:3">
      <c r="A655" t="s">
        <v>989</v>
      </c>
      <c r="B655">
        <v>46</v>
      </c>
      <c r="C655" s="49" t="s">
        <v>4</v>
      </c>
    </row>
    <row r="656" spans="1:3">
      <c r="A656" t="s">
        <v>986</v>
      </c>
      <c r="B656">
        <v>3</v>
      </c>
      <c r="C656" s="49" t="s">
        <v>4</v>
      </c>
    </row>
    <row r="657" spans="1:3">
      <c r="A657" t="s">
        <v>987</v>
      </c>
      <c r="B657">
        <v>1</v>
      </c>
      <c r="C657" s="49" t="s">
        <v>4</v>
      </c>
    </row>
    <row r="658" spans="1:3">
      <c r="A658" t="s">
        <v>993</v>
      </c>
      <c r="B658">
        <v>1</v>
      </c>
      <c r="C658" s="49" t="s">
        <v>4</v>
      </c>
    </row>
    <row r="659" spans="1:3">
      <c r="A659" t="s">
        <v>994</v>
      </c>
      <c r="B659">
        <v>53</v>
      </c>
      <c r="C659" s="49" t="s">
        <v>4</v>
      </c>
    </row>
    <row r="660" spans="1:3">
      <c r="A660" t="s">
        <v>985</v>
      </c>
      <c r="B660">
        <v>9</v>
      </c>
      <c r="C660" s="49" t="s">
        <v>4</v>
      </c>
    </row>
    <row r="661" spans="1:3">
      <c r="A661" t="s">
        <v>995</v>
      </c>
      <c r="B661">
        <v>9</v>
      </c>
      <c r="C661" s="49" t="s">
        <v>4</v>
      </c>
    </row>
    <row r="662" spans="1:3">
      <c r="A662" t="s">
        <v>982</v>
      </c>
      <c r="B662">
        <v>64</v>
      </c>
      <c r="C662" s="49" t="s">
        <v>4</v>
      </c>
    </row>
    <row r="663" spans="1:3">
      <c r="A663" t="s">
        <v>996</v>
      </c>
      <c r="B663">
        <v>7</v>
      </c>
      <c r="C663" s="49" t="s">
        <v>4</v>
      </c>
    </row>
    <row r="664" spans="1:3">
      <c r="A664" t="s">
        <v>1003</v>
      </c>
      <c r="B664">
        <v>6</v>
      </c>
      <c r="C664" s="50" t="s">
        <v>4</v>
      </c>
    </row>
    <row r="665" spans="1:3">
      <c r="A665" t="s">
        <v>1005</v>
      </c>
      <c r="B665">
        <v>5</v>
      </c>
      <c r="C665" s="50" t="s">
        <v>4</v>
      </c>
    </row>
    <row r="666" spans="1:3">
      <c r="A666" t="s">
        <v>1006</v>
      </c>
      <c r="B666">
        <v>1</v>
      </c>
      <c r="C666" s="50" t="s">
        <v>4</v>
      </c>
    </row>
    <row r="667" spans="1:3">
      <c r="A667" t="s">
        <v>1001</v>
      </c>
      <c r="B667">
        <v>3</v>
      </c>
      <c r="C667" s="50" t="s">
        <v>4</v>
      </c>
    </row>
    <row r="668" spans="1:3">
      <c r="A668" t="s">
        <v>1002</v>
      </c>
      <c r="B668">
        <v>1</v>
      </c>
      <c r="C668" s="50" t="s">
        <v>4</v>
      </c>
    </row>
    <row r="669" spans="1:3">
      <c r="A669" t="s">
        <v>1008</v>
      </c>
      <c r="B669">
        <v>1</v>
      </c>
      <c r="C669" s="50" t="s">
        <v>4</v>
      </c>
    </row>
    <row r="670" spans="1:3">
      <c r="A670" t="s">
        <v>1010</v>
      </c>
      <c r="B670">
        <v>16</v>
      </c>
      <c r="C670" s="50" t="s">
        <v>4</v>
      </c>
    </row>
    <row r="671" spans="1:3">
      <c r="A671" t="s">
        <v>999</v>
      </c>
      <c r="B671">
        <v>5</v>
      </c>
      <c r="C671" s="50" t="s">
        <v>4</v>
      </c>
    </row>
    <row r="672" spans="1:3">
      <c r="A672" t="s">
        <v>1000</v>
      </c>
      <c r="B672">
        <v>64</v>
      </c>
      <c r="C672" s="50" t="s">
        <v>4</v>
      </c>
    </row>
    <row r="673" spans="1:3">
      <c r="A673" t="s">
        <v>1007</v>
      </c>
      <c r="B673">
        <v>4</v>
      </c>
      <c r="C673" s="50" t="s">
        <v>4</v>
      </c>
    </row>
    <row r="674" spans="1:3">
      <c r="A674" t="s">
        <v>1011</v>
      </c>
      <c r="B674">
        <v>5</v>
      </c>
      <c r="C674" s="50" t="s">
        <v>4</v>
      </c>
    </row>
    <row r="675" spans="1:3">
      <c r="A675" t="s">
        <v>1012</v>
      </c>
      <c r="B675">
        <v>56</v>
      </c>
      <c r="C675" s="51" t="s">
        <v>4</v>
      </c>
    </row>
    <row r="676" spans="1:3">
      <c r="A676" t="s">
        <v>1015</v>
      </c>
      <c r="B676">
        <v>17</v>
      </c>
      <c r="C676" s="51" t="s">
        <v>4</v>
      </c>
    </row>
    <row r="677" spans="1:3">
      <c r="A677" t="s">
        <v>1016</v>
      </c>
      <c r="B677">
        <v>457</v>
      </c>
      <c r="C677" s="51" t="s">
        <v>4</v>
      </c>
    </row>
    <row r="678" spans="1:3">
      <c r="A678" t="s">
        <v>1020</v>
      </c>
      <c r="B678">
        <v>3</v>
      </c>
      <c r="C678" s="51" t="s">
        <v>4</v>
      </c>
    </row>
    <row r="679" spans="1:3">
      <c r="A679" t="s">
        <v>1021</v>
      </c>
      <c r="B679">
        <v>1</v>
      </c>
      <c r="C679" s="51" t="s">
        <v>4</v>
      </c>
    </row>
    <row r="680" spans="1:3">
      <c r="A680" t="s">
        <v>1022</v>
      </c>
      <c r="B680">
        <v>1</v>
      </c>
      <c r="C680" s="51" t="s">
        <v>4</v>
      </c>
    </row>
    <row r="681" spans="1:3">
      <c r="A681" t="s">
        <v>997</v>
      </c>
      <c r="B681">
        <v>66</v>
      </c>
      <c r="C681" s="51" t="s">
        <v>4</v>
      </c>
    </row>
    <row r="682" spans="1:3">
      <c r="A682" s="31" t="s">
        <v>1019</v>
      </c>
      <c r="B682" s="35">
        <v>64</v>
      </c>
      <c r="C682" s="51" t="s">
        <v>4</v>
      </c>
    </row>
    <row r="683" spans="1:3">
      <c r="A683" t="s">
        <v>1013</v>
      </c>
      <c r="B683">
        <v>4</v>
      </c>
      <c r="C683" s="51" t="s">
        <v>4</v>
      </c>
    </row>
    <row r="684" spans="1:3">
      <c r="A684" t="s">
        <v>1014</v>
      </c>
      <c r="B684">
        <v>3</v>
      </c>
      <c r="C684" s="51" t="s">
        <v>4</v>
      </c>
    </row>
    <row r="685" spans="1:3">
      <c r="A685" t="s">
        <v>1018</v>
      </c>
      <c r="B685">
        <v>6</v>
      </c>
      <c r="C685" s="51" t="s">
        <v>4</v>
      </c>
    </row>
    <row r="686" spans="1:3">
      <c r="A686" t="s">
        <v>1017</v>
      </c>
      <c r="B686">
        <v>4</v>
      </c>
      <c r="C686" s="51" t="s">
        <v>4</v>
      </c>
    </row>
    <row r="687" spans="1:3">
      <c r="A687" t="s">
        <v>1027</v>
      </c>
      <c r="B687">
        <v>13</v>
      </c>
      <c r="C687" s="51" t="s">
        <v>4</v>
      </c>
    </row>
    <row r="688" spans="1:3">
      <c r="A688" t="s">
        <v>1028</v>
      </c>
      <c r="B688">
        <v>24</v>
      </c>
      <c r="C688" s="51" t="s">
        <v>4</v>
      </c>
    </row>
    <row r="689" spans="1:3">
      <c r="A689" t="s">
        <v>1029</v>
      </c>
      <c r="B689">
        <v>1</v>
      </c>
      <c r="C689" s="51" t="s">
        <v>4</v>
      </c>
    </row>
    <row r="690" spans="1:3">
      <c r="A690" t="s">
        <v>1024</v>
      </c>
      <c r="B690">
        <v>3</v>
      </c>
      <c r="C690" s="52" t="s">
        <v>4</v>
      </c>
    </row>
    <row r="691" spans="1:3">
      <c r="A691" t="s">
        <v>1025</v>
      </c>
      <c r="B691">
        <v>1</v>
      </c>
      <c r="C691" s="52" t="s">
        <v>4</v>
      </c>
    </row>
    <row r="692" spans="1:3">
      <c r="A692" t="s">
        <v>1026</v>
      </c>
      <c r="B692">
        <v>13</v>
      </c>
      <c r="C692" s="52" t="s">
        <v>4</v>
      </c>
    </row>
    <row r="693" spans="1:3">
      <c r="A693" t="s">
        <v>1030</v>
      </c>
      <c r="B693">
        <v>264</v>
      </c>
      <c r="C693" s="52" t="s">
        <v>4</v>
      </c>
    </row>
    <row r="694" spans="1:3">
      <c r="A694" t="s">
        <v>1031</v>
      </c>
      <c r="B694">
        <v>8</v>
      </c>
      <c r="C694" s="52" t="s">
        <v>4</v>
      </c>
    </row>
    <row r="695" spans="1:3">
      <c r="A695" t="s">
        <v>1032</v>
      </c>
      <c r="B695">
        <v>5</v>
      </c>
      <c r="C695" s="52" t="s">
        <v>4</v>
      </c>
    </row>
    <row r="696" spans="1:3">
      <c r="A696" t="s">
        <v>1038</v>
      </c>
      <c r="B696">
        <v>9</v>
      </c>
      <c r="C696" t="s">
        <v>4</v>
      </c>
    </row>
    <row r="697" spans="1:3">
      <c r="A697" t="s">
        <v>1039</v>
      </c>
      <c r="B697">
        <v>8</v>
      </c>
      <c r="C697" t="s">
        <v>4</v>
      </c>
    </row>
    <row r="698" spans="1:3">
      <c r="A698" t="s">
        <v>1040</v>
      </c>
      <c r="B698">
        <v>1</v>
      </c>
      <c r="C698" t="s">
        <v>4</v>
      </c>
    </row>
    <row r="699" spans="1:3">
      <c r="A699" t="s">
        <v>1037</v>
      </c>
      <c r="B699">
        <v>6</v>
      </c>
      <c r="C699" t="s">
        <v>4</v>
      </c>
    </row>
    <row r="700" spans="1:3">
      <c r="A700" t="s">
        <v>1041</v>
      </c>
      <c r="B700">
        <v>1</v>
      </c>
      <c r="C700" t="s">
        <v>4</v>
      </c>
    </row>
    <row r="701" spans="1:3">
      <c r="A701" t="s">
        <v>1042</v>
      </c>
      <c r="B701">
        <v>1</v>
      </c>
      <c r="C701" t="s">
        <v>4</v>
      </c>
    </row>
    <row r="702" spans="1:3">
      <c r="A702" t="s">
        <v>1043</v>
      </c>
      <c r="B702">
        <v>32</v>
      </c>
      <c r="C702" t="s">
        <v>4</v>
      </c>
    </row>
    <row r="703" spans="1:3">
      <c r="A703" t="s">
        <v>1046</v>
      </c>
      <c r="B703">
        <v>46</v>
      </c>
      <c r="C703" t="s">
        <v>4</v>
      </c>
    </row>
    <row r="704" spans="1:3">
      <c r="A704" t="s">
        <v>1035</v>
      </c>
      <c r="B704">
        <v>3</v>
      </c>
      <c r="C704" s="53" t="s">
        <v>4</v>
      </c>
    </row>
    <row r="705" spans="1:3">
      <c r="A705" t="s">
        <v>1036</v>
      </c>
      <c r="B705">
        <v>17</v>
      </c>
      <c r="C705" s="53" t="s">
        <v>4</v>
      </c>
    </row>
    <row r="706" spans="1:3">
      <c r="A706" t="s">
        <v>1047</v>
      </c>
      <c r="B706">
        <v>396</v>
      </c>
      <c r="C706" s="53" t="s">
        <v>4</v>
      </c>
    </row>
    <row r="707" spans="1:3">
      <c r="A707" t="s">
        <v>1049</v>
      </c>
      <c r="B707">
        <v>2</v>
      </c>
      <c r="C707" s="53" t="s">
        <v>4</v>
      </c>
    </row>
    <row r="708" spans="1:3">
      <c r="A708" t="s">
        <v>1057</v>
      </c>
      <c r="B708">
        <v>223</v>
      </c>
      <c r="C708" s="53" t="s">
        <v>4</v>
      </c>
    </row>
    <row r="709" spans="1:3">
      <c r="A709" t="s">
        <v>1062</v>
      </c>
      <c r="B709">
        <v>2</v>
      </c>
      <c r="C709" s="53" t="s">
        <v>4</v>
      </c>
    </row>
    <row r="710" spans="1:3">
      <c r="A710" t="s">
        <v>1034</v>
      </c>
      <c r="B710">
        <v>1</v>
      </c>
      <c r="C710" s="53" t="s">
        <v>4</v>
      </c>
    </row>
    <row r="711" spans="1:3">
      <c r="A711" t="s">
        <v>1061</v>
      </c>
      <c r="B711">
        <v>5</v>
      </c>
      <c r="C711" s="53" t="s">
        <v>4</v>
      </c>
    </row>
    <row r="712" spans="1:3">
      <c r="A712" t="s">
        <v>1064</v>
      </c>
      <c r="B712">
        <v>9</v>
      </c>
      <c r="C712" s="53" t="s">
        <v>4</v>
      </c>
    </row>
    <row r="713" spans="1:3">
      <c r="A713" t="s">
        <v>1065</v>
      </c>
      <c r="B713">
        <v>14</v>
      </c>
      <c r="C713" s="53" t="s">
        <v>4</v>
      </c>
    </row>
    <row r="714" spans="1:3">
      <c r="A714" t="s">
        <v>1058</v>
      </c>
      <c r="B714">
        <v>1</v>
      </c>
      <c r="C714" s="53" t="s">
        <v>4</v>
      </c>
    </row>
    <row r="715" spans="1:3">
      <c r="A715" t="s">
        <v>1059</v>
      </c>
      <c r="B715">
        <v>1</v>
      </c>
      <c r="C715" s="53" t="s">
        <v>4</v>
      </c>
    </row>
    <row r="716" spans="1:3">
      <c r="A716" t="s">
        <v>1067</v>
      </c>
      <c r="B716">
        <v>6</v>
      </c>
      <c r="C716" s="53" t="s">
        <v>4</v>
      </c>
    </row>
    <row r="717" spans="1:3">
      <c r="A717" t="s">
        <v>1075</v>
      </c>
      <c r="B717">
        <v>1</v>
      </c>
      <c r="C717" t="s">
        <v>4</v>
      </c>
    </row>
    <row r="718" spans="1:3">
      <c r="A718" t="s">
        <v>1069</v>
      </c>
      <c r="B718">
        <v>1</v>
      </c>
      <c r="C718" t="s">
        <v>4</v>
      </c>
    </row>
    <row r="719" spans="1:3">
      <c r="A719" t="s">
        <v>1071</v>
      </c>
      <c r="B719">
        <v>20</v>
      </c>
      <c r="C719" t="s">
        <v>4</v>
      </c>
    </row>
    <row r="720" spans="1:3">
      <c r="A720" t="s">
        <v>1070</v>
      </c>
      <c r="B720">
        <v>13</v>
      </c>
      <c r="C720" t="s">
        <v>4</v>
      </c>
    </row>
    <row r="721" spans="1:3">
      <c r="A721" t="s">
        <v>1068</v>
      </c>
      <c r="B721">
        <v>7</v>
      </c>
      <c r="C721" t="s">
        <v>4</v>
      </c>
    </row>
    <row r="722" spans="1:3">
      <c r="A722" t="s">
        <v>1077</v>
      </c>
      <c r="B722">
        <v>1</v>
      </c>
      <c r="C722" s="53" t="s">
        <v>4</v>
      </c>
    </row>
    <row r="723" spans="1:3">
      <c r="A723" t="s">
        <v>1078</v>
      </c>
      <c r="B723">
        <v>1</v>
      </c>
      <c r="C723" s="53" t="s">
        <v>4</v>
      </c>
    </row>
    <row r="724" spans="1:3">
      <c r="A724" t="s">
        <v>1079</v>
      </c>
      <c r="B724">
        <v>5</v>
      </c>
      <c r="C724" s="53" t="s">
        <v>4</v>
      </c>
    </row>
    <row r="725" spans="1:3">
      <c r="A725" t="s">
        <v>1080</v>
      </c>
      <c r="B725">
        <v>1</v>
      </c>
      <c r="C725" s="53" t="s">
        <v>4</v>
      </c>
    </row>
    <row r="726" spans="1:3">
      <c r="A726" t="s">
        <v>1081</v>
      </c>
      <c r="B726">
        <v>4</v>
      </c>
      <c r="C726" s="53" t="s">
        <v>4</v>
      </c>
    </row>
    <row r="727" spans="1:3">
      <c r="A727" t="s">
        <v>1082</v>
      </c>
      <c r="B727">
        <v>2</v>
      </c>
      <c r="C727" s="53" t="s">
        <v>4</v>
      </c>
    </row>
    <row r="728" spans="1:3">
      <c r="A728" t="s">
        <v>1090</v>
      </c>
      <c r="B728">
        <v>7</v>
      </c>
      <c r="C728" s="53" t="s">
        <v>4</v>
      </c>
    </row>
    <row r="729" spans="1:3">
      <c r="A729" t="s">
        <v>1086</v>
      </c>
      <c r="B729">
        <v>1</v>
      </c>
      <c r="C729" s="53" t="s">
        <v>4</v>
      </c>
    </row>
    <row r="730" spans="1:3">
      <c r="A730" t="s">
        <v>1091</v>
      </c>
      <c r="B730">
        <v>1</v>
      </c>
      <c r="C730" s="53" t="s">
        <v>4</v>
      </c>
    </row>
    <row r="731" spans="1:3">
      <c r="A731" t="s">
        <v>1092</v>
      </c>
      <c r="B731">
        <v>6</v>
      </c>
      <c r="C731" s="53" t="s">
        <v>4</v>
      </c>
    </row>
    <row r="732" spans="1:3">
      <c r="A732" t="s">
        <v>1048</v>
      </c>
      <c r="B732">
        <v>88</v>
      </c>
      <c r="C732" t="s">
        <v>4</v>
      </c>
    </row>
    <row r="733" spans="1:3">
      <c r="A733" t="s">
        <v>1074</v>
      </c>
      <c r="B733">
        <v>1</v>
      </c>
      <c r="C733" s="53" t="s">
        <v>4</v>
      </c>
    </row>
    <row r="734" spans="1:3">
      <c r="A734" t="s">
        <v>1093</v>
      </c>
      <c r="B734">
        <v>1</v>
      </c>
      <c r="C734" s="53" t="s">
        <v>4</v>
      </c>
    </row>
    <row r="735" spans="1:3">
      <c r="A735" t="s">
        <v>1094</v>
      </c>
      <c r="B735">
        <v>19</v>
      </c>
      <c r="C735" s="53" t="s">
        <v>4</v>
      </c>
    </row>
    <row r="736" spans="1:3">
      <c r="A736" t="s">
        <v>1096</v>
      </c>
      <c r="B736">
        <v>9</v>
      </c>
      <c r="C736" s="53" t="s">
        <v>4</v>
      </c>
    </row>
    <row r="737" spans="1:3">
      <c r="A737" t="s">
        <v>1101</v>
      </c>
      <c r="B737">
        <v>1</v>
      </c>
      <c r="C737" s="53" t="s">
        <v>4</v>
      </c>
    </row>
    <row r="738" spans="1:3">
      <c r="A738" t="s">
        <v>1100</v>
      </c>
      <c r="B738">
        <v>35</v>
      </c>
      <c r="C738" s="53" t="s">
        <v>4</v>
      </c>
    </row>
    <row r="739" spans="1:3">
      <c r="A739" t="s">
        <v>1072</v>
      </c>
      <c r="B739">
        <v>6</v>
      </c>
      <c r="C739" s="53" t="s">
        <v>4</v>
      </c>
    </row>
    <row r="740" spans="1:3">
      <c r="A740" t="s">
        <v>1073</v>
      </c>
      <c r="B740">
        <v>16</v>
      </c>
      <c r="C740" s="53" t="s">
        <v>4</v>
      </c>
    </row>
    <row r="741" spans="1:3">
      <c r="A741" t="s">
        <v>1095</v>
      </c>
      <c r="B741">
        <v>2</v>
      </c>
      <c r="C741" s="53" t="s">
        <v>4</v>
      </c>
    </row>
    <row r="742" spans="1:3">
      <c r="A742" t="s">
        <v>1097</v>
      </c>
      <c r="B742">
        <v>4</v>
      </c>
      <c r="C742" s="53" t="s">
        <v>4</v>
      </c>
    </row>
    <row r="743" spans="1:3">
      <c r="A743" t="s">
        <v>1103</v>
      </c>
      <c r="B743">
        <v>1</v>
      </c>
      <c r="C743" s="53" t="s">
        <v>4</v>
      </c>
    </row>
    <row r="744" spans="1:3">
      <c r="A744" t="s">
        <v>1104</v>
      </c>
      <c r="B744">
        <v>82</v>
      </c>
      <c r="C744" s="53" t="s">
        <v>4</v>
      </c>
    </row>
    <row r="745" spans="1:3">
      <c r="A745" t="s">
        <v>1098</v>
      </c>
      <c r="B745">
        <v>3</v>
      </c>
      <c r="C745" s="53" t="s">
        <v>4</v>
      </c>
    </row>
    <row r="746" spans="1:3">
      <c r="A746" t="s">
        <v>1106</v>
      </c>
      <c r="B746">
        <v>4</v>
      </c>
      <c r="C746" s="53" t="s">
        <v>4</v>
      </c>
    </row>
    <row r="747" spans="1:3">
      <c r="A747" t="s">
        <v>1105</v>
      </c>
      <c r="B747">
        <v>1</v>
      </c>
      <c r="C747" s="53" t="s">
        <v>4</v>
      </c>
    </row>
    <row r="748" spans="1:3">
      <c r="A748" t="s">
        <v>1107</v>
      </c>
      <c r="B748">
        <v>1</v>
      </c>
      <c r="C748" s="53" t="s">
        <v>4</v>
      </c>
    </row>
    <row r="749" spans="1:3">
      <c r="A749" t="s">
        <v>1110</v>
      </c>
      <c r="B749">
        <v>5</v>
      </c>
      <c r="C749" s="53" t="s">
        <v>4</v>
      </c>
    </row>
    <row r="750" spans="1:3">
      <c r="A750" t="s">
        <v>1109</v>
      </c>
      <c r="B750">
        <v>1</v>
      </c>
      <c r="C750" s="53" t="s">
        <v>4</v>
      </c>
    </row>
    <row r="751" spans="1:3">
      <c r="A751" t="s">
        <v>1108</v>
      </c>
      <c r="B751">
        <v>4</v>
      </c>
      <c r="C751" s="53" t="s">
        <v>4</v>
      </c>
    </row>
    <row r="752" spans="1:3">
      <c r="A752" t="s">
        <v>1111</v>
      </c>
      <c r="B752">
        <v>1</v>
      </c>
      <c r="C752" s="53" t="s">
        <v>4</v>
      </c>
    </row>
    <row r="753" spans="1:3">
      <c r="A753" t="s">
        <v>1116</v>
      </c>
      <c r="B753">
        <v>35</v>
      </c>
      <c r="C753" s="53" t="s">
        <v>4</v>
      </c>
    </row>
    <row r="754" spans="1:3">
      <c r="A754" t="s">
        <v>1102</v>
      </c>
      <c r="B754">
        <v>4</v>
      </c>
      <c r="C754" s="53" t="s">
        <v>4</v>
      </c>
    </row>
    <row r="755" spans="1:3">
      <c r="A755" t="s">
        <v>1114</v>
      </c>
      <c r="B755">
        <v>6</v>
      </c>
      <c r="C755" s="53" t="s">
        <v>4</v>
      </c>
    </row>
    <row r="756" spans="1:3">
      <c r="A756" t="s">
        <v>1115</v>
      </c>
      <c r="B756">
        <v>1</v>
      </c>
      <c r="C756" s="53" t="s">
        <v>4</v>
      </c>
    </row>
    <row r="757" spans="1:3">
      <c r="A757" t="s">
        <v>1117</v>
      </c>
      <c r="B757">
        <v>4</v>
      </c>
      <c r="C757" s="53" t="s">
        <v>4</v>
      </c>
    </row>
    <row r="758" spans="1:3">
      <c r="A758" t="s">
        <v>1118</v>
      </c>
      <c r="B758">
        <v>2</v>
      </c>
      <c r="C758" s="53" t="s">
        <v>4</v>
      </c>
    </row>
    <row r="759" spans="1:3">
      <c r="A759" t="s">
        <v>1119</v>
      </c>
      <c r="B759">
        <v>1</v>
      </c>
      <c r="C759" s="53" t="s">
        <v>4</v>
      </c>
    </row>
    <row r="760" spans="1:3">
      <c r="A760" t="s">
        <v>1120</v>
      </c>
      <c r="B760">
        <v>1</v>
      </c>
      <c r="C760" s="53" t="s">
        <v>4</v>
      </c>
    </row>
    <row r="761" spans="1:3">
      <c r="A761" t="s">
        <v>1112</v>
      </c>
      <c r="B761">
        <v>7</v>
      </c>
      <c r="C761" t="s">
        <v>4</v>
      </c>
    </row>
    <row r="762" spans="1:3">
      <c r="A762" t="s">
        <v>1121</v>
      </c>
      <c r="B762">
        <v>2</v>
      </c>
      <c r="C762" t="s">
        <v>4</v>
      </c>
    </row>
    <row r="763" spans="1:3">
      <c r="A763" t="s">
        <v>1122</v>
      </c>
      <c r="B763">
        <v>1</v>
      </c>
      <c r="C763" t="s">
        <v>4</v>
      </c>
    </row>
    <row r="764" spans="1:3">
      <c r="A764" t="s">
        <v>1123</v>
      </c>
      <c r="B764">
        <v>8</v>
      </c>
      <c r="C764" s="53" t="s">
        <v>4</v>
      </c>
    </row>
    <row r="765" spans="1:3">
      <c r="A765" t="s">
        <v>1126</v>
      </c>
      <c r="B765">
        <v>1</v>
      </c>
      <c r="C765" s="53" t="s">
        <v>4</v>
      </c>
    </row>
    <row r="766" spans="1:3">
      <c r="A766" t="s">
        <v>1127</v>
      </c>
      <c r="B766">
        <v>4</v>
      </c>
      <c r="C766" s="53" t="s">
        <v>4</v>
      </c>
    </row>
    <row r="767" spans="1:3">
      <c r="A767" t="s">
        <v>1129</v>
      </c>
      <c r="B767">
        <v>9</v>
      </c>
      <c r="C767" s="53" t="s">
        <v>4</v>
      </c>
    </row>
    <row r="768" spans="1:3">
      <c r="A768" t="s">
        <v>1130</v>
      </c>
      <c r="B768">
        <v>2</v>
      </c>
      <c r="C768" s="53" t="s">
        <v>4</v>
      </c>
    </row>
    <row r="769" spans="1:3">
      <c r="A769" t="s">
        <v>1133</v>
      </c>
      <c r="B769">
        <v>18</v>
      </c>
      <c r="C769" s="53" t="s">
        <v>4</v>
      </c>
    </row>
    <row r="770" spans="1:3">
      <c r="A770" t="s">
        <v>1134</v>
      </c>
      <c r="B770">
        <v>1</v>
      </c>
      <c r="C770" s="53" t="s">
        <v>4</v>
      </c>
    </row>
    <row r="771" spans="1:3">
      <c r="A771" t="s">
        <v>1135</v>
      </c>
      <c r="B771">
        <v>2</v>
      </c>
      <c r="C771" s="53" t="s">
        <v>4</v>
      </c>
    </row>
    <row r="772" spans="1:3">
      <c r="A772" t="s">
        <v>1136</v>
      </c>
      <c r="B772">
        <v>7</v>
      </c>
      <c r="C772" s="53" t="s">
        <v>4</v>
      </c>
    </row>
    <row r="773" spans="1:3">
      <c r="A773" t="s">
        <v>1137</v>
      </c>
      <c r="B773">
        <v>6</v>
      </c>
      <c r="C773" s="53" t="s">
        <v>4</v>
      </c>
    </row>
    <row r="774" spans="1:3">
      <c r="A774" t="s">
        <v>1138</v>
      </c>
      <c r="B774">
        <v>2</v>
      </c>
      <c r="C774" s="53" t="s">
        <v>4</v>
      </c>
    </row>
    <row r="775" spans="1:3">
      <c r="A775" t="s">
        <v>1139</v>
      </c>
      <c r="B775">
        <v>3</v>
      </c>
      <c r="C775" s="55" t="s">
        <v>4</v>
      </c>
    </row>
    <row r="776" spans="1:3">
      <c r="A776" t="s">
        <v>1145</v>
      </c>
      <c r="B776">
        <v>2</v>
      </c>
      <c r="C776" s="55" t="s">
        <v>4</v>
      </c>
    </row>
    <row r="777" spans="1:3">
      <c r="A777" t="s">
        <v>1142</v>
      </c>
      <c r="B777">
        <v>25</v>
      </c>
      <c r="C777" s="55" t="s">
        <v>4</v>
      </c>
    </row>
    <row r="778" spans="1:3">
      <c r="A778" t="s">
        <v>1143</v>
      </c>
      <c r="B778">
        <v>1</v>
      </c>
      <c r="C778" s="55" t="s">
        <v>4</v>
      </c>
    </row>
    <row r="779" spans="1:3">
      <c r="A779" t="s">
        <v>1144</v>
      </c>
      <c r="B779">
        <v>1</v>
      </c>
      <c r="C779" s="55" t="s">
        <v>4</v>
      </c>
    </row>
    <row r="780" spans="1:3">
      <c r="A780" t="s">
        <v>1148</v>
      </c>
      <c r="B780">
        <v>10</v>
      </c>
      <c r="C780" s="55" t="s">
        <v>4</v>
      </c>
    </row>
    <row r="781" spans="1:3">
      <c r="A781" t="s">
        <v>1147</v>
      </c>
      <c r="B781">
        <v>27</v>
      </c>
      <c r="C781" s="55" t="s">
        <v>4</v>
      </c>
    </row>
    <row r="782" spans="1:3">
      <c r="A782" t="s">
        <v>1150</v>
      </c>
      <c r="B782">
        <v>1</v>
      </c>
      <c r="C782" s="55" t="s">
        <v>4</v>
      </c>
    </row>
    <row r="783" spans="1:3">
      <c r="A783" t="s">
        <v>1124</v>
      </c>
      <c r="B783">
        <v>4</v>
      </c>
      <c r="C783" s="55" t="s">
        <v>4</v>
      </c>
    </row>
    <row r="784" spans="1:3">
      <c r="A784" t="s">
        <v>1151</v>
      </c>
      <c r="B784">
        <v>2</v>
      </c>
      <c r="C784" s="55" t="s">
        <v>4</v>
      </c>
    </row>
    <row r="785" spans="1:3">
      <c r="A785" t="s">
        <v>1156</v>
      </c>
      <c r="B785">
        <v>3</v>
      </c>
      <c r="C785" s="55" t="s">
        <v>4</v>
      </c>
    </row>
    <row r="786" spans="1:3">
      <c r="A786" t="s">
        <v>1149</v>
      </c>
      <c r="B786">
        <v>3</v>
      </c>
      <c r="C786" s="55" t="s">
        <v>4</v>
      </c>
    </row>
    <row r="787" spans="1:3">
      <c r="A787" t="s">
        <v>1155</v>
      </c>
      <c r="B787">
        <v>4</v>
      </c>
      <c r="C787" s="55" t="s">
        <v>4</v>
      </c>
    </row>
    <row r="788" spans="1:3">
      <c r="A788" t="s">
        <v>1157</v>
      </c>
      <c r="B788">
        <v>33</v>
      </c>
      <c r="C788" s="55" t="s">
        <v>4</v>
      </c>
    </row>
    <row r="789" spans="1:3">
      <c r="A789" t="s">
        <v>1158</v>
      </c>
      <c r="B789">
        <v>30</v>
      </c>
      <c r="C789" s="55" t="s">
        <v>4</v>
      </c>
    </row>
    <row r="790" spans="1:3">
      <c r="A790" t="s">
        <v>1159</v>
      </c>
      <c r="B790">
        <v>2</v>
      </c>
      <c r="C790" s="55" t="s">
        <v>4</v>
      </c>
    </row>
    <row r="791" spans="1:3">
      <c r="A791" t="s">
        <v>1160</v>
      </c>
      <c r="B791">
        <v>36</v>
      </c>
      <c r="C791" s="55" t="s">
        <v>4</v>
      </c>
    </row>
    <row r="792" spans="1:3">
      <c r="A792" t="s">
        <v>1161</v>
      </c>
      <c r="B792">
        <v>7</v>
      </c>
      <c r="C792" s="55" t="s">
        <v>4</v>
      </c>
    </row>
    <row r="793" spans="1:3">
      <c r="A793" t="s">
        <v>1166</v>
      </c>
      <c r="B793">
        <v>1</v>
      </c>
      <c r="C793" s="55" t="s">
        <v>4</v>
      </c>
    </row>
    <row r="794" spans="1:3">
      <c r="A794" t="s">
        <v>1162</v>
      </c>
      <c r="B794">
        <v>3</v>
      </c>
      <c r="C794" s="55" t="s">
        <v>4</v>
      </c>
    </row>
    <row r="795" spans="1:3">
      <c r="A795" t="s">
        <v>1154</v>
      </c>
      <c r="B795">
        <v>21</v>
      </c>
      <c r="C795" s="55" t="s">
        <v>4</v>
      </c>
    </row>
    <row r="796" spans="1:3">
      <c r="A796" t="s">
        <v>1163</v>
      </c>
      <c r="B796">
        <v>17</v>
      </c>
      <c r="C796" s="55" t="s">
        <v>4</v>
      </c>
    </row>
    <row r="797" spans="1:3">
      <c r="A797" t="s">
        <v>1164</v>
      </c>
      <c r="B797">
        <v>7</v>
      </c>
      <c r="C797" s="55" t="s">
        <v>4</v>
      </c>
    </row>
    <row r="798" spans="1:3">
      <c r="A798" t="s">
        <v>1165</v>
      </c>
      <c r="B798">
        <v>1</v>
      </c>
      <c r="C798" s="55" t="s">
        <v>4</v>
      </c>
    </row>
    <row r="799" spans="1:3">
      <c r="A799" t="s">
        <v>1167</v>
      </c>
      <c r="B799">
        <v>21</v>
      </c>
      <c r="C799" s="55" t="s">
        <v>4</v>
      </c>
    </row>
    <row r="800" spans="1:3">
      <c r="A800" t="s">
        <v>1168</v>
      </c>
      <c r="B800">
        <v>7</v>
      </c>
      <c r="C800" s="55" t="s">
        <v>4</v>
      </c>
    </row>
    <row r="801" spans="1:3">
      <c r="A801" t="s">
        <v>1169</v>
      </c>
      <c r="B801">
        <v>1</v>
      </c>
      <c r="C801" s="55" t="s">
        <v>4</v>
      </c>
    </row>
    <row r="802" spans="1:3">
      <c r="A802" t="s">
        <v>1171</v>
      </c>
      <c r="B802">
        <v>1</v>
      </c>
      <c r="C802" s="55" t="s">
        <v>4</v>
      </c>
    </row>
    <row r="803" spans="1:3">
      <c r="A803" t="s">
        <v>1172</v>
      </c>
      <c r="B803">
        <v>27</v>
      </c>
      <c r="C803" s="55" t="s">
        <v>4</v>
      </c>
    </row>
    <row r="804" spans="1:3">
      <c r="A804" t="s">
        <v>1170</v>
      </c>
      <c r="B804">
        <v>1</v>
      </c>
      <c r="C804" s="55" t="s">
        <v>4</v>
      </c>
    </row>
    <row r="805" spans="1:3">
      <c r="A805" t="s">
        <v>1173</v>
      </c>
      <c r="B805">
        <v>26</v>
      </c>
      <c r="C805" s="55" t="s">
        <v>4</v>
      </c>
    </row>
    <row r="806" spans="1:3">
      <c r="A806" t="s">
        <v>1177</v>
      </c>
      <c r="B806">
        <v>13</v>
      </c>
      <c r="C806" s="55" t="s">
        <v>4</v>
      </c>
    </row>
    <row r="807" spans="1:3">
      <c r="A807" t="s">
        <v>1174</v>
      </c>
      <c r="B807">
        <v>2</v>
      </c>
      <c r="C807" s="56" t="s">
        <v>4</v>
      </c>
    </row>
    <row r="808" spans="1:3">
      <c r="A808" t="s">
        <v>1176</v>
      </c>
      <c r="B808">
        <v>6</v>
      </c>
      <c r="C808" s="56" t="s">
        <v>4</v>
      </c>
    </row>
    <row r="809" spans="1:3">
      <c r="A809" t="s">
        <v>1179</v>
      </c>
      <c r="B809">
        <v>6</v>
      </c>
      <c r="C809" s="56" t="s">
        <v>4</v>
      </c>
    </row>
    <row r="810" spans="1:3">
      <c r="A810" t="s">
        <v>1182</v>
      </c>
      <c r="B810">
        <v>1</v>
      </c>
      <c r="C810" s="56" t="s">
        <v>4</v>
      </c>
    </row>
    <row r="811" spans="1:3">
      <c r="A811" s="56" t="s">
        <v>1178</v>
      </c>
      <c r="B811">
        <v>4</v>
      </c>
      <c r="C811" s="56" t="s">
        <v>4</v>
      </c>
    </row>
    <row r="812" spans="1:3">
      <c r="A812" s="56" t="s">
        <v>1180</v>
      </c>
      <c r="B812">
        <v>17</v>
      </c>
      <c r="C812" s="56" t="s">
        <v>4</v>
      </c>
    </row>
    <row r="813" spans="1:3">
      <c r="A813" s="56" t="s">
        <v>1183</v>
      </c>
      <c r="B813">
        <v>11</v>
      </c>
      <c r="C813" s="56" t="s">
        <v>4</v>
      </c>
    </row>
    <row r="814" spans="1:3">
      <c r="A814" t="s">
        <v>1185</v>
      </c>
      <c r="B814">
        <v>3</v>
      </c>
      <c r="C814" t="s">
        <v>4</v>
      </c>
    </row>
    <row r="815" spans="1:3">
      <c r="A815" t="s">
        <v>1186</v>
      </c>
      <c r="B815">
        <v>3</v>
      </c>
      <c r="C815" t="s">
        <v>4</v>
      </c>
    </row>
    <row r="816" spans="1:3">
      <c r="A816" t="s">
        <v>1190</v>
      </c>
      <c r="B816">
        <v>30</v>
      </c>
      <c r="C816" s="56" t="s">
        <v>4</v>
      </c>
    </row>
    <row r="817" spans="1:3">
      <c r="A817" t="s">
        <v>1192</v>
      </c>
      <c r="B817">
        <v>23</v>
      </c>
      <c r="C817" s="56" t="s">
        <v>4</v>
      </c>
    </row>
    <row r="818" spans="1:3">
      <c r="A818" t="s">
        <v>1193</v>
      </c>
      <c r="B818">
        <v>12</v>
      </c>
      <c r="C818" s="56" t="s">
        <v>4</v>
      </c>
    </row>
    <row r="819" spans="1:3">
      <c r="A819" t="s">
        <v>1196</v>
      </c>
      <c r="B819">
        <v>3</v>
      </c>
      <c r="C819" s="57" t="s">
        <v>4</v>
      </c>
    </row>
    <row r="820" spans="1:3">
      <c r="A820" t="s">
        <v>1200</v>
      </c>
      <c r="B820">
        <v>1</v>
      </c>
      <c r="C820" s="57" t="s">
        <v>4</v>
      </c>
    </row>
    <row r="821" spans="1:3">
      <c r="A821" t="s">
        <v>1198</v>
      </c>
      <c r="B821">
        <v>50</v>
      </c>
      <c r="C821" s="57" t="s">
        <v>4</v>
      </c>
    </row>
    <row r="822" spans="1:3">
      <c r="A822" t="s">
        <v>1197</v>
      </c>
      <c r="B822">
        <v>13</v>
      </c>
      <c r="C822" s="57" t="s">
        <v>4</v>
      </c>
    </row>
    <row r="823" spans="1:3">
      <c r="A823" t="s">
        <v>1191</v>
      </c>
      <c r="B823">
        <v>14</v>
      </c>
      <c r="C823" s="58" t="s">
        <v>4</v>
      </c>
    </row>
    <row r="824" spans="1:3">
      <c r="A824" t="s">
        <v>1202</v>
      </c>
      <c r="B824">
        <v>1</v>
      </c>
      <c r="C824" s="58" t="s">
        <v>4</v>
      </c>
    </row>
    <row r="825" spans="1:3">
      <c r="A825" t="s">
        <v>1201</v>
      </c>
      <c r="B825">
        <v>1</v>
      </c>
      <c r="C825" s="58" t="s">
        <v>4</v>
      </c>
    </row>
    <row r="826" spans="1:3">
      <c r="A826" t="s">
        <v>1204</v>
      </c>
      <c r="B826">
        <v>3</v>
      </c>
      <c r="C826" s="59" t="s">
        <v>4</v>
      </c>
    </row>
    <row r="827" spans="1:3">
      <c r="A827" t="s">
        <v>1206</v>
      </c>
      <c r="B827">
        <v>1</v>
      </c>
      <c r="C827" s="59" t="s">
        <v>4</v>
      </c>
    </row>
    <row r="828" spans="1:3">
      <c r="A828" t="s">
        <v>1207</v>
      </c>
      <c r="B828">
        <v>4</v>
      </c>
      <c r="C828" s="59" t="s">
        <v>4</v>
      </c>
    </row>
    <row r="829" spans="1:3">
      <c r="A829" t="s">
        <v>1209</v>
      </c>
      <c r="B829">
        <v>11</v>
      </c>
      <c r="C829" s="59" t="s">
        <v>4</v>
      </c>
    </row>
    <row r="830" spans="1:3">
      <c r="A830" t="s">
        <v>1211</v>
      </c>
      <c r="B830">
        <v>3</v>
      </c>
      <c r="C830" s="59" t="s">
        <v>4</v>
      </c>
    </row>
    <row r="831" spans="1:3">
      <c r="A831" t="s">
        <v>1210</v>
      </c>
      <c r="B831">
        <v>1</v>
      </c>
      <c r="C831" s="61" t="s">
        <v>4</v>
      </c>
    </row>
    <row r="832" spans="1:3">
      <c r="A832" t="s">
        <v>1212</v>
      </c>
      <c r="B832">
        <v>1</v>
      </c>
      <c r="C832" s="61" t="s">
        <v>4</v>
      </c>
    </row>
    <row r="833" spans="1:3">
      <c r="A833" t="s">
        <v>1213</v>
      </c>
      <c r="B833">
        <v>1</v>
      </c>
      <c r="C833" s="61" t="s">
        <v>4</v>
      </c>
    </row>
    <row r="834" spans="1:3">
      <c r="A834" t="s">
        <v>1217</v>
      </c>
      <c r="B834">
        <v>6</v>
      </c>
      <c r="C834" s="61" t="s">
        <v>4</v>
      </c>
    </row>
    <row r="835" spans="1:3">
      <c r="A835" t="s">
        <v>1216</v>
      </c>
      <c r="B835">
        <v>14</v>
      </c>
      <c r="C835" s="61" t="s">
        <v>4</v>
      </c>
    </row>
    <row r="836" spans="1:3">
      <c r="A836" t="s">
        <v>1218</v>
      </c>
      <c r="B836">
        <v>2</v>
      </c>
      <c r="C836" s="61" t="s">
        <v>4</v>
      </c>
    </row>
    <row r="837" spans="1:3">
      <c r="A837" t="s">
        <v>1219</v>
      </c>
      <c r="B837">
        <v>1</v>
      </c>
      <c r="C837" s="61" t="s">
        <v>4</v>
      </c>
    </row>
    <row r="838" spans="1:3">
      <c r="A838" t="s">
        <v>1220</v>
      </c>
      <c r="B838">
        <v>3</v>
      </c>
      <c r="C838" s="61" t="s">
        <v>4</v>
      </c>
    </row>
    <row r="839" spans="1:3">
      <c r="A839" t="s">
        <v>1221</v>
      </c>
      <c r="B839">
        <v>7</v>
      </c>
      <c r="C839" s="61" t="s">
        <v>4</v>
      </c>
    </row>
    <row r="840" spans="1:3">
      <c r="A840" t="s">
        <v>1222</v>
      </c>
      <c r="B840">
        <v>10</v>
      </c>
      <c r="C840" s="61" t="s">
        <v>4</v>
      </c>
    </row>
    <row r="841" spans="1:3">
      <c r="A841" t="s">
        <v>1223</v>
      </c>
      <c r="B841">
        <v>6</v>
      </c>
      <c r="C841" s="61" t="s">
        <v>4</v>
      </c>
    </row>
    <row r="842" spans="1:3">
      <c r="A842" t="s">
        <v>1225</v>
      </c>
      <c r="B842">
        <v>1</v>
      </c>
      <c r="C842" s="61" t="s">
        <v>4</v>
      </c>
    </row>
    <row r="843" spans="1:3">
      <c r="A843" t="s">
        <v>1228</v>
      </c>
      <c r="B843">
        <v>19</v>
      </c>
      <c r="C843" s="61" t="s">
        <v>4</v>
      </c>
    </row>
    <row r="844" spans="1:3">
      <c r="A844" t="s">
        <v>1224</v>
      </c>
      <c r="B844">
        <v>3</v>
      </c>
      <c r="C844" s="61" t="s">
        <v>4</v>
      </c>
    </row>
    <row r="845" spans="1:3">
      <c r="A845" t="s">
        <v>1229</v>
      </c>
      <c r="B845">
        <v>5</v>
      </c>
      <c r="C845" s="61" t="s">
        <v>4</v>
      </c>
    </row>
    <row r="846" spans="1:3">
      <c r="A846" t="s">
        <v>1226</v>
      </c>
      <c r="B846">
        <v>11</v>
      </c>
      <c r="C846" s="61" t="s">
        <v>4</v>
      </c>
    </row>
    <row r="847" spans="1:3">
      <c r="A847" t="s">
        <v>1231</v>
      </c>
      <c r="B847">
        <v>10</v>
      </c>
      <c r="C847" s="61" t="s">
        <v>4</v>
      </c>
    </row>
    <row r="848" spans="1:3">
      <c r="A848" t="s">
        <v>1232</v>
      </c>
      <c r="B848">
        <v>6</v>
      </c>
      <c r="C848" s="61" t="s">
        <v>4</v>
      </c>
    </row>
    <row r="849" spans="1:3">
      <c r="A849" t="s">
        <v>1233</v>
      </c>
      <c r="B849">
        <v>6</v>
      </c>
      <c r="C849" s="61" t="s">
        <v>4</v>
      </c>
    </row>
    <row r="850" spans="1:3">
      <c r="A850" t="s">
        <v>1235</v>
      </c>
      <c r="B850">
        <v>13</v>
      </c>
      <c r="C850" s="61" t="s">
        <v>4</v>
      </c>
    </row>
    <row r="851" spans="1:3">
      <c r="A851" t="s">
        <v>1234</v>
      </c>
      <c r="B851">
        <v>1</v>
      </c>
      <c r="C851" s="61" t="s">
        <v>4</v>
      </c>
    </row>
    <row r="852" spans="1:3">
      <c r="A852" t="s">
        <v>1238</v>
      </c>
      <c r="B852">
        <v>6</v>
      </c>
      <c r="C852" s="61" t="s">
        <v>4</v>
      </c>
    </row>
    <row r="853" spans="1:3">
      <c r="A853" t="s">
        <v>1239</v>
      </c>
      <c r="B853">
        <v>1</v>
      </c>
      <c r="C853" s="61" t="s">
        <v>4</v>
      </c>
    </row>
    <row r="854" spans="1:3">
      <c r="A854" t="s">
        <v>1240</v>
      </c>
      <c r="B854">
        <v>37</v>
      </c>
      <c r="C854" s="61" t="s">
        <v>4</v>
      </c>
    </row>
    <row r="855" spans="1:3">
      <c r="A855" t="s">
        <v>1242</v>
      </c>
      <c r="B855">
        <v>17</v>
      </c>
      <c r="C855" s="61" t="s">
        <v>4</v>
      </c>
    </row>
    <row r="856" spans="1:3">
      <c r="A856" t="s">
        <v>1241</v>
      </c>
      <c r="B856">
        <v>42</v>
      </c>
      <c r="C856" s="61" t="s">
        <v>4</v>
      </c>
    </row>
    <row r="857" spans="1:3">
      <c r="A857" t="s">
        <v>1246</v>
      </c>
      <c r="B857">
        <v>3</v>
      </c>
      <c r="C857" s="61" t="s">
        <v>4</v>
      </c>
    </row>
    <row r="858" spans="1:3">
      <c r="A858" t="s">
        <v>1247</v>
      </c>
      <c r="B858">
        <v>1</v>
      </c>
      <c r="C858" s="61" t="s">
        <v>4</v>
      </c>
    </row>
    <row r="859" spans="1:3">
      <c r="A859" t="s">
        <v>1248</v>
      </c>
      <c r="B859">
        <v>5</v>
      </c>
      <c r="C859" s="61" t="s">
        <v>4</v>
      </c>
    </row>
    <row r="860" spans="1:3">
      <c r="A860" t="s">
        <v>1249</v>
      </c>
      <c r="B860">
        <v>2</v>
      </c>
      <c r="C860" s="61" t="s">
        <v>4</v>
      </c>
    </row>
    <row r="861" spans="1:3">
      <c r="A861" t="s">
        <v>1250</v>
      </c>
      <c r="B861">
        <v>1</v>
      </c>
      <c r="C861" s="61" t="s">
        <v>4</v>
      </c>
    </row>
    <row r="862" spans="1:3">
      <c r="A862" t="s">
        <v>1253</v>
      </c>
      <c r="B862">
        <v>99</v>
      </c>
      <c r="C862" s="61" t="s">
        <v>4</v>
      </c>
    </row>
    <row r="863" spans="1:3">
      <c r="A863" t="s">
        <v>1251</v>
      </c>
      <c r="B863">
        <v>1</v>
      </c>
      <c r="C863" s="61" t="s">
        <v>4</v>
      </c>
    </row>
    <row r="864" spans="1:3">
      <c r="A864" t="s">
        <v>1254</v>
      </c>
      <c r="B864">
        <v>16</v>
      </c>
      <c r="C864" s="61" t="s">
        <v>4</v>
      </c>
    </row>
    <row r="865" spans="1:3">
      <c r="A865" t="s">
        <v>1261</v>
      </c>
      <c r="B865">
        <v>1</v>
      </c>
      <c r="C865" s="61" t="s">
        <v>4</v>
      </c>
    </row>
    <row r="866" spans="1:3">
      <c r="A866" t="s">
        <v>1256</v>
      </c>
      <c r="B866">
        <v>1</v>
      </c>
      <c r="C866" s="61" t="s">
        <v>4</v>
      </c>
    </row>
    <row r="867" spans="1:3">
      <c r="A867" t="s">
        <v>1258</v>
      </c>
      <c r="B867">
        <v>2</v>
      </c>
      <c r="C867" s="61" t="s">
        <v>4</v>
      </c>
    </row>
    <row r="868" spans="1:3">
      <c r="A868" t="s">
        <v>1257</v>
      </c>
      <c r="B868">
        <v>12</v>
      </c>
      <c r="C868" s="61" t="s">
        <v>4</v>
      </c>
    </row>
    <row r="869" spans="1:3">
      <c r="A869" t="s">
        <v>1262</v>
      </c>
      <c r="B869">
        <v>1</v>
      </c>
      <c r="C869" s="61" t="s">
        <v>4</v>
      </c>
    </row>
    <row r="870" spans="1:3">
      <c r="A870" t="s">
        <v>1259</v>
      </c>
      <c r="B870">
        <v>1</v>
      </c>
      <c r="C870" s="61" t="s">
        <v>4</v>
      </c>
    </row>
    <row r="871" spans="1:3">
      <c r="A871" t="s">
        <v>1263</v>
      </c>
      <c r="B871">
        <v>7</v>
      </c>
      <c r="C871" s="61" t="s">
        <v>4</v>
      </c>
    </row>
    <row r="872" spans="1:3">
      <c r="A872" t="s">
        <v>1264</v>
      </c>
      <c r="B872">
        <v>6</v>
      </c>
      <c r="C872" s="61" t="s">
        <v>4</v>
      </c>
    </row>
    <row r="873" spans="1:3">
      <c r="A873" t="s">
        <v>1272</v>
      </c>
      <c r="B873">
        <v>2</v>
      </c>
      <c r="C873" s="61" t="s">
        <v>4</v>
      </c>
    </row>
    <row r="874" spans="1:3">
      <c r="A874" t="s">
        <v>1270</v>
      </c>
      <c r="B874">
        <v>157</v>
      </c>
      <c r="C874" s="61" t="s">
        <v>4</v>
      </c>
    </row>
    <row r="875" spans="1:3">
      <c r="A875" t="s">
        <v>1271</v>
      </c>
      <c r="B875">
        <v>1</v>
      </c>
      <c r="C875" s="61" t="s">
        <v>4</v>
      </c>
    </row>
    <row r="876" spans="1:3">
      <c r="A876" t="s">
        <v>1273</v>
      </c>
      <c r="B876">
        <v>1</v>
      </c>
      <c r="C876" s="61" t="s">
        <v>4</v>
      </c>
    </row>
    <row r="877" spans="1:3">
      <c r="A877" t="s">
        <v>1275</v>
      </c>
      <c r="B877">
        <v>1</v>
      </c>
      <c r="C877" s="62" t="s">
        <v>4</v>
      </c>
    </row>
    <row r="878" spans="1:3">
      <c r="A878" t="s">
        <v>1278</v>
      </c>
      <c r="B878">
        <v>19</v>
      </c>
      <c r="C878" s="62" t="s">
        <v>4</v>
      </c>
    </row>
    <row r="879" spans="1:3">
      <c r="A879" t="s">
        <v>1277</v>
      </c>
      <c r="B879">
        <v>1</v>
      </c>
      <c r="C879" s="62" t="s">
        <v>4</v>
      </c>
    </row>
    <row r="880" spans="1:3">
      <c r="A880" t="s">
        <v>1274</v>
      </c>
      <c r="B880">
        <v>10</v>
      </c>
      <c r="C880" s="62" t="s">
        <v>4</v>
      </c>
    </row>
    <row r="881" spans="1:3">
      <c r="A881" t="s">
        <v>1279</v>
      </c>
      <c r="B881">
        <v>69</v>
      </c>
      <c r="C881" s="62" t="s">
        <v>4</v>
      </c>
    </row>
    <row r="882" spans="1:3">
      <c r="A882" t="s">
        <v>1280</v>
      </c>
      <c r="B882">
        <v>1</v>
      </c>
      <c r="C882" s="62" t="s">
        <v>4</v>
      </c>
    </row>
    <row r="883" spans="1:3">
      <c r="A883" t="s">
        <v>1281</v>
      </c>
      <c r="B883">
        <v>5</v>
      </c>
      <c r="C883" s="62" t="s">
        <v>4</v>
      </c>
    </row>
    <row r="884" spans="1:3">
      <c r="A884" t="s">
        <v>1282</v>
      </c>
      <c r="B884">
        <v>20</v>
      </c>
      <c r="C884" s="62" t="s">
        <v>4</v>
      </c>
    </row>
    <row r="885" spans="1:3">
      <c r="A885" t="s">
        <v>1284</v>
      </c>
      <c r="B885">
        <v>1</v>
      </c>
      <c r="C885" s="62" t="s">
        <v>4</v>
      </c>
    </row>
    <row r="886" spans="1:3">
      <c r="A886" t="s">
        <v>1285</v>
      </c>
      <c r="B886">
        <v>1</v>
      </c>
      <c r="C886" s="62" t="s">
        <v>4</v>
      </c>
    </row>
    <row r="887" spans="1:3">
      <c r="A887" t="s">
        <v>1286</v>
      </c>
      <c r="B887">
        <v>6</v>
      </c>
      <c r="C887" s="62" t="s">
        <v>4</v>
      </c>
    </row>
    <row r="888" spans="1:3">
      <c r="A888" t="s">
        <v>1294</v>
      </c>
      <c r="B888">
        <v>106</v>
      </c>
      <c r="C888" s="62" t="s">
        <v>4</v>
      </c>
    </row>
    <row r="889" spans="1:3">
      <c r="A889" t="s">
        <v>1297</v>
      </c>
      <c r="B889">
        <v>156</v>
      </c>
      <c r="C889" s="62" t="s">
        <v>4</v>
      </c>
    </row>
    <row r="890" spans="1:3">
      <c r="A890" t="s">
        <v>1296</v>
      </c>
      <c r="B890">
        <v>1</v>
      </c>
      <c r="C890" s="62" t="s">
        <v>4</v>
      </c>
    </row>
    <row r="891" spans="1:3">
      <c r="A891" t="s">
        <v>1298</v>
      </c>
      <c r="B891">
        <v>17</v>
      </c>
      <c r="C891" s="62" t="s">
        <v>4</v>
      </c>
    </row>
    <row r="892" spans="1:3">
      <c r="A892" t="s">
        <v>1299</v>
      </c>
      <c r="B892">
        <v>4</v>
      </c>
      <c r="C892" s="62" t="s">
        <v>4</v>
      </c>
    </row>
    <row r="893" spans="1:3">
      <c r="A893" t="s">
        <v>1300</v>
      </c>
      <c r="B893">
        <v>2</v>
      </c>
      <c r="C893" s="62" t="s">
        <v>4</v>
      </c>
    </row>
    <row r="894" spans="1:3">
      <c r="A894" t="s">
        <v>1301</v>
      </c>
      <c r="B894">
        <v>3</v>
      </c>
      <c r="C894" s="62" t="s">
        <v>4</v>
      </c>
    </row>
    <row r="895" spans="1:3">
      <c r="A895" t="s">
        <v>1307</v>
      </c>
      <c r="B895">
        <v>43</v>
      </c>
      <c r="C895" s="62" t="s">
        <v>4</v>
      </c>
    </row>
    <row r="896" spans="1:3">
      <c r="A896" t="s">
        <v>1308</v>
      </c>
      <c r="B896">
        <v>1</v>
      </c>
      <c r="C896" s="62" t="s">
        <v>4</v>
      </c>
    </row>
    <row r="897" spans="1:3">
      <c r="A897" t="s">
        <v>1302</v>
      </c>
      <c r="B897">
        <v>3</v>
      </c>
      <c r="C897" s="62" t="s">
        <v>4</v>
      </c>
    </row>
    <row r="898" spans="1:3">
      <c r="A898" t="s">
        <v>1313</v>
      </c>
      <c r="B898">
        <v>24</v>
      </c>
      <c r="C898" t="s">
        <v>4</v>
      </c>
    </row>
    <row r="899" spans="1:3">
      <c r="A899" t="s">
        <v>1314</v>
      </c>
      <c r="B899">
        <v>1</v>
      </c>
      <c r="C899" t="s">
        <v>4</v>
      </c>
    </row>
    <row r="900" spans="1:3">
      <c r="A900" t="s">
        <v>1317</v>
      </c>
      <c r="B900">
        <v>2</v>
      </c>
      <c r="C900" s="62" t="s">
        <v>4</v>
      </c>
    </row>
    <row r="901" spans="1:3">
      <c r="A901" t="s">
        <v>1316</v>
      </c>
      <c r="B901">
        <v>1</v>
      </c>
      <c r="C901" s="62" t="s">
        <v>4</v>
      </c>
    </row>
    <row r="902" spans="1:3">
      <c r="A902" t="s">
        <v>1322</v>
      </c>
      <c r="B902">
        <v>24</v>
      </c>
      <c r="C902" s="62" t="s">
        <v>4</v>
      </c>
    </row>
    <row r="903" spans="1:3">
      <c r="A903" t="s">
        <v>1324</v>
      </c>
      <c r="B903">
        <v>4</v>
      </c>
      <c r="C903" s="62" t="s">
        <v>4</v>
      </c>
    </row>
    <row r="904" spans="1:3">
      <c r="A904" t="s">
        <v>1328</v>
      </c>
      <c r="B904">
        <v>1</v>
      </c>
      <c r="C904" s="62" t="s">
        <v>4</v>
      </c>
    </row>
    <row r="905" spans="1:3">
      <c r="A905" t="s">
        <v>1315</v>
      </c>
      <c r="B905">
        <v>5</v>
      </c>
      <c r="C905" s="62" t="s">
        <v>4</v>
      </c>
    </row>
    <row r="906" spans="1:3">
      <c r="A906" t="s">
        <v>1323</v>
      </c>
      <c r="B906">
        <v>4</v>
      </c>
      <c r="C906" s="62" t="s">
        <v>4</v>
      </c>
    </row>
    <row r="907" spans="1:3">
      <c r="A907" t="s">
        <v>1325</v>
      </c>
      <c r="B907">
        <v>1</v>
      </c>
      <c r="C907" s="62" t="s">
        <v>4</v>
      </c>
    </row>
    <row r="908" spans="1:3">
      <c r="A908" t="s">
        <v>1283</v>
      </c>
      <c r="B908">
        <v>24</v>
      </c>
      <c r="C908" s="62" t="s">
        <v>4</v>
      </c>
    </row>
    <row r="909" spans="1:3">
      <c r="A909" t="s">
        <v>1326</v>
      </c>
      <c r="B909">
        <v>28</v>
      </c>
      <c r="C909" s="62" t="s">
        <v>4</v>
      </c>
    </row>
    <row r="910" spans="1:3">
      <c r="A910" t="s">
        <v>1329</v>
      </c>
      <c r="B910">
        <v>1</v>
      </c>
      <c r="C910" s="62" t="s">
        <v>4</v>
      </c>
    </row>
    <row r="911" spans="1:3">
      <c r="A911" t="s">
        <v>1330</v>
      </c>
      <c r="B911">
        <v>1</v>
      </c>
      <c r="C911" s="62" t="s">
        <v>4</v>
      </c>
    </row>
    <row r="912" spans="1:3">
      <c r="A912" t="s">
        <v>1331</v>
      </c>
      <c r="B912">
        <v>1</v>
      </c>
      <c r="C912" s="62" t="s">
        <v>4</v>
      </c>
    </row>
    <row r="913" spans="1:3">
      <c r="A913" t="s">
        <v>1332</v>
      </c>
      <c r="B913">
        <v>4</v>
      </c>
      <c r="C913" s="62" t="s">
        <v>4</v>
      </c>
    </row>
    <row r="914" spans="1:3">
      <c r="A914" t="s">
        <v>1335</v>
      </c>
      <c r="B914">
        <v>1</v>
      </c>
      <c r="C914" s="62" t="s">
        <v>4</v>
      </c>
    </row>
    <row r="915" spans="1:3">
      <c r="A915" t="s">
        <v>1333</v>
      </c>
      <c r="B915">
        <v>1</v>
      </c>
      <c r="C915" s="62" t="s">
        <v>4</v>
      </c>
    </row>
    <row r="916" spans="1:3">
      <c r="A916" t="s">
        <v>1334</v>
      </c>
      <c r="B916">
        <v>2</v>
      </c>
      <c r="C916" s="62" t="s">
        <v>4</v>
      </c>
    </row>
    <row r="917" spans="1:3">
      <c r="A917" t="s">
        <v>1337</v>
      </c>
      <c r="B917">
        <v>1</v>
      </c>
      <c r="C917" s="62" t="s">
        <v>4</v>
      </c>
    </row>
    <row r="918" spans="1:3">
      <c r="A918" t="s">
        <v>1339</v>
      </c>
      <c r="B918">
        <v>1</v>
      </c>
      <c r="C918" s="62" t="s">
        <v>4</v>
      </c>
    </row>
    <row r="919" spans="1:3">
      <c r="A919" s="62" t="s">
        <v>1340</v>
      </c>
      <c r="B919" s="30">
        <v>7</v>
      </c>
      <c r="C919" s="62" t="s">
        <v>4</v>
      </c>
    </row>
    <row r="920" spans="1:3">
      <c r="A920" s="62" t="s">
        <v>1341</v>
      </c>
      <c r="B920" s="30">
        <v>3</v>
      </c>
      <c r="C920" s="62" t="s">
        <v>4</v>
      </c>
    </row>
    <row r="921" spans="1:3">
      <c r="A921" t="s">
        <v>1342</v>
      </c>
      <c r="B921">
        <v>12</v>
      </c>
      <c r="C921" s="62" t="s">
        <v>4</v>
      </c>
    </row>
    <row r="922" spans="1:3">
      <c r="A922" t="s">
        <v>1343</v>
      </c>
      <c r="B922">
        <v>7</v>
      </c>
      <c r="C922" s="62" t="s">
        <v>4</v>
      </c>
    </row>
    <row r="923" spans="1:3">
      <c r="A923" t="s">
        <v>1344</v>
      </c>
      <c r="B923">
        <v>1</v>
      </c>
      <c r="C923" s="62" t="s">
        <v>4</v>
      </c>
    </row>
    <row r="924" spans="1:3">
      <c r="A924" t="s">
        <v>1345</v>
      </c>
      <c r="B924">
        <v>1</v>
      </c>
      <c r="C924" s="62" t="s">
        <v>4</v>
      </c>
    </row>
    <row r="925" spans="1:3">
      <c r="A925" t="s">
        <v>1346</v>
      </c>
      <c r="B925">
        <v>1</v>
      </c>
      <c r="C925" s="62" t="s">
        <v>4</v>
      </c>
    </row>
    <row r="926" spans="1:3">
      <c r="A926" t="s">
        <v>1355</v>
      </c>
      <c r="B926">
        <v>1</v>
      </c>
      <c r="C926" s="62" t="s">
        <v>4</v>
      </c>
    </row>
    <row r="927" spans="1:3">
      <c r="A927" t="s">
        <v>1353</v>
      </c>
      <c r="B927">
        <v>5</v>
      </c>
      <c r="C927" s="62" t="s">
        <v>4</v>
      </c>
    </row>
    <row r="928" spans="1:3">
      <c r="A928" t="s">
        <v>1368</v>
      </c>
      <c r="B928">
        <v>4</v>
      </c>
      <c r="C928" s="62" t="s">
        <v>4</v>
      </c>
    </row>
    <row r="929" spans="1:3">
      <c r="A929" t="s">
        <v>1356</v>
      </c>
      <c r="B929">
        <v>3</v>
      </c>
      <c r="C929" s="62" t="s">
        <v>4</v>
      </c>
    </row>
    <row r="930" spans="1:3">
      <c r="A930" t="s">
        <v>1435</v>
      </c>
      <c r="B930">
        <v>62</v>
      </c>
      <c r="C930" s="62" t="s">
        <v>4</v>
      </c>
    </row>
    <row r="931" spans="1:3">
      <c r="A931" t="s">
        <v>1459</v>
      </c>
      <c r="B931">
        <v>3</v>
      </c>
      <c r="C931" s="62" t="s">
        <v>4</v>
      </c>
    </row>
    <row r="932" spans="1:3">
      <c r="A932" t="s">
        <v>1436</v>
      </c>
      <c r="B932">
        <v>20</v>
      </c>
      <c r="C932" s="62" t="s">
        <v>4</v>
      </c>
    </row>
    <row r="933" spans="1:3">
      <c r="A933" t="s">
        <v>1486</v>
      </c>
      <c r="B933">
        <v>21</v>
      </c>
      <c r="C933" s="62" t="s">
        <v>4</v>
      </c>
    </row>
    <row r="934" spans="1:3">
      <c r="A934" t="s">
        <v>1489</v>
      </c>
      <c r="B934">
        <v>2</v>
      </c>
      <c r="C934" s="62" t="s">
        <v>4</v>
      </c>
    </row>
    <row r="935" spans="1:3">
      <c r="A935" t="s">
        <v>1521</v>
      </c>
      <c r="B935">
        <v>25</v>
      </c>
      <c r="C935" s="62" t="s">
        <v>4</v>
      </c>
    </row>
    <row r="936" spans="1:3">
      <c r="A936" t="s">
        <v>1561</v>
      </c>
      <c r="B936">
        <v>1</v>
      </c>
      <c r="C936" s="62" t="s">
        <v>4</v>
      </c>
    </row>
    <row r="937" spans="1:3">
      <c r="A937" t="s">
        <v>1559</v>
      </c>
      <c r="B937">
        <v>2</v>
      </c>
      <c r="C937" s="62" t="s">
        <v>4</v>
      </c>
    </row>
    <row r="938" spans="1:3">
      <c r="A938" t="s">
        <v>1585</v>
      </c>
      <c r="B938">
        <v>1</v>
      </c>
      <c r="C938" s="62" t="s">
        <v>4</v>
      </c>
    </row>
    <row r="939" spans="1:3">
      <c r="A939" t="s">
        <v>1573</v>
      </c>
      <c r="B939">
        <v>4</v>
      </c>
      <c r="C939" s="62" t="s">
        <v>4</v>
      </c>
    </row>
    <row r="940" spans="1:3">
      <c r="A940" t="s">
        <v>1557</v>
      </c>
      <c r="B940">
        <v>20</v>
      </c>
      <c r="C940" s="62" t="s">
        <v>4</v>
      </c>
    </row>
    <row r="941" spans="1:3">
      <c r="A941" t="s">
        <v>1565</v>
      </c>
      <c r="B941">
        <v>3</v>
      </c>
      <c r="C941" s="62" t="s">
        <v>4</v>
      </c>
    </row>
    <row r="942" spans="1:3">
      <c r="A942" t="s">
        <v>1583</v>
      </c>
      <c r="B942">
        <v>1</v>
      </c>
      <c r="C942" s="62" t="s">
        <v>4</v>
      </c>
    </row>
    <row r="943" spans="1:3">
      <c r="A943" t="s">
        <v>1581</v>
      </c>
      <c r="B943">
        <v>5</v>
      </c>
      <c r="C943" s="62" t="s">
        <v>4</v>
      </c>
    </row>
    <row r="944" spans="1:3">
      <c r="A944" t="s">
        <v>1586</v>
      </c>
      <c r="B944">
        <v>1</v>
      </c>
      <c r="C944" s="62" t="s">
        <v>4</v>
      </c>
    </row>
    <row r="945" spans="1:3">
      <c r="A945" t="s">
        <v>1591</v>
      </c>
      <c r="B945">
        <v>2</v>
      </c>
      <c r="C945" s="62" t="s">
        <v>4</v>
      </c>
    </row>
    <row r="946" spans="1:3">
      <c r="A946" t="s">
        <v>1597</v>
      </c>
      <c r="B946">
        <v>2</v>
      </c>
      <c r="C946" s="62" t="s">
        <v>4</v>
      </c>
    </row>
    <row r="947" spans="1:3">
      <c r="A947" t="s">
        <v>1527</v>
      </c>
      <c r="B947">
        <v>2</v>
      </c>
      <c r="C947" s="62" t="s">
        <v>4</v>
      </c>
    </row>
    <row r="948" spans="1:3">
      <c r="A948" t="s">
        <v>1528</v>
      </c>
      <c r="B948">
        <v>1</v>
      </c>
      <c r="C948" s="62" t="s">
        <v>4</v>
      </c>
    </row>
    <row r="949" spans="1:3">
      <c r="A949" t="s">
        <v>1533</v>
      </c>
      <c r="B949">
        <v>2</v>
      </c>
      <c r="C949" s="62" t="s">
        <v>4</v>
      </c>
    </row>
    <row r="950" spans="1:3">
      <c r="A950" t="s">
        <v>1534</v>
      </c>
      <c r="B950">
        <v>2</v>
      </c>
      <c r="C950" s="62" t="s">
        <v>4</v>
      </c>
    </row>
    <row r="951" spans="1:3">
      <c r="A951" t="s">
        <v>1641</v>
      </c>
      <c r="B951">
        <v>4</v>
      </c>
      <c r="C951" s="62" t="s">
        <v>4</v>
      </c>
    </row>
    <row r="952" spans="1:3">
      <c r="A952" t="s">
        <v>1645</v>
      </c>
      <c r="B952">
        <v>6</v>
      </c>
      <c r="C952" s="62" t="s">
        <v>4</v>
      </c>
    </row>
    <row r="953" spans="1:3">
      <c r="A953" t="s">
        <v>1666</v>
      </c>
      <c r="B953">
        <v>7</v>
      </c>
      <c r="C953" s="62" t="s">
        <v>4</v>
      </c>
    </row>
    <row r="954" spans="1:3">
      <c r="A954" t="s">
        <v>1689</v>
      </c>
      <c r="B954">
        <v>4</v>
      </c>
      <c r="C954" s="62" t="s">
        <v>4</v>
      </c>
    </row>
    <row r="955" spans="1:3">
      <c r="A955" t="s">
        <v>1674</v>
      </c>
      <c r="B955">
        <v>12</v>
      </c>
      <c r="C955" s="62" t="s">
        <v>4</v>
      </c>
    </row>
    <row r="956" spans="1:3">
      <c r="A956" t="s">
        <v>1701</v>
      </c>
      <c r="B956">
        <v>4</v>
      </c>
      <c r="C956" s="62" t="s">
        <v>4</v>
      </c>
    </row>
    <row r="957" spans="1:3">
      <c r="A957" t="s">
        <v>1702</v>
      </c>
      <c r="B957">
        <v>1</v>
      </c>
      <c r="C957" s="62" t="s">
        <v>4</v>
      </c>
    </row>
    <row r="958" spans="1:3">
      <c r="A958" t="s">
        <v>1575</v>
      </c>
      <c r="B958">
        <v>2</v>
      </c>
      <c r="C958" s="62" t="s">
        <v>4</v>
      </c>
    </row>
    <row r="959" spans="1:3">
      <c r="A959" t="s">
        <v>1719</v>
      </c>
      <c r="B959">
        <v>9</v>
      </c>
      <c r="C959" s="62" t="s">
        <v>4</v>
      </c>
    </row>
    <row r="960" spans="1:3">
      <c r="A960" t="s">
        <v>1734</v>
      </c>
      <c r="B960">
        <v>1</v>
      </c>
      <c r="C960" s="62" t="s">
        <v>4</v>
      </c>
    </row>
    <row r="961" spans="1:3">
      <c r="A961" t="s">
        <v>1737</v>
      </c>
      <c r="B961">
        <v>6</v>
      </c>
      <c r="C961" s="62" t="s">
        <v>4</v>
      </c>
    </row>
    <row r="962" spans="1:3">
      <c r="A962" t="s">
        <v>1747</v>
      </c>
      <c r="B962">
        <v>1</v>
      </c>
      <c r="C962" s="62" t="s">
        <v>4</v>
      </c>
    </row>
    <row r="963" spans="1:3">
      <c r="A963" t="s">
        <v>1621</v>
      </c>
      <c r="B963">
        <v>27</v>
      </c>
      <c r="C963" s="62" t="s">
        <v>4</v>
      </c>
    </row>
    <row r="964" spans="1:3">
      <c r="A964" t="s">
        <v>1634</v>
      </c>
      <c r="B964">
        <v>10</v>
      </c>
      <c r="C964" s="62" t="s">
        <v>4</v>
      </c>
    </row>
    <row r="965" spans="1:3">
      <c r="A965" t="s">
        <v>1643</v>
      </c>
      <c r="B965">
        <v>1</v>
      </c>
      <c r="C965" s="62" t="s">
        <v>4</v>
      </c>
    </row>
    <row r="966" spans="1:3">
      <c r="A966" t="s">
        <v>1670</v>
      </c>
      <c r="B966">
        <v>3</v>
      </c>
      <c r="C966" s="62" t="s">
        <v>4</v>
      </c>
    </row>
    <row r="967" spans="1:3">
      <c r="A967" t="s">
        <v>1750</v>
      </c>
      <c r="B967">
        <v>6</v>
      </c>
      <c r="C967" s="62" t="s">
        <v>4</v>
      </c>
    </row>
    <row r="968" spans="1:3">
      <c r="A968" t="s">
        <v>1748</v>
      </c>
      <c r="B968">
        <v>1</v>
      </c>
      <c r="C968" s="62" t="s">
        <v>4</v>
      </c>
    </row>
    <row r="969" spans="1:3">
      <c r="A969" t="s">
        <v>1786</v>
      </c>
      <c r="B969">
        <v>18</v>
      </c>
      <c r="C969" s="62" t="s">
        <v>4</v>
      </c>
    </row>
    <row r="970" spans="1:3">
      <c r="A970" t="s">
        <v>1813</v>
      </c>
      <c r="B970">
        <v>6</v>
      </c>
      <c r="C970" s="62" t="s">
        <v>4</v>
      </c>
    </row>
    <row r="971" spans="1:3">
      <c r="A971" t="s">
        <v>1812</v>
      </c>
      <c r="B971">
        <v>13</v>
      </c>
      <c r="C971" s="62" t="s">
        <v>4</v>
      </c>
    </row>
    <row r="972" spans="1:3">
      <c r="A972" t="s">
        <v>1794</v>
      </c>
      <c r="B972">
        <v>4</v>
      </c>
      <c r="C972" s="62" t="s">
        <v>4</v>
      </c>
    </row>
    <row r="973" spans="1:3">
      <c r="A973" t="s">
        <v>1792</v>
      </c>
      <c r="B973">
        <v>1</v>
      </c>
      <c r="C973" s="62" t="s">
        <v>4</v>
      </c>
    </row>
    <row r="974" spans="1:3">
      <c r="A974" t="s">
        <v>1826</v>
      </c>
      <c r="B974">
        <v>1</v>
      </c>
      <c r="C974" s="62" t="s">
        <v>4</v>
      </c>
    </row>
    <row r="975" spans="1:3">
      <c r="A975" t="s">
        <v>1857</v>
      </c>
      <c r="B975">
        <v>4</v>
      </c>
      <c r="C975" s="62" t="s">
        <v>4</v>
      </c>
    </row>
    <row r="976" spans="1:3">
      <c r="A976" t="s">
        <v>1854</v>
      </c>
      <c r="B976">
        <v>1</v>
      </c>
      <c r="C976" s="62" t="s">
        <v>4</v>
      </c>
    </row>
    <row r="977" spans="1:3">
      <c r="A977" t="s">
        <v>1849</v>
      </c>
      <c r="B977">
        <v>41</v>
      </c>
      <c r="C977" s="62" t="s">
        <v>4</v>
      </c>
    </row>
    <row r="978" spans="1:3">
      <c r="A978" t="s">
        <v>1924</v>
      </c>
      <c r="B978">
        <v>3</v>
      </c>
      <c r="C978" s="62" t="s">
        <v>4</v>
      </c>
    </row>
    <row r="979" spans="1:3">
      <c r="A979" t="s">
        <v>1864</v>
      </c>
      <c r="B979">
        <v>56</v>
      </c>
      <c r="C979" s="62" t="s">
        <v>4</v>
      </c>
    </row>
    <row r="980" spans="1:3">
      <c r="A980" t="s">
        <v>1934</v>
      </c>
      <c r="B980">
        <v>5</v>
      </c>
      <c r="C980" s="62" t="s">
        <v>4</v>
      </c>
    </row>
    <row r="981" spans="1:3">
      <c r="A981" s="31" t="s">
        <v>1720</v>
      </c>
      <c r="B981" s="30">
        <v>11</v>
      </c>
      <c r="C981" s="72" t="s">
        <v>4</v>
      </c>
    </row>
    <row r="982" spans="1:3">
      <c r="A982" t="s">
        <v>1939</v>
      </c>
      <c r="B982">
        <v>1</v>
      </c>
      <c r="C982" s="72" t="s">
        <v>4</v>
      </c>
    </row>
    <row r="983" spans="1:3">
      <c r="A983" t="s">
        <v>1935</v>
      </c>
      <c r="B983">
        <v>2</v>
      </c>
      <c r="C983" s="72" t="s">
        <v>4</v>
      </c>
    </row>
    <row r="984" spans="1:3">
      <c r="A984" t="s">
        <v>1942</v>
      </c>
      <c r="B984">
        <v>2</v>
      </c>
      <c r="C984" s="72" t="s">
        <v>4</v>
      </c>
    </row>
    <row r="985" spans="1:3">
      <c r="A985" t="s">
        <v>1956</v>
      </c>
      <c r="B985">
        <v>1</v>
      </c>
      <c r="C985" s="72" t="s">
        <v>4</v>
      </c>
    </row>
    <row r="986" spans="1:3">
      <c r="A986" t="s">
        <v>1765</v>
      </c>
      <c r="B986">
        <v>1</v>
      </c>
      <c r="C986" s="72" t="s">
        <v>4</v>
      </c>
    </row>
    <row r="987" spans="1:3">
      <c r="A987" t="s">
        <v>1977</v>
      </c>
      <c r="B987">
        <v>4</v>
      </c>
      <c r="C987" s="72" t="s">
        <v>4</v>
      </c>
    </row>
    <row r="988" spans="1:3">
      <c r="A988" t="s">
        <v>1979</v>
      </c>
      <c r="B988">
        <v>1</v>
      </c>
      <c r="C988" s="72" t="s">
        <v>4</v>
      </c>
    </row>
    <row r="989" spans="1:3">
      <c r="A989" t="s">
        <v>1963</v>
      </c>
      <c r="B989">
        <v>9</v>
      </c>
      <c r="C989" s="72" t="s">
        <v>4</v>
      </c>
    </row>
    <row r="990" spans="1:3">
      <c r="A990" t="s">
        <v>2203</v>
      </c>
      <c r="B990">
        <v>2</v>
      </c>
      <c r="C990" s="72" t="s">
        <v>4</v>
      </c>
    </row>
    <row r="991" spans="1:3">
      <c r="A991" t="s">
        <v>2170</v>
      </c>
      <c r="B991">
        <v>11</v>
      </c>
      <c r="C991" s="72" t="s">
        <v>4</v>
      </c>
    </row>
    <row r="992" spans="1:3">
      <c r="A992" t="s">
        <v>2184</v>
      </c>
      <c r="B992">
        <v>10</v>
      </c>
      <c r="C992" s="72" t="s">
        <v>4</v>
      </c>
    </row>
    <row r="993" spans="1:3">
      <c r="A993" t="s">
        <v>2178</v>
      </c>
      <c r="B993">
        <v>5</v>
      </c>
      <c r="C993" s="72" t="s">
        <v>4</v>
      </c>
    </row>
    <row r="994" spans="1:3">
      <c r="A994" t="s">
        <v>2204</v>
      </c>
      <c r="B994">
        <v>2</v>
      </c>
      <c r="C994" s="72" t="s">
        <v>4</v>
      </c>
    </row>
    <row r="995" spans="1:3">
      <c r="A995" t="s">
        <v>2210</v>
      </c>
      <c r="B995">
        <v>1</v>
      </c>
      <c r="C995" s="72" t="s">
        <v>4</v>
      </c>
    </row>
    <row r="996" spans="1:3">
      <c r="A996" t="s">
        <v>2231</v>
      </c>
      <c r="B996">
        <v>1</v>
      </c>
      <c r="C996" s="72" t="s">
        <v>4</v>
      </c>
    </row>
    <row r="997" spans="1:3">
      <c r="A997" t="s">
        <v>2228</v>
      </c>
      <c r="B997">
        <v>7</v>
      </c>
      <c r="C997" s="72" t="s">
        <v>4</v>
      </c>
    </row>
    <row r="998" spans="1:3">
      <c r="A998" t="s">
        <v>1823</v>
      </c>
      <c r="B998">
        <v>17</v>
      </c>
      <c r="C998" s="72" t="s">
        <v>4</v>
      </c>
    </row>
    <row r="999" spans="1:3">
      <c r="A999" t="s">
        <v>1962</v>
      </c>
      <c r="B999">
        <v>1</v>
      </c>
      <c r="C999" s="72" t="s">
        <v>4</v>
      </c>
    </row>
    <row r="1000" spans="1:3">
      <c r="A1000" t="s">
        <v>1982</v>
      </c>
      <c r="B1000">
        <v>98</v>
      </c>
      <c r="C1000" s="72" t="s">
        <v>4</v>
      </c>
    </row>
    <row r="1001" spans="1:3">
      <c r="A1001" t="s">
        <v>2213</v>
      </c>
      <c r="B1001">
        <v>1</v>
      </c>
      <c r="C1001" s="72" t="s">
        <v>4</v>
      </c>
    </row>
    <row r="1002" spans="1:3">
      <c r="A1002" t="s">
        <v>2235</v>
      </c>
      <c r="B1002">
        <v>1</v>
      </c>
      <c r="C1002" s="72" t="s">
        <v>4</v>
      </c>
    </row>
    <row r="1003" spans="1:3">
      <c r="A1003" t="s">
        <v>2246</v>
      </c>
      <c r="B1003">
        <v>9</v>
      </c>
      <c r="C1003" s="72" t="s">
        <v>4</v>
      </c>
    </row>
    <row r="1004" spans="1:3">
      <c r="A1004" t="s">
        <v>2267</v>
      </c>
      <c r="B1004">
        <v>4</v>
      </c>
      <c r="C1004" s="72" t="s">
        <v>4</v>
      </c>
    </row>
    <row r="1005" spans="1:3">
      <c r="A1005" t="s">
        <v>2277</v>
      </c>
      <c r="B1005">
        <v>3</v>
      </c>
      <c r="C1005" s="72" t="s">
        <v>4</v>
      </c>
    </row>
    <row r="1006" spans="1:3">
      <c r="A1006" t="s">
        <v>2396</v>
      </c>
      <c r="B1006">
        <v>14</v>
      </c>
      <c r="C1006" s="72" t="s">
        <v>4</v>
      </c>
    </row>
    <row r="1007" spans="1:3">
      <c r="A1007" t="s">
        <v>2288</v>
      </c>
      <c r="B1007">
        <v>46</v>
      </c>
      <c r="C1007" s="72" t="s">
        <v>4</v>
      </c>
    </row>
    <row r="1008" spans="1:3">
      <c r="A1008" t="s">
        <v>2417</v>
      </c>
      <c r="B1008">
        <v>15</v>
      </c>
      <c r="C1008" s="72" t="s">
        <v>4</v>
      </c>
    </row>
    <row r="1009" spans="1:3">
      <c r="A1009" t="s">
        <v>2250</v>
      </c>
      <c r="B1009">
        <v>1</v>
      </c>
      <c r="C1009" s="72" t="s">
        <v>4</v>
      </c>
    </row>
    <row r="1010" spans="1:3">
      <c r="A1010" t="s">
        <v>2424</v>
      </c>
      <c r="B1010">
        <v>1</v>
      </c>
      <c r="C1010" s="72" t="s">
        <v>4</v>
      </c>
    </row>
    <row r="1011" spans="1:3">
      <c r="A1011" t="s">
        <v>2427</v>
      </c>
      <c r="B1011">
        <v>4</v>
      </c>
      <c r="C1011" s="72" t="s">
        <v>4</v>
      </c>
    </row>
    <row r="1012" spans="1:3">
      <c r="A1012" t="s">
        <v>2438</v>
      </c>
      <c r="B1012">
        <v>1</v>
      </c>
      <c r="C1012" s="72" t="s">
        <v>4</v>
      </c>
    </row>
    <row r="1013" spans="1:3">
      <c r="A1013" t="s">
        <v>2439</v>
      </c>
      <c r="B1013">
        <v>1</v>
      </c>
      <c r="C1013" s="72" t="s">
        <v>4</v>
      </c>
    </row>
    <row r="1014" spans="1:3">
      <c r="A1014" t="s">
        <v>2448</v>
      </c>
      <c r="B1014">
        <v>2</v>
      </c>
      <c r="C1014" s="72" t="s">
        <v>4</v>
      </c>
    </row>
    <row r="1015" spans="1:3">
      <c r="A1015" t="s">
        <v>2449</v>
      </c>
      <c r="B1015">
        <v>1</v>
      </c>
      <c r="C1015" s="72" t="s">
        <v>4</v>
      </c>
    </row>
  </sheetData>
  <conditionalFormatting sqref="A2:A545 A548:A568 A570:A1048576">
    <cfRule type="duplicateValues" dxfId="2" priority="1"/>
  </conditionalFormatting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39752-7EB0-480E-98F2-2FB543F6F339}">
  <sheetPr codeName="Sheet10"/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_pios_id" r:id="rId1"/>
    <customPr name="CafeStyleVersion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F6EB-8AC5-4AC7-9C5A-FF7A5ACB8647}">
  <sheetPr codeName="Sheet4"/>
  <dimension ref="A1:S807"/>
  <sheetViews>
    <sheetView zoomScale="85" zoomScaleNormal="85" workbookViewId="0">
      <selection activeCell="C766" sqref="C766"/>
    </sheetView>
  </sheetViews>
  <sheetFormatPr defaultRowHeight="15" outlineLevelCol="1"/>
  <cols>
    <col min="1" max="1" width="10.85546875" bestFit="1" customWidth="1"/>
    <col min="2" max="2" width="8.5703125" customWidth="1"/>
    <col min="3" max="3" width="35.140625" bestFit="1" customWidth="1"/>
    <col min="4" max="4" width="45.7109375" customWidth="1"/>
    <col min="5" max="5" width="23.7109375" customWidth="1"/>
    <col min="6" max="6" width="27.85546875" bestFit="1" customWidth="1"/>
    <col min="7" max="7" width="14.85546875" customWidth="1"/>
    <col min="8" max="8" width="12.42578125" customWidth="1" outlineLevel="1"/>
    <col min="9" max="9" width="45" customWidth="1" outlineLevel="1"/>
    <col min="10" max="10" width="12.140625" customWidth="1" outlineLevel="1"/>
    <col min="11" max="11" width="11.42578125" customWidth="1" outlineLevel="1"/>
    <col min="12" max="12" width="10.7109375" customWidth="1" outlineLevel="1"/>
    <col min="13" max="13" width="20" style="69" customWidth="1" outlineLevel="1"/>
    <col min="14" max="14" width="14.85546875" style="69" customWidth="1" outlineLevel="1"/>
    <col min="15" max="15" width="13.42578125" style="69" customWidth="1" outlineLevel="1"/>
    <col min="16" max="16" width="9.140625" customWidth="1" outlineLevel="1"/>
    <col min="17" max="17" width="11.140625" style="3" customWidth="1" outlineLevel="1"/>
    <col min="18" max="18" width="21.28515625" customWidth="1"/>
    <col min="19" max="19" width="101.140625" customWidth="1"/>
    <col min="20" max="20" width="10.7109375" bestFit="1" customWidth="1"/>
  </cols>
  <sheetData>
    <row r="1" spans="1:19">
      <c r="A1" t="s">
        <v>382</v>
      </c>
      <c r="B1" t="s">
        <v>365</v>
      </c>
      <c r="C1" t="s">
        <v>2</v>
      </c>
      <c r="D1" t="s">
        <v>725</v>
      </c>
      <c r="E1" t="s">
        <v>383</v>
      </c>
      <c r="F1" t="s">
        <v>384</v>
      </c>
      <c r="G1" t="s">
        <v>385</v>
      </c>
      <c r="H1" t="s">
        <v>386</v>
      </c>
      <c r="I1" t="s">
        <v>387</v>
      </c>
      <c r="J1" t="s">
        <v>388</v>
      </c>
      <c r="K1" t="s">
        <v>389</v>
      </c>
      <c r="L1" t="s">
        <v>390</v>
      </c>
      <c r="M1" s="73" t="s">
        <v>391</v>
      </c>
      <c r="N1" s="69" t="s">
        <v>392</v>
      </c>
      <c r="O1" s="69" t="s">
        <v>393</v>
      </c>
      <c r="P1" t="s">
        <v>394</v>
      </c>
      <c r="Q1" s="3" t="s">
        <v>395</v>
      </c>
      <c r="R1" t="s">
        <v>396</v>
      </c>
      <c r="S1" t="s">
        <v>397</v>
      </c>
    </row>
    <row r="2" spans="1:19" hidden="1">
      <c r="A2" t="s">
        <v>3</v>
      </c>
      <c r="B2" t="str">
        <f>IFERROR(VLOOKUP(Proc[[#This Row],[App]],Table2[],3,0),"open")</f>
        <v>ok</v>
      </c>
      <c r="C2" t="s">
        <v>398</v>
      </c>
      <c r="E2" t="s">
        <v>399</v>
      </c>
      <c r="G2" t="s">
        <v>400</v>
      </c>
      <c r="H2" t="str">
        <f>IF(Proc[[#This Row],[type]]="LFF (MDG-F)",MID(Proc[[#This Row],[Obj]],13,10),"")</f>
        <v/>
      </c>
      <c r="J2" t="b">
        <f>Proc[[#This Row],[Requested]]=Proc[[#This Row],[CurrentParent]]</f>
        <v>0</v>
      </c>
      <c r="K2" t="str">
        <f>IF(Proc[[#This Row],[Author]]="Marcela Urrego",VLOOKUP(LEFT(Proc[[#This Row],[Requested]],1),Table3[#All],2,0),VLOOKUP(Proc[[#This Row],[Author]],Table4[],2,0))</f>
        <v>MGF</v>
      </c>
      <c r="L2" t="s">
        <v>401</v>
      </c>
      <c r="M2" s="69">
        <v>45170</v>
      </c>
      <c r="N2" s="69">
        <v>45170</v>
      </c>
      <c r="O2" s="69">
        <v>45175</v>
      </c>
      <c r="P2" s="1" t="str">
        <f ca="1">IF(Proc[[#This Row],[DaysAgeing]]&gt;5,"yep","on track")</f>
        <v>on track</v>
      </c>
      <c r="Q2" s="3">
        <f ca="1">IF(Proc[[#This Row],[DateClosed]]="",ABS(NETWORKDAYS(Proc[[#This Row],[DateOpened]],TODAY()))-1,ABS(NETWORKDAYS(Proc[[#This Row],[DateOpened]],Proc[[#This Row],[DateClosed]]))-1)</f>
        <v>3</v>
      </c>
      <c r="R2" s="1" t="s">
        <v>402</v>
      </c>
    </row>
    <row r="3" spans="1:19" hidden="1">
      <c r="A3" t="s">
        <v>3</v>
      </c>
      <c r="B3" s="38" t="str">
        <f>IFERROR(VLOOKUP(Proc[[#This Row],[App]],Table2[],3,0),"open")</f>
        <v>ok</v>
      </c>
      <c r="C3" t="s">
        <v>403</v>
      </c>
      <c r="E3" t="s">
        <v>399</v>
      </c>
      <c r="G3" t="s">
        <v>400</v>
      </c>
      <c r="H3" t="str">
        <f>IF(Proc[[#This Row],[type]]="LFF (MDG-F)",MID(Proc[[#This Row],[Obj]],13,10),"")</f>
        <v/>
      </c>
      <c r="J3" t="b">
        <f>Proc[[#This Row],[Requested]]=Proc[[#This Row],[CurrentParent]]</f>
        <v>0</v>
      </c>
      <c r="K3" t="str">
        <f>IF(Proc[[#This Row],[Author]]="Marcela Urrego",VLOOKUP(LEFT(Proc[[#This Row],[Requested]],1),Table3[#All],2,0),VLOOKUP(Proc[[#This Row],[Author]],Table4[],2,0))</f>
        <v>MGF</v>
      </c>
      <c r="L3" t="s">
        <v>401</v>
      </c>
      <c r="M3" s="69">
        <v>45170</v>
      </c>
      <c r="N3" s="69">
        <v>45170</v>
      </c>
      <c r="O3" s="69">
        <v>45175</v>
      </c>
      <c r="P3" s="37" t="str">
        <f ca="1">IF(Proc[[#This Row],[DaysAgeing]]&gt;5,"yep","on track")</f>
        <v>on track</v>
      </c>
      <c r="Q3" s="3">
        <f ca="1">IF(Proc[[#This Row],[DateClosed]]="",ABS(NETWORKDAYS(Proc[[#This Row],[DateOpened]],TODAY()))-1,ABS(NETWORKDAYS(Proc[[#This Row],[DateOpened]],Proc[[#This Row],[DateClosed]]))-1)</f>
        <v>3</v>
      </c>
      <c r="R3" s="1" t="s">
        <v>402</v>
      </c>
    </row>
    <row r="4" spans="1:19" hidden="1">
      <c r="A4" t="s">
        <v>3</v>
      </c>
      <c r="B4" s="38" t="str">
        <f>IFERROR(VLOOKUP(Proc[[#This Row],[App]],Table2[],3,0),"open")</f>
        <v>ok</v>
      </c>
      <c r="C4" t="s">
        <v>369</v>
      </c>
      <c r="E4" t="s">
        <v>399</v>
      </c>
      <c r="F4" t="s">
        <v>399</v>
      </c>
      <c r="G4" t="s">
        <v>400</v>
      </c>
      <c r="H4" t="str">
        <f>IF(Proc[[#This Row],[type]]="LFF (MDG-F)",MID(Proc[[#This Row],[Obj]],13,10),"")</f>
        <v/>
      </c>
      <c r="J4" t="b">
        <f>Proc[[#This Row],[Requested]]=Proc[[#This Row],[CurrentParent]]</f>
        <v>1</v>
      </c>
      <c r="K4" t="str">
        <f>IF(Proc[[#This Row],[Author]]="Marcela Urrego",VLOOKUP(LEFT(Proc[[#This Row],[Requested]],1),Table3[#All],2,0),VLOOKUP(Proc[[#This Row],[Author]],Table4[],2,0))</f>
        <v>MGF</v>
      </c>
      <c r="L4" t="s">
        <v>401</v>
      </c>
      <c r="M4" s="69">
        <v>45170</v>
      </c>
      <c r="N4" s="69">
        <v>45170</v>
      </c>
      <c r="O4" s="69">
        <v>45175</v>
      </c>
      <c r="P4" s="37" t="str">
        <f ca="1">IF(Proc[[#This Row],[DaysAgeing]]&gt;5,"yep","on track")</f>
        <v>on track</v>
      </c>
      <c r="Q4" s="3">
        <f ca="1">IF(Proc[[#This Row],[DateClosed]]="",ABS(NETWORKDAYS(Proc[[#This Row],[DateOpened]],TODAY()))-1,ABS(NETWORKDAYS(Proc[[#This Row],[DateOpened]],Proc[[#This Row],[DateClosed]]))-1)</f>
        <v>3</v>
      </c>
      <c r="R4" s="1" t="s">
        <v>402</v>
      </c>
    </row>
    <row r="5" spans="1:19" hidden="1">
      <c r="A5" t="s">
        <v>3</v>
      </c>
      <c r="B5" s="38" t="str">
        <f>IFERROR(VLOOKUP(Proc[[#This Row],[App]],Table2[],3,0),"open")</f>
        <v>ok</v>
      </c>
      <c r="C5" t="s">
        <v>404</v>
      </c>
      <c r="E5" t="s">
        <v>399</v>
      </c>
      <c r="G5" t="s">
        <v>400</v>
      </c>
      <c r="H5" t="str">
        <f>IF(Proc[[#This Row],[type]]="LFF (MDG-F)",MID(Proc[[#This Row],[Obj]],13,10),"")</f>
        <v/>
      </c>
      <c r="J5" t="b">
        <f>Proc[[#This Row],[Requested]]=Proc[[#This Row],[CurrentParent]]</f>
        <v>0</v>
      </c>
      <c r="K5" t="str">
        <f>IF(Proc[[#This Row],[Author]]="Marcela Urrego",VLOOKUP(LEFT(Proc[[#This Row],[Requested]],1),Table3[#All],2,0),VLOOKUP(Proc[[#This Row],[Author]],Table4[],2,0))</f>
        <v>MGF</v>
      </c>
      <c r="L5" t="s">
        <v>401</v>
      </c>
      <c r="M5" s="69">
        <v>45170</v>
      </c>
      <c r="N5" s="69">
        <v>45170</v>
      </c>
      <c r="O5" s="69">
        <v>45175</v>
      </c>
      <c r="P5" s="37" t="str">
        <f ca="1">IF(Proc[[#This Row],[DaysAgeing]]&gt;5,"yep","on track")</f>
        <v>on track</v>
      </c>
      <c r="Q5" s="3">
        <f ca="1">IF(Proc[[#This Row],[DateClosed]]="",ABS(NETWORKDAYS(Proc[[#This Row],[DateOpened]],TODAY()))-1,ABS(NETWORKDAYS(Proc[[#This Row],[DateOpened]],Proc[[#This Row],[DateClosed]]))-1)</f>
        <v>3</v>
      </c>
      <c r="R5" s="1" t="s">
        <v>402</v>
      </c>
    </row>
    <row r="6" spans="1:19" hidden="1">
      <c r="A6" t="s">
        <v>3</v>
      </c>
      <c r="B6" s="38" t="str">
        <f>IFERROR(VLOOKUP(Proc[[#This Row],[App]],Table2[],3,0),"open")</f>
        <v>ok</v>
      </c>
      <c r="C6" t="s">
        <v>377</v>
      </c>
      <c r="E6" t="s">
        <v>399</v>
      </c>
      <c r="G6" t="s">
        <v>400</v>
      </c>
      <c r="H6" t="str">
        <f>IF(Proc[[#This Row],[type]]="LFF (MDG-F)",MID(Proc[[#This Row],[Obj]],13,10),"")</f>
        <v/>
      </c>
      <c r="J6" t="b">
        <f>Proc[[#This Row],[Requested]]=Proc[[#This Row],[CurrentParent]]</f>
        <v>0</v>
      </c>
      <c r="K6" t="str">
        <f>IF(Proc[[#This Row],[Author]]="Marcela Urrego",VLOOKUP(LEFT(Proc[[#This Row],[Requested]],1),Table3[#All],2,0),VLOOKUP(Proc[[#This Row],[Author]],Table4[],2,0))</f>
        <v>MGF</v>
      </c>
      <c r="L6" t="s">
        <v>401</v>
      </c>
      <c r="M6" s="69">
        <v>45170</v>
      </c>
      <c r="N6" s="69">
        <v>45170</v>
      </c>
      <c r="O6" s="69">
        <v>45175</v>
      </c>
      <c r="P6" s="37" t="str">
        <f ca="1">IF(Proc[[#This Row],[DaysAgeing]]&gt;5,"yep","on track")</f>
        <v>on track</v>
      </c>
      <c r="Q6" s="3">
        <f ca="1">IF(Proc[[#This Row],[DateClosed]]="",ABS(NETWORKDAYS(Proc[[#This Row],[DateOpened]],TODAY()))-1,ABS(NETWORKDAYS(Proc[[#This Row],[DateOpened]],Proc[[#This Row],[DateClosed]]))-1)</f>
        <v>3</v>
      </c>
      <c r="R6" s="1" t="s">
        <v>402</v>
      </c>
    </row>
    <row r="7" spans="1:19" hidden="1">
      <c r="A7" t="s">
        <v>3</v>
      </c>
      <c r="B7" s="38" t="str">
        <f>IFERROR(VLOOKUP(Proc[[#This Row],[App]],Table2[],3,0),"open")</f>
        <v>ok</v>
      </c>
      <c r="C7" t="s">
        <v>370</v>
      </c>
      <c r="E7" t="s">
        <v>399</v>
      </c>
      <c r="G7" t="s">
        <v>400</v>
      </c>
      <c r="H7" t="str">
        <f>IF(Proc[[#This Row],[type]]="LFF (MDG-F)",MID(Proc[[#This Row],[Obj]],13,10),"")</f>
        <v/>
      </c>
      <c r="J7" t="b">
        <f>Proc[[#This Row],[Requested]]=Proc[[#This Row],[CurrentParent]]</f>
        <v>0</v>
      </c>
      <c r="K7" t="str">
        <f>IF(Proc[[#This Row],[Author]]="Marcela Urrego",VLOOKUP(LEFT(Proc[[#This Row],[Requested]],1),Table3[#All],2,0),VLOOKUP(Proc[[#This Row],[Author]],Table4[],2,0))</f>
        <v>MGF</v>
      </c>
      <c r="L7" t="s">
        <v>401</v>
      </c>
      <c r="M7" s="69">
        <v>45170</v>
      </c>
      <c r="N7" s="69">
        <v>45170</v>
      </c>
      <c r="O7" s="69">
        <v>45175</v>
      </c>
      <c r="P7" s="37" t="str">
        <f ca="1">IF(Proc[[#This Row],[DaysAgeing]]&gt;5,"yep","on track")</f>
        <v>on track</v>
      </c>
      <c r="Q7" s="3">
        <f ca="1">IF(Proc[[#This Row],[DateClosed]]="",ABS(NETWORKDAYS(Proc[[#This Row],[DateOpened]],TODAY()))-1,ABS(NETWORKDAYS(Proc[[#This Row],[DateOpened]],Proc[[#This Row],[DateClosed]]))-1)</f>
        <v>3</v>
      </c>
      <c r="R7" s="1" t="s">
        <v>402</v>
      </c>
    </row>
    <row r="8" spans="1:19" hidden="1">
      <c r="A8" t="s">
        <v>3</v>
      </c>
      <c r="B8" s="38" t="str">
        <f>IFERROR(VLOOKUP(Proc[[#This Row],[App]],Table2[],3,0),"open")</f>
        <v>ok</v>
      </c>
      <c r="C8" t="s">
        <v>375</v>
      </c>
      <c r="E8" t="s">
        <v>399</v>
      </c>
      <c r="G8" t="s">
        <v>400</v>
      </c>
      <c r="H8" t="str">
        <f>IF(Proc[[#This Row],[type]]="LFF (MDG-F)",MID(Proc[[#This Row],[Obj]],13,10),"")</f>
        <v/>
      </c>
      <c r="J8" t="b">
        <f>Proc[[#This Row],[Requested]]=Proc[[#This Row],[CurrentParent]]</f>
        <v>0</v>
      </c>
      <c r="K8" t="str">
        <f>IF(Proc[[#This Row],[Author]]="Marcela Urrego",VLOOKUP(LEFT(Proc[[#This Row],[Requested]],1),Table3[#All],2,0),VLOOKUP(Proc[[#This Row],[Author]],Table4[],2,0))</f>
        <v>MGF</v>
      </c>
      <c r="L8" t="s">
        <v>401</v>
      </c>
      <c r="M8" s="69">
        <v>45170</v>
      </c>
      <c r="N8" s="69">
        <v>45170</v>
      </c>
      <c r="O8" s="69">
        <v>45175</v>
      </c>
      <c r="P8" s="37" t="str">
        <f ca="1">IF(Proc[[#This Row],[DaysAgeing]]&gt;5,"yep","on track")</f>
        <v>on track</v>
      </c>
      <c r="Q8" s="3">
        <f ca="1">IF(Proc[[#This Row],[DateClosed]]="",ABS(NETWORKDAYS(Proc[[#This Row],[DateOpened]],TODAY()))-1,ABS(NETWORKDAYS(Proc[[#This Row],[DateOpened]],Proc[[#This Row],[DateClosed]]))-1)</f>
        <v>3</v>
      </c>
      <c r="R8" s="1" t="s">
        <v>402</v>
      </c>
    </row>
    <row r="9" spans="1:19" hidden="1">
      <c r="A9" t="s">
        <v>3</v>
      </c>
      <c r="B9" s="38" t="str">
        <f>IFERROR(VLOOKUP(Proc[[#This Row],[App]],Table2[],3,0),"open")</f>
        <v>ok</v>
      </c>
      <c r="C9" t="s">
        <v>405</v>
      </c>
      <c r="E9" t="s">
        <v>399</v>
      </c>
      <c r="G9" t="s">
        <v>400</v>
      </c>
      <c r="H9" t="str">
        <f>IF(Proc[[#This Row],[type]]="LFF (MDG-F)",MID(Proc[[#This Row],[Obj]],13,10),"")</f>
        <v/>
      </c>
      <c r="J9" t="b">
        <f>Proc[[#This Row],[Requested]]=Proc[[#This Row],[CurrentParent]]</f>
        <v>0</v>
      </c>
      <c r="K9" t="str">
        <f>IF(Proc[[#This Row],[Author]]="Marcela Urrego",VLOOKUP(LEFT(Proc[[#This Row],[Requested]],1),Table3[#All],2,0),VLOOKUP(Proc[[#This Row],[Author]],Table4[],2,0))</f>
        <v>MGF</v>
      </c>
      <c r="L9" t="s">
        <v>401</v>
      </c>
      <c r="M9" s="69">
        <v>45170</v>
      </c>
      <c r="N9" s="69">
        <v>45170</v>
      </c>
      <c r="O9" s="69">
        <v>45175</v>
      </c>
      <c r="P9" s="37" t="str">
        <f ca="1">IF(Proc[[#This Row],[DaysAgeing]]&gt;5,"yep","on track")</f>
        <v>on track</v>
      </c>
      <c r="Q9" s="3">
        <f ca="1">IF(Proc[[#This Row],[DateClosed]]="",ABS(NETWORKDAYS(Proc[[#This Row],[DateOpened]],TODAY()))-1,ABS(NETWORKDAYS(Proc[[#This Row],[DateOpened]],Proc[[#This Row],[DateClosed]]))-1)</f>
        <v>3</v>
      </c>
      <c r="R9" s="1" t="s">
        <v>402</v>
      </c>
    </row>
    <row r="10" spans="1:19" s="22" customFormat="1" hidden="1">
      <c r="A10" s="22" t="s">
        <v>3</v>
      </c>
      <c r="B10" s="38" t="str">
        <f>IFERROR(VLOOKUP(Proc[[#This Row],[App]],Table2[],3,0),"open")</f>
        <v>ok</v>
      </c>
      <c r="C10" s="22" t="s">
        <v>720</v>
      </c>
      <c r="E10" s="22" t="s">
        <v>399</v>
      </c>
      <c r="G10" s="22" t="s">
        <v>400</v>
      </c>
      <c r="H10" s="22" t="str">
        <f>IF(Proc[[#This Row],[type]]="LFF (MDG-F)",MID(Proc[[#This Row],[Obj]],13,10),"")</f>
        <v/>
      </c>
      <c r="J10" s="22" t="b">
        <f>Proc[[#This Row],[Requested]]=Proc[[#This Row],[CurrentParent]]</f>
        <v>0</v>
      </c>
      <c r="K10" s="22" t="str">
        <f>IF(Proc[[#This Row],[Author]]="Marcela Urrego",VLOOKUP(LEFT(Proc[[#This Row],[Requested]],1),Table3[#All],2,0),VLOOKUP(Proc[[#This Row],[Author]],Table4[],2,0))</f>
        <v>MGF</v>
      </c>
      <c r="L10" s="22" t="s">
        <v>401</v>
      </c>
      <c r="M10" s="69">
        <v>45170</v>
      </c>
      <c r="N10" s="69">
        <v>45170</v>
      </c>
      <c r="O10" s="69">
        <v>45175</v>
      </c>
      <c r="P10" s="37" t="str">
        <f ca="1">IF(Proc[[#This Row],[DaysAgeing]]&gt;5,"yep","on track")</f>
        <v>on track</v>
      </c>
      <c r="Q10" s="3">
        <f ca="1">IF(Proc[[#This Row],[DateClosed]]="",ABS(NETWORKDAYS(Proc[[#This Row],[DateOpened]],TODAY()))-1,ABS(NETWORKDAYS(Proc[[#This Row],[DateOpened]],Proc[[#This Row],[DateClosed]]))-1)</f>
        <v>3</v>
      </c>
      <c r="R10" s="26" t="s">
        <v>402</v>
      </c>
    </row>
    <row r="11" spans="1:19" hidden="1">
      <c r="A11" t="s">
        <v>1353</v>
      </c>
      <c r="B11" s="60" t="str">
        <f>IFERROR(VLOOKUP(Proc[[#This Row],[App]],Table2[],3,0),"open")</f>
        <v>ok</v>
      </c>
      <c r="C11" s="62" t="s">
        <v>369</v>
      </c>
      <c r="D11" t="s">
        <v>1347</v>
      </c>
      <c r="E11" t="s">
        <v>1199</v>
      </c>
      <c r="F11" s="60" t="s">
        <v>1352</v>
      </c>
      <c r="G11" t="s">
        <v>400</v>
      </c>
      <c r="H11" s="60" t="str">
        <f>IF(Proc[[#This Row],[type]]="LFF (MDG-F)",MID(Proc[[#This Row],[Obj]],13,10),"")</f>
        <v/>
      </c>
      <c r="J11" s="60" t="b">
        <f>Proc[[#This Row],[Requested]]=Proc[[#This Row],[CurrentParent]]</f>
        <v>0</v>
      </c>
      <c r="K11" s="60" t="str">
        <f>IF(Proc[[#This Row],[Author]]="Marcela Urrego",VLOOKUP(LEFT(Proc[[#This Row],[Requested]],1),Table3[#All],2,0),VLOOKUP(Proc[[#This Row],[Author]],Table4[],2,0))</f>
        <v>MGF</v>
      </c>
      <c r="L11" s="60" t="s">
        <v>401</v>
      </c>
      <c r="M11" s="69">
        <v>45645.37572916667</v>
      </c>
      <c r="N11" s="69">
        <v>45646</v>
      </c>
      <c r="O11" s="69">
        <v>45646</v>
      </c>
      <c r="P11" s="64" t="str">
        <f ca="1">IF(Proc[[#This Row],[DaysAgeing]]&gt;5,"yep","on track")</f>
        <v>on track</v>
      </c>
      <c r="Q11" s="3">
        <f ca="1">IF(Proc[[#This Row],[DateClosed]]="",ABS(NETWORKDAYS(Proc[[#This Row],[DateOpened]],TODAY()))-1,ABS(NETWORKDAYS(Proc[[#This Row],[DateOpened]],Proc[[#This Row],[DateClosed]]))-1)</f>
        <v>1</v>
      </c>
      <c r="R11" s="64" t="s">
        <v>538</v>
      </c>
      <c r="S11" s="60"/>
    </row>
    <row r="12" spans="1:19" hidden="1">
      <c r="A12" s="62" t="s">
        <v>1353</v>
      </c>
      <c r="B12" s="60" t="str">
        <f>IFERROR(VLOOKUP(Proc[[#This Row],[App]],Table2[],3,0),"open")</f>
        <v>ok</v>
      </c>
      <c r="C12" s="62" t="s">
        <v>369</v>
      </c>
      <c r="D12" t="s">
        <v>1348</v>
      </c>
      <c r="E12" t="s">
        <v>812</v>
      </c>
      <c r="F12" s="60" t="s">
        <v>1194</v>
      </c>
      <c r="G12" s="62" t="s">
        <v>400</v>
      </c>
      <c r="H12" s="60" t="str">
        <f>IF(Proc[[#This Row],[type]]="LFF (MDG-F)",MID(Proc[[#This Row],[Obj]],13,10),"")</f>
        <v/>
      </c>
      <c r="J12" s="60" t="b">
        <f>Proc[[#This Row],[Requested]]=Proc[[#This Row],[CurrentParent]]</f>
        <v>0</v>
      </c>
      <c r="K12" s="60" t="str">
        <f>IF(Proc[[#This Row],[Author]]="Marcela Urrego",VLOOKUP(LEFT(Proc[[#This Row],[Requested]],1),Table3[#All],2,0),VLOOKUP(Proc[[#This Row],[Author]],Table4[],2,0))</f>
        <v>MGF</v>
      </c>
      <c r="L12" s="60" t="s">
        <v>401</v>
      </c>
      <c r="M12" s="69">
        <v>45645.37572916667</v>
      </c>
      <c r="N12" s="69">
        <v>45646</v>
      </c>
      <c r="O12" s="69">
        <v>45646</v>
      </c>
      <c r="P12" s="64" t="str">
        <f ca="1">IF(Proc[[#This Row],[DaysAgeing]]&gt;5,"yep","on track")</f>
        <v>on track</v>
      </c>
      <c r="Q12" s="3">
        <f ca="1">IF(Proc[[#This Row],[DateClosed]]="",ABS(NETWORKDAYS(Proc[[#This Row],[DateOpened]],TODAY()))-1,ABS(NETWORKDAYS(Proc[[#This Row],[DateOpened]],Proc[[#This Row],[DateClosed]]))-1)</f>
        <v>1</v>
      </c>
      <c r="R12" s="64" t="s">
        <v>538</v>
      </c>
      <c r="S12" s="60"/>
    </row>
    <row r="13" spans="1:19" hidden="1">
      <c r="A13" s="62" t="s">
        <v>1353</v>
      </c>
      <c r="B13" s="60" t="str">
        <f>IFERROR(VLOOKUP(Proc[[#This Row],[App]],Table2[],3,0),"open")</f>
        <v>ok</v>
      </c>
      <c r="C13" s="62" t="s">
        <v>369</v>
      </c>
      <c r="D13" t="s">
        <v>1349</v>
      </c>
      <c r="E13" t="s">
        <v>414</v>
      </c>
      <c r="F13" s="60" t="s">
        <v>1194</v>
      </c>
      <c r="G13" s="62" t="s">
        <v>400</v>
      </c>
      <c r="H13" s="60" t="str">
        <f>IF(Proc[[#This Row],[type]]="LFF (MDG-F)",MID(Proc[[#This Row],[Obj]],13,10),"")</f>
        <v/>
      </c>
      <c r="J13" s="60" t="b">
        <f>Proc[[#This Row],[Requested]]=Proc[[#This Row],[CurrentParent]]</f>
        <v>0</v>
      </c>
      <c r="K13" s="60" t="str">
        <f>IF(Proc[[#This Row],[Author]]="Marcela Urrego",VLOOKUP(LEFT(Proc[[#This Row],[Requested]],1),Table3[#All],2,0),VLOOKUP(Proc[[#This Row],[Author]],Table4[],2,0))</f>
        <v>MGF</v>
      </c>
      <c r="L13" s="60" t="s">
        <v>401</v>
      </c>
      <c r="M13" s="69">
        <v>45645.37572916667</v>
      </c>
      <c r="N13" s="69">
        <v>45646</v>
      </c>
      <c r="O13" s="69">
        <v>45646</v>
      </c>
      <c r="P13" s="64" t="str">
        <f ca="1">IF(Proc[[#This Row],[DaysAgeing]]&gt;5,"yep","on track")</f>
        <v>on track</v>
      </c>
      <c r="Q13" s="3">
        <f ca="1">IF(Proc[[#This Row],[DateClosed]]="",ABS(NETWORKDAYS(Proc[[#This Row],[DateOpened]],TODAY()))-1,ABS(NETWORKDAYS(Proc[[#This Row],[DateOpened]],Proc[[#This Row],[DateClosed]]))-1)</f>
        <v>1</v>
      </c>
      <c r="R13" s="64" t="s">
        <v>538</v>
      </c>
      <c r="S13" s="60"/>
    </row>
    <row r="14" spans="1:19" hidden="1">
      <c r="A14" s="62" t="s">
        <v>1353</v>
      </c>
      <c r="B14" s="60" t="str">
        <f>IFERROR(VLOOKUP(Proc[[#This Row],[App]],Table2[],3,0),"open")</f>
        <v>ok</v>
      </c>
      <c r="C14" s="62" t="s">
        <v>369</v>
      </c>
      <c r="D14" t="s">
        <v>1350</v>
      </c>
      <c r="E14" t="s">
        <v>414</v>
      </c>
      <c r="F14" s="60" t="s">
        <v>1194</v>
      </c>
      <c r="G14" s="62" t="s">
        <v>400</v>
      </c>
      <c r="H14" s="60" t="str">
        <f>IF(Proc[[#This Row],[type]]="LFF (MDG-F)",MID(Proc[[#This Row],[Obj]],13,10),"")</f>
        <v/>
      </c>
      <c r="J14" s="60" t="b">
        <f>Proc[[#This Row],[Requested]]=Proc[[#This Row],[CurrentParent]]</f>
        <v>0</v>
      </c>
      <c r="K14" s="60" t="str">
        <f>IF(Proc[[#This Row],[Author]]="Marcela Urrego",VLOOKUP(LEFT(Proc[[#This Row],[Requested]],1),Table3[#All],2,0),VLOOKUP(Proc[[#This Row],[Author]],Table4[],2,0))</f>
        <v>MGF</v>
      </c>
      <c r="L14" s="60" t="s">
        <v>401</v>
      </c>
      <c r="M14" s="69">
        <v>45645.37572916667</v>
      </c>
      <c r="N14" s="69">
        <v>45646</v>
      </c>
      <c r="O14" s="69">
        <v>45646</v>
      </c>
      <c r="P14" s="64" t="str">
        <f ca="1">IF(Proc[[#This Row],[DaysAgeing]]&gt;5,"yep","on track")</f>
        <v>on track</v>
      </c>
      <c r="Q14" s="3">
        <f ca="1">IF(Proc[[#This Row],[DateClosed]]="",ABS(NETWORKDAYS(Proc[[#This Row],[DateOpened]],TODAY()))-1,ABS(NETWORKDAYS(Proc[[#This Row],[DateOpened]],Proc[[#This Row],[DateClosed]]))-1)</f>
        <v>1</v>
      </c>
      <c r="R14" s="64" t="s">
        <v>538</v>
      </c>
      <c r="S14" s="60"/>
    </row>
    <row r="15" spans="1:19" hidden="1">
      <c r="A15" s="62" t="s">
        <v>1353</v>
      </c>
      <c r="B15" s="60" t="str">
        <f>IFERROR(VLOOKUP(Proc[[#This Row],[App]],Table2[],3,0),"open")</f>
        <v>ok</v>
      </c>
      <c r="C15" s="62" t="s">
        <v>369</v>
      </c>
      <c r="D15" t="s">
        <v>1351</v>
      </c>
      <c r="E15" t="s">
        <v>414</v>
      </c>
      <c r="F15" s="60" t="s">
        <v>1195</v>
      </c>
      <c r="G15" s="62" t="s">
        <v>400</v>
      </c>
      <c r="H15" s="60" t="str">
        <f>IF(Proc[[#This Row],[type]]="LFF (MDG-F)",MID(Proc[[#This Row],[Obj]],13,10),"")</f>
        <v/>
      </c>
      <c r="J15" s="60" t="b">
        <f>Proc[[#This Row],[Requested]]=Proc[[#This Row],[CurrentParent]]</f>
        <v>0</v>
      </c>
      <c r="K15" s="60" t="str">
        <f>IF(Proc[[#This Row],[Author]]="Marcela Urrego",VLOOKUP(LEFT(Proc[[#This Row],[Requested]],1),Table3[#All],2,0),VLOOKUP(Proc[[#This Row],[Author]],Table4[],2,0))</f>
        <v>MGF</v>
      </c>
      <c r="L15" s="60" t="s">
        <v>401</v>
      </c>
      <c r="M15" s="69">
        <v>45645.37572916667</v>
      </c>
      <c r="N15" s="69">
        <v>45646</v>
      </c>
      <c r="O15" s="69">
        <v>45646</v>
      </c>
      <c r="P15" s="64" t="str">
        <f ca="1">IF(Proc[[#This Row],[DaysAgeing]]&gt;5,"yep","on track")</f>
        <v>on track</v>
      </c>
      <c r="Q15" s="3">
        <f ca="1">IF(Proc[[#This Row],[DateClosed]]="",ABS(NETWORKDAYS(Proc[[#This Row],[DateOpened]],TODAY()))-1,ABS(NETWORKDAYS(Proc[[#This Row],[DateOpened]],Proc[[#This Row],[DateClosed]]))-1)</f>
        <v>1</v>
      </c>
      <c r="R15" s="64" t="s">
        <v>538</v>
      </c>
      <c r="S15" s="60"/>
    </row>
    <row r="16" spans="1:19" hidden="1">
      <c r="A16" t="s">
        <v>1355</v>
      </c>
      <c r="B16" s="60" t="str">
        <f>IFERROR(VLOOKUP(Proc[[#This Row],[App]],Table2[],3,0),"open")</f>
        <v>ok</v>
      </c>
      <c r="C16" s="62" t="s">
        <v>369</v>
      </c>
      <c r="D16" t="s">
        <v>1354</v>
      </c>
      <c r="E16" s="62" t="s">
        <v>1310</v>
      </c>
      <c r="F16" s="60"/>
      <c r="G16" t="s">
        <v>406</v>
      </c>
      <c r="H16" s="60" t="str">
        <f>IF(Proc[[#This Row],[type]]="LFF (MDG-F)",MID(Proc[[#This Row],[Obj]],13,10),"")</f>
        <v>DE10N01513</v>
      </c>
      <c r="J16" s="60" t="b">
        <f>Proc[[#This Row],[Requested]]=Proc[[#This Row],[CurrentParent]]</f>
        <v>0</v>
      </c>
      <c r="K16" s="60" t="str">
        <f>IF(Proc[[#This Row],[Author]]="Marcela Urrego",VLOOKUP(LEFT(Proc[[#This Row],[Requested]],1),Table3[#All],2,0),VLOOKUP(Proc[[#This Row],[Author]],Table4[],2,0))</f>
        <v>MGF</v>
      </c>
      <c r="L16" s="60" t="s">
        <v>401</v>
      </c>
      <c r="M16" s="69">
        <v>45644.604386574072</v>
      </c>
      <c r="N16" s="69">
        <v>45646</v>
      </c>
      <c r="O16" s="69">
        <v>45646</v>
      </c>
      <c r="P16" s="64" t="str">
        <f ca="1">IF(Proc[[#This Row],[DaysAgeing]]&gt;5,"yep","on track")</f>
        <v>on track</v>
      </c>
      <c r="Q16" s="3">
        <f ca="1">IF(Proc[[#This Row],[DateClosed]]="",ABS(NETWORKDAYS(Proc[[#This Row],[DateOpened]],TODAY()))-1,ABS(NETWORKDAYS(Proc[[#This Row],[DateOpened]],Proc[[#This Row],[DateClosed]]))-1)</f>
        <v>2</v>
      </c>
      <c r="R16" s="64" t="s">
        <v>575</v>
      </c>
      <c r="S16" s="60"/>
    </row>
    <row r="17" spans="1:19" hidden="1">
      <c r="A17" s="62" t="s">
        <v>1356</v>
      </c>
      <c r="B17" s="60" t="str">
        <f>IFERROR(VLOOKUP(Proc[[#This Row],[App]],Table2[],3,0),"open")</f>
        <v>ok</v>
      </c>
      <c r="C17" s="62" t="s">
        <v>369</v>
      </c>
      <c r="D17" t="s">
        <v>1357</v>
      </c>
      <c r="E17" t="s">
        <v>1199</v>
      </c>
      <c r="F17" s="60"/>
      <c r="G17" s="62" t="s">
        <v>400</v>
      </c>
      <c r="H17" s="60" t="str">
        <f>IF(Proc[[#This Row],[type]]="LFF (MDG-F)",MID(Proc[[#This Row],[Obj]],13,10),"")</f>
        <v/>
      </c>
      <c r="J17" s="60" t="b">
        <f>Proc[[#This Row],[Requested]]=Proc[[#This Row],[CurrentParent]]</f>
        <v>0</v>
      </c>
      <c r="K17" s="60" t="str">
        <f>IF(Proc[[#This Row],[Author]]="Marcela Urrego",VLOOKUP(LEFT(Proc[[#This Row],[Requested]],1),Table3[#All],2,0),VLOOKUP(Proc[[#This Row],[Author]],Table4[],2,0))</f>
        <v>MGF</v>
      </c>
      <c r="L17" s="60" t="s">
        <v>401</v>
      </c>
      <c r="M17" s="69">
        <v>45645.671296296299</v>
      </c>
      <c r="N17" s="69">
        <v>45649</v>
      </c>
      <c r="O17" s="69">
        <v>45649</v>
      </c>
      <c r="P17" s="64" t="str">
        <f ca="1">IF(Proc[[#This Row],[DaysAgeing]]&gt;5,"yep","on track")</f>
        <v>on track</v>
      </c>
      <c r="Q17" s="3">
        <f ca="1">IF(Proc[[#This Row],[DateClosed]]="",ABS(NETWORKDAYS(Proc[[#This Row],[DateOpened]],TODAY()))-1,ABS(NETWORKDAYS(Proc[[#This Row],[DateOpened]],Proc[[#This Row],[DateClosed]]))-1)</f>
        <v>2</v>
      </c>
      <c r="R17" s="64" t="s">
        <v>538</v>
      </c>
      <c r="S17" s="60"/>
    </row>
    <row r="18" spans="1:19" hidden="1">
      <c r="A18" s="62" t="s">
        <v>1356</v>
      </c>
      <c r="B18" s="60" t="str">
        <f>IFERROR(VLOOKUP(Proc[[#This Row],[App]],Table2[],3,0),"open")</f>
        <v>ok</v>
      </c>
      <c r="C18" s="62" t="s">
        <v>369</v>
      </c>
      <c r="D18" t="s">
        <v>1358</v>
      </c>
      <c r="E18" t="s">
        <v>494</v>
      </c>
      <c r="F18" s="60"/>
      <c r="G18" s="62" t="s">
        <v>400</v>
      </c>
      <c r="H18" s="60" t="str">
        <f>IF(Proc[[#This Row],[type]]="LFF (MDG-F)",MID(Proc[[#This Row],[Obj]],13,10),"")</f>
        <v/>
      </c>
      <c r="J18" s="60" t="b">
        <f>Proc[[#This Row],[Requested]]=Proc[[#This Row],[CurrentParent]]</f>
        <v>0</v>
      </c>
      <c r="K18" s="60" t="str">
        <f>IF(Proc[[#This Row],[Author]]="Marcela Urrego",VLOOKUP(LEFT(Proc[[#This Row],[Requested]],1),Table3[#All],2,0),VLOOKUP(Proc[[#This Row],[Author]],Table4[],2,0))</f>
        <v>MGF</v>
      </c>
      <c r="L18" s="60" t="s">
        <v>401</v>
      </c>
      <c r="M18" s="69">
        <v>45645.671296296299</v>
      </c>
      <c r="N18" s="69">
        <v>45649</v>
      </c>
      <c r="O18" s="69">
        <v>45649</v>
      </c>
      <c r="P18" s="64" t="str">
        <f ca="1">IF(Proc[[#This Row],[DaysAgeing]]&gt;5,"yep","on track")</f>
        <v>on track</v>
      </c>
      <c r="Q18" s="3">
        <f ca="1">IF(Proc[[#This Row],[DateClosed]]="",ABS(NETWORKDAYS(Proc[[#This Row],[DateOpened]],TODAY()))-1,ABS(NETWORKDAYS(Proc[[#This Row],[DateOpened]],Proc[[#This Row],[DateClosed]]))-1)</f>
        <v>2</v>
      </c>
      <c r="R18" s="64" t="s">
        <v>538</v>
      </c>
      <c r="S18" s="60"/>
    </row>
    <row r="19" spans="1:19" s="62" customFormat="1" hidden="1">
      <c r="A19" s="62" t="s">
        <v>1356</v>
      </c>
      <c r="B19" s="60" t="str">
        <f>IFERROR(VLOOKUP(Proc[[#This Row],[App]],Table2[],3,0),"open")</f>
        <v>ok</v>
      </c>
      <c r="C19" s="62" t="s">
        <v>369</v>
      </c>
      <c r="D19" s="62" t="s">
        <v>1359</v>
      </c>
      <c r="E19" s="62" t="s">
        <v>1276</v>
      </c>
      <c r="F19" s="60"/>
      <c r="G19" s="62" t="s">
        <v>400</v>
      </c>
      <c r="H19" s="60" t="str">
        <f>IF(Proc[[#This Row],[type]]="LFF (MDG-F)",MID(Proc[[#This Row],[Obj]],13,10),"")</f>
        <v/>
      </c>
      <c r="J19" s="60" t="b">
        <f>Proc[[#This Row],[Requested]]=Proc[[#This Row],[CurrentParent]]</f>
        <v>0</v>
      </c>
      <c r="K19" s="60" t="str">
        <f>IF(Proc[[#This Row],[Author]]="Marcela Urrego",VLOOKUP(LEFT(Proc[[#This Row],[Requested]],1),Table3[#All],2,0),VLOOKUP(Proc[[#This Row],[Author]],Table4[],2,0))</f>
        <v>MGF</v>
      </c>
      <c r="L19" s="60" t="s">
        <v>401</v>
      </c>
      <c r="M19" s="69">
        <v>45645.671296296299</v>
      </c>
      <c r="N19" s="69">
        <v>45649</v>
      </c>
      <c r="O19" s="69">
        <v>45649</v>
      </c>
      <c r="P19" s="64" t="str">
        <f ca="1">IF(Proc[[#This Row],[DaysAgeing]]&gt;5,"yep","on track")</f>
        <v>on track</v>
      </c>
      <c r="Q19" s="3">
        <f ca="1">IF(Proc[[#This Row],[DateClosed]]="",ABS(NETWORKDAYS(Proc[[#This Row],[DateOpened]],TODAY()))-1,ABS(NETWORKDAYS(Proc[[#This Row],[DateOpened]],Proc[[#This Row],[DateClosed]]))-1)</f>
        <v>2</v>
      </c>
      <c r="R19" s="64" t="s">
        <v>538</v>
      </c>
      <c r="S19" s="60"/>
    </row>
    <row r="20" spans="1:19" hidden="1">
      <c r="A20" t="s">
        <v>1368</v>
      </c>
      <c r="B20" s="60" t="str">
        <f>IFERROR(VLOOKUP(Proc[[#This Row],[App]],Table2[],3,0),"open")</f>
        <v>ok</v>
      </c>
      <c r="C20" s="62" t="s">
        <v>369</v>
      </c>
      <c r="D20" t="s">
        <v>1360</v>
      </c>
      <c r="E20" t="s">
        <v>525</v>
      </c>
      <c r="F20" s="60" t="s">
        <v>1364</v>
      </c>
      <c r="G20" s="62" t="s">
        <v>406</v>
      </c>
      <c r="H20" s="60" t="str">
        <f>IF(Proc[[#This Row],[type]]="LFF (MDG-F)",MID(Proc[[#This Row],[Obj]],13,10),"")</f>
        <v>CH65GMF012</v>
      </c>
      <c r="J20" s="60" t="b">
        <f>Proc[[#This Row],[Requested]]=Proc[[#This Row],[CurrentParent]]</f>
        <v>0</v>
      </c>
      <c r="K20" s="60" t="str">
        <f>IF(Proc[[#This Row],[Author]]="Marcela Urrego",VLOOKUP(LEFT(Proc[[#This Row],[Requested]],1),Table3[#All],2,0),VLOOKUP(Proc[[#This Row],[Author]],Table4[],2,0))</f>
        <v>HC</v>
      </c>
      <c r="L20" s="60" t="s">
        <v>401</v>
      </c>
      <c r="M20" s="69">
        <v>45645.662499999999</v>
      </c>
      <c r="N20" s="69">
        <v>45649</v>
      </c>
      <c r="O20" s="69">
        <v>45649</v>
      </c>
      <c r="P20" s="64" t="str">
        <f ca="1">IF(Proc[[#This Row],[DaysAgeing]]&gt;5,"yep","on track")</f>
        <v>on track</v>
      </c>
      <c r="Q20" s="3">
        <f ca="1">IF(Proc[[#This Row],[DateClosed]]="",ABS(NETWORKDAYS(Proc[[#This Row],[DateOpened]],TODAY()))-1,ABS(NETWORKDAYS(Proc[[#This Row],[DateOpened]],Proc[[#This Row],[DateClosed]]))-1)</f>
        <v>2</v>
      </c>
      <c r="R20" s="64" t="s">
        <v>1045</v>
      </c>
      <c r="S20" s="60"/>
    </row>
    <row r="21" spans="1:19" hidden="1">
      <c r="A21" s="62" t="s">
        <v>1368</v>
      </c>
      <c r="B21" s="60" t="str">
        <f>IFERROR(VLOOKUP(Proc[[#This Row],[App]],Table2[],3,0),"open")</f>
        <v>ok</v>
      </c>
      <c r="C21" s="62" t="s">
        <v>369</v>
      </c>
      <c r="D21" t="s">
        <v>1361</v>
      </c>
      <c r="E21" t="s">
        <v>525</v>
      </c>
      <c r="F21" s="60" t="s">
        <v>1365</v>
      </c>
      <c r="G21" s="62" t="s">
        <v>406</v>
      </c>
      <c r="H21" s="60" t="str">
        <f>IF(Proc[[#This Row],[type]]="LFF (MDG-F)",MID(Proc[[#This Row],[Obj]],13,10),"")</f>
        <v>CH65GMF011</v>
      </c>
      <c r="J21" s="60" t="b">
        <f>Proc[[#This Row],[Requested]]=Proc[[#This Row],[CurrentParent]]</f>
        <v>0</v>
      </c>
      <c r="K21" s="60" t="str">
        <f>IF(Proc[[#This Row],[Author]]="Marcela Urrego",VLOOKUP(LEFT(Proc[[#This Row],[Requested]],1),Table3[#All],2,0),VLOOKUP(Proc[[#This Row],[Author]],Table4[],2,0))</f>
        <v>HC</v>
      </c>
      <c r="L21" s="60" t="s">
        <v>401</v>
      </c>
      <c r="M21" s="69">
        <v>45645.662499999999</v>
      </c>
      <c r="N21" s="69">
        <v>45649</v>
      </c>
      <c r="O21" s="69">
        <v>45649</v>
      </c>
      <c r="P21" s="64" t="str">
        <f ca="1">IF(Proc[[#This Row],[DaysAgeing]]&gt;5,"yep","on track")</f>
        <v>on track</v>
      </c>
      <c r="Q21" s="3">
        <f ca="1">IF(Proc[[#This Row],[DateClosed]]="",ABS(NETWORKDAYS(Proc[[#This Row],[DateOpened]],TODAY()))-1,ABS(NETWORKDAYS(Proc[[#This Row],[DateOpened]],Proc[[#This Row],[DateClosed]]))-1)</f>
        <v>2</v>
      </c>
      <c r="R21" s="64" t="s">
        <v>1045</v>
      </c>
      <c r="S21" s="60"/>
    </row>
    <row r="22" spans="1:19" hidden="1">
      <c r="A22" s="62" t="s">
        <v>1368</v>
      </c>
      <c r="B22" s="60" t="str">
        <f>IFERROR(VLOOKUP(Proc[[#This Row],[App]],Table2[],3,0),"open")</f>
        <v>ok</v>
      </c>
      <c r="C22" s="62" t="s">
        <v>369</v>
      </c>
      <c r="D22" t="s">
        <v>1362</v>
      </c>
      <c r="E22" t="s">
        <v>525</v>
      </c>
      <c r="F22" s="60" t="s">
        <v>1366</v>
      </c>
      <c r="G22" s="62" t="s">
        <v>406</v>
      </c>
      <c r="H22" s="60" t="str">
        <f>IF(Proc[[#This Row],[type]]="LFF (MDG-F)",MID(Proc[[#This Row],[Obj]],13,10),"")</f>
        <v>CH65C00056</v>
      </c>
      <c r="J22" s="60" t="b">
        <f>Proc[[#This Row],[Requested]]=Proc[[#This Row],[CurrentParent]]</f>
        <v>0</v>
      </c>
      <c r="K22" s="60" t="str">
        <f>IF(Proc[[#This Row],[Author]]="Marcela Urrego",VLOOKUP(LEFT(Proc[[#This Row],[Requested]],1),Table3[#All],2,0),VLOOKUP(Proc[[#This Row],[Author]],Table4[],2,0))</f>
        <v>HC</v>
      </c>
      <c r="L22" s="60" t="s">
        <v>401</v>
      </c>
      <c r="M22" s="69">
        <v>45645.662499999999</v>
      </c>
      <c r="N22" s="69">
        <v>45649</v>
      </c>
      <c r="O22" s="69">
        <v>45649</v>
      </c>
      <c r="P22" s="64" t="str">
        <f ca="1">IF(Proc[[#This Row],[DaysAgeing]]&gt;5,"yep","on track")</f>
        <v>on track</v>
      </c>
      <c r="Q22" s="3">
        <f ca="1">IF(Proc[[#This Row],[DateClosed]]="",ABS(NETWORKDAYS(Proc[[#This Row],[DateOpened]],TODAY()))-1,ABS(NETWORKDAYS(Proc[[#This Row],[DateOpened]],Proc[[#This Row],[DateClosed]]))-1)</f>
        <v>2</v>
      </c>
      <c r="R22" s="64" t="s">
        <v>1045</v>
      </c>
      <c r="S22" s="60"/>
    </row>
    <row r="23" spans="1:19" hidden="1">
      <c r="A23" s="62" t="s">
        <v>1368</v>
      </c>
      <c r="B23" s="60" t="str">
        <f>IFERROR(VLOOKUP(Proc[[#This Row],[App]],Table2[],3,0),"open")</f>
        <v>ok</v>
      </c>
      <c r="C23" s="62" t="s">
        <v>369</v>
      </c>
      <c r="D23" t="s">
        <v>1363</v>
      </c>
      <c r="E23" t="s">
        <v>525</v>
      </c>
      <c r="F23" s="60" t="s">
        <v>1367</v>
      </c>
      <c r="G23" s="62" t="s">
        <v>406</v>
      </c>
      <c r="H23" s="60" t="str">
        <f>IF(Proc[[#This Row],[type]]="LFF (MDG-F)",MID(Proc[[#This Row],[Obj]],13,10),"")</f>
        <v>CH65C00057</v>
      </c>
      <c r="J23" s="60" t="b">
        <f>Proc[[#This Row],[Requested]]=Proc[[#This Row],[CurrentParent]]</f>
        <v>0</v>
      </c>
      <c r="K23" s="60" t="str">
        <f>IF(Proc[[#This Row],[Author]]="Marcela Urrego",VLOOKUP(LEFT(Proc[[#This Row],[Requested]],1),Table3[#All],2,0),VLOOKUP(Proc[[#This Row],[Author]],Table4[],2,0))</f>
        <v>HC</v>
      </c>
      <c r="L23" s="60" t="s">
        <v>401</v>
      </c>
      <c r="M23" s="69">
        <v>45645.662499999999</v>
      </c>
      <c r="N23" s="69">
        <v>45649</v>
      </c>
      <c r="O23" s="69">
        <v>45649</v>
      </c>
      <c r="P23" s="64" t="str">
        <f ca="1">IF(Proc[[#This Row],[DaysAgeing]]&gt;5,"yep","on track")</f>
        <v>on track</v>
      </c>
      <c r="Q23" s="3">
        <f ca="1">IF(Proc[[#This Row],[DateClosed]]="",ABS(NETWORKDAYS(Proc[[#This Row],[DateOpened]],TODAY()))-1,ABS(NETWORKDAYS(Proc[[#This Row],[DateOpened]],Proc[[#This Row],[DateClosed]]))-1)</f>
        <v>2</v>
      </c>
      <c r="R23" s="64" t="s">
        <v>1045</v>
      </c>
      <c r="S23" s="60"/>
    </row>
    <row r="24" spans="1:19" hidden="1">
      <c r="A24" t="s">
        <v>1435</v>
      </c>
      <c r="B24" s="60" t="str">
        <f>IFERROR(VLOOKUP(Proc[[#This Row],[App]],Table2[],3,0),"open")</f>
        <v>ok</v>
      </c>
      <c r="C24" s="62" t="s">
        <v>369</v>
      </c>
      <c r="D24" t="s">
        <v>1369</v>
      </c>
      <c r="E24" t="s">
        <v>1428</v>
      </c>
      <c r="F24" s="60" t="s">
        <v>455</v>
      </c>
      <c r="G24" s="62" t="s">
        <v>406</v>
      </c>
      <c r="H24" s="60" t="str">
        <f>IF(Proc[[#This Row],[type]]="LFF (MDG-F)",MID(Proc[[#This Row],[Obj]],13,10),"")</f>
        <v>DE10501102</v>
      </c>
      <c r="J24" s="60" t="b">
        <f>Proc[[#This Row],[Requested]]=Proc[[#This Row],[CurrentParent]]</f>
        <v>0</v>
      </c>
      <c r="K24" s="60" t="str">
        <f>IF(Proc[[#This Row],[Author]]="Marcela Urrego",VLOOKUP(LEFT(Proc[[#This Row],[Requested]],1),Table3[#All],2,0),VLOOKUP(Proc[[#This Row],[Author]],Table4[],2,0))</f>
        <v>MGF</v>
      </c>
      <c r="L24" s="60" t="s">
        <v>401</v>
      </c>
      <c r="M24" s="69">
        <v>45646.435798611114</v>
      </c>
      <c r="N24" s="69">
        <v>45652</v>
      </c>
      <c r="O24" s="69">
        <v>45652</v>
      </c>
      <c r="P24" s="64" t="str">
        <f ca="1">IF(Proc[[#This Row],[DaysAgeing]]&gt;5,"yep","on track")</f>
        <v>on track</v>
      </c>
      <c r="Q24" s="3">
        <f ca="1">IF(Proc[[#This Row],[DateClosed]]="",ABS(NETWORKDAYS(Proc[[#This Row],[DateOpened]],TODAY()))-1,ABS(NETWORKDAYS(Proc[[#This Row],[DateOpened]],Proc[[#This Row],[DateClosed]]))-1)</f>
        <v>4</v>
      </c>
      <c r="R24" s="64" t="s">
        <v>499</v>
      </c>
      <c r="S24" s="60"/>
    </row>
    <row r="25" spans="1:19" hidden="1">
      <c r="A25" s="62" t="s">
        <v>1435</v>
      </c>
      <c r="B25" s="60" t="str">
        <f>IFERROR(VLOOKUP(Proc[[#This Row],[App]],Table2[],3,0),"open")</f>
        <v>ok</v>
      </c>
      <c r="C25" s="62" t="s">
        <v>369</v>
      </c>
      <c r="D25" t="s">
        <v>454</v>
      </c>
      <c r="E25" t="s">
        <v>1429</v>
      </c>
      <c r="F25" s="60" t="s">
        <v>455</v>
      </c>
      <c r="G25" s="62" t="s">
        <v>406</v>
      </c>
      <c r="H25" s="60" t="str">
        <f>IF(Proc[[#This Row],[type]]="LFF (MDG-F)",MID(Proc[[#This Row],[Obj]],13,10),"")</f>
        <v>DE10501111</v>
      </c>
      <c r="J25" s="60" t="b">
        <f>Proc[[#This Row],[Requested]]=Proc[[#This Row],[CurrentParent]]</f>
        <v>0</v>
      </c>
      <c r="K25" s="60" t="str">
        <f>IF(Proc[[#This Row],[Author]]="Marcela Urrego",VLOOKUP(LEFT(Proc[[#This Row],[Requested]],1),Table3[#All],2,0),VLOOKUP(Proc[[#This Row],[Author]],Table4[],2,0))</f>
        <v>MGF</v>
      </c>
      <c r="L25" s="60" t="s">
        <v>401</v>
      </c>
      <c r="M25" s="69">
        <v>45646.435798611114</v>
      </c>
      <c r="N25" s="69">
        <v>45652</v>
      </c>
      <c r="O25" s="69">
        <v>45652</v>
      </c>
      <c r="P25" s="64" t="str">
        <f ca="1">IF(Proc[[#This Row],[DaysAgeing]]&gt;5,"yep","on track")</f>
        <v>on track</v>
      </c>
      <c r="Q25" s="3">
        <f ca="1">IF(Proc[[#This Row],[DateClosed]]="",ABS(NETWORKDAYS(Proc[[#This Row],[DateOpened]],TODAY()))-1,ABS(NETWORKDAYS(Proc[[#This Row],[DateOpened]],Proc[[#This Row],[DateClosed]]))-1)</f>
        <v>4</v>
      </c>
      <c r="R25" s="64" t="s">
        <v>499</v>
      </c>
      <c r="S25" s="60"/>
    </row>
    <row r="26" spans="1:19" hidden="1">
      <c r="A26" s="62" t="s">
        <v>1435</v>
      </c>
      <c r="B26" s="60" t="str">
        <f>IFERROR(VLOOKUP(Proc[[#This Row],[App]],Table2[],3,0),"open")</f>
        <v>ok</v>
      </c>
      <c r="C26" s="62" t="s">
        <v>369</v>
      </c>
      <c r="D26" t="s">
        <v>1370</v>
      </c>
      <c r="E26" t="s">
        <v>1430</v>
      </c>
      <c r="F26" s="60" t="s">
        <v>455</v>
      </c>
      <c r="G26" s="62" t="s">
        <v>406</v>
      </c>
      <c r="H26" s="60" t="str">
        <f>IF(Proc[[#This Row],[type]]="LFF (MDG-F)",MID(Proc[[#This Row],[Obj]],13,10),"")</f>
        <v>DE10502401</v>
      </c>
      <c r="J26" s="60" t="b">
        <f>Proc[[#This Row],[Requested]]=Proc[[#This Row],[CurrentParent]]</f>
        <v>0</v>
      </c>
      <c r="K26" s="60" t="str">
        <f>IF(Proc[[#This Row],[Author]]="Marcela Urrego",VLOOKUP(LEFT(Proc[[#This Row],[Requested]],1),Table3[#All],2,0),VLOOKUP(Proc[[#This Row],[Author]],Table4[],2,0))</f>
        <v>MGF</v>
      </c>
      <c r="L26" s="60" t="s">
        <v>401</v>
      </c>
      <c r="M26" s="69">
        <v>45646.435798611114</v>
      </c>
      <c r="N26" s="69">
        <v>45652</v>
      </c>
      <c r="O26" s="69">
        <v>45652</v>
      </c>
      <c r="P26" s="64" t="str">
        <f ca="1">IF(Proc[[#This Row],[DaysAgeing]]&gt;5,"yep","on track")</f>
        <v>on track</v>
      </c>
      <c r="Q26" s="3">
        <f ca="1">IF(Proc[[#This Row],[DateClosed]]="",ABS(NETWORKDAYS(Proc[[#This Row],[DateOpened]],TODAY()))-1,ABS(NETWORKDAYS(Proc[[#This Row],[DateOpened]],Proc[[#This Row],[DateClosed]]))-1)</f>
        <v>4</v>
      </c>
      <c r="R26" s="64" t="s">
        <v>499</v>
      </c>
      <c r="S26" s="60"/>
    </row>
    <row r="27" spans="1:19" hidden="1">
      <c r="A27" s="62" t="s">
        <v>1435</v>
      </c>
      <c r="B27" s="60" t="str">
        <f>IFERROR(VLOOKUP(Proc[[#This Row],[App]],Table2[],3,0),"open")</f>
        <v>ok</v>
      </c>
      <c r="C27" s="62" t="s">
        <v>369</v>
      </c>
      <c r="D27" t="s">
        <v>1371</v>
      </c>
      <c r="E27" t="s">
        <v>1430</v>
      </c>
      <c r="F27" s="60" t="s">
        <v>455</v>
      </c>
      <c r="G27" s="62" t="s">
        <v>406</v>
      </c>
      <c r="H27" s="60" t="str">
        <f>IF(Proc[[#This Row],[type]]="LFF (MDG-F)",MID(Proc[[#This Row],[Obj]],13,10),"")</f>
        <v>DE10502404</v>
      </c>
      <c r="J27" s="60" t="b">
        <f>Proc[[#This Row],[Requested]]=Proc[[#This Row],[CurrentParent]]</f>
        <v>0</v>
      </c>
      <c r="K27" s="60" t="str">
        <f>IF(Proc[[#This Row],[Author]]="Marcela Urrego",VLOOKUP(LEFT(Proc[[#This Row],[Requested]],1),Table3[#All],2,0),VLOOKUP(Proc[[#This Row],[Author]],Table4[],2,0))</f>
        <v>MGF</v>
      </c>
      <c r="L27" s="60" t="s">
        <v>401</v>
      </c>
      <c r="M27" s="69">
        <v>45646.435798611114</v>
      </c>
      <c r="N27" s="69">
        <v>45652</v>
      </c>
      <c r="O27" s="69">
        <v>45652</v>
      </c>
      <c r="P27" s="64" t="str">
        <f ca="1">IF(Proc[[#This Row],[DaysAgeing]]&gt;5,"yep","on track")</f>
        <v>on track</v>
      </c>
      <c r="Q27" s="3">
        <f ca="1">IF(Proc[[#This Row],[DateClosed]]="",ABS(NETWORKDAYS(Proc[[#This Row],[DateOpened]],TODAY()))-1,ABS(NETWORKDAYS(Proc[[#This Row],[DateOpened]],Proc[[#This Row],[DateClosed]]))-1)</f>
        <v>4</v>
      </c>
      <c r="R27" s="64" t="s">
        <v>499</v>
      </c>
      <c r="S27" s="60"/>
    </row>
    <row r="28" spans="1:19" hidden="1">
      <c r="A28" s="62" t="s">
        <v>1435</v>
      </c>
      <c r="B28" s="60" t="str">
        <f>IFERROR(VLOOKUP(Proc[[#This Row],[App]],Table2[],3,0),"open")</f>
        <v>ok</v>
      </c>
      <c r="C28" s="62" t="s">
        <v>369</v>
      </c>
      <c r="D28" t="s">
        <v>1372</v>
      </c>
      <c r="E28" t="s">
        <v>1430</v>
      </c>
      <c r="F28" s="60" t="s">
        <v>455</v>
      </c>
      <c r="G28" s="62" t="s">
        <v>406</v>
      </c>
      <c r="H28" s="60" t="str">
        <f>IF(Proc[[#This Row],[type]]="LFF (MDG-F)",MID(Proc[[#This Row],[Obj]],13,10),"")</f>
        <v>DE10502405</v>
      </c>
      <c r="J28" s="60" t="b">
        <f>Proc[[#This Row],[Requested]]=Proc[[#This Row],[CurrentParent]]</f>
        <v>0</v>
      </c>
      <c r="K28" s="60" t="str">
        <f>IF(Proc[[#This Row],[Author]]="Marcela Urrego",VLOOKUP(LEFT(Proc[[#This Row],[Requested]],1),Table3[#All],2,0),VLOOKUP(Proc[[#This Row],[Author]],Table4[],2,0))</f>
        <v>MGF</v>
      </c>
      <c r="L28" s="60" t="s">
        <v>401</v>
      </c>
      <c r="M28" s="69">
        <v>45646.435798611114</v>
      </c>
      <c r="N28" s="69">
        <v>45652</v>
      </c>
      <c r="O28" s="69">
        <v>45652</v>
      </c>
      <c r="P28" s="64" t="str">
        <f ca="1">IF(Proc[[#This Row],[DaysAgeing]]&gt;5,"yep","on track")</f>
        <v>on track</v>
      </c>
      <c r="Q28" s="3">
        <f ca="1">IF(Proc[[#This Row],[DateClosed]]="",ABS(NETWORKDAYS(Proc[[#This Row],[DateOpened]],TODAY()))-1,ABS(NETWORKDAYS(Proc[[#This Row],[DateOpened]],Proc[[#This Row],[DateClosed]]))-1)</f>
        <v>4</v>
      </c>
      <c r="R28" s="64" t="s">
        <v>499</v>
      </c>
      <c r="S28" s="60"/>
    </row>
    <row r="29" spans="1:19" hidden="1">
      <c r="A29" s="62" t="s">
        <v>1435</v>
      </c>
      <c r="B29" s="60" t="str">
        <f>IFERROR(VLOOKUP(Proc[[#This Row],[App]],Table2[],3,0),"open")</f>
        <v>ok</v>
      </c>
      <c r="C29" s="62" t="s">
        <v>369</v>
      </c>
      <c r="D29" t="s">
        <v>1373</v>
      </c>
      <c r="E29" t="s">
        <v>1430</v>
      </c>
      <c r="F29" s="60" t="s">
        <v>455</v>
      </c>
      <c r="G29" s="62" t="s">
        <v>406</v>
      </c>
      <c r="H29" s="60" t="str">
        <f>IF(Proc[[#This Row],[type]]="LFF (MDG-F)",MID(Proc[[#This Row],[Obj]],13,10),"")</f>
        <v>DE10502407</v>
      </c>
      <c r="J29" s="60" t="b">
        <f>Proc[[#This Row],[Requested]]=Proc[[#This Row],[CurrentParent]]</f>
        <v>0</v>
      </c>
      <c r="K29" s="60" t="str">
        <f>IF(Proc[[#This Row],[Author]]="Marcela Urrego",VLOOKUP(LEFT(Proc[[#This Row],[Requested]],1),Table3[#All],2,0),VLOOKUP(Proc[[#This Row],[Author]],Table4[],2,0))</f>
        <v>MGF</v>
      </c>
      <c r="L29" s="60" t="s">
        <v>401</v>
      </c>
      <c r="M29" s="69">
        <v>45646.435798611114</v>
      </c>
      <c r="N29" s="69">
        <v>45652</v>
      </c>
      <c r="O29" s="69">
        <v>45652</v>
      </c>
      <c r="P29" s="64" t="str">
        <f ca="1">IF(Proc[[#This Row],[DaysAgeing]]&gt;5,"yep","on track")</f>
        <v>on track</v>
      </c>
      <c r="Q29" s="3">
        <f ca="1">IF(Proc[[#This Row],[DateClosed]]="",ABS(NETWORKDAYS(Proc[[#This Row],[DateOpened]],TODAY()))-1,ABS(NETWORKDAYS(Proc[[#This Row],[DateOpened]],Proc[[#This Row],[DateClosed]]))-1)</f>
        <v>4</v>
      </c>
      <c r="R29" s="64" t="s">
        <v>499</v>
      </c>
      <c r="S29" s="60"/>
    </row>
    <row r="30" spans="1:19" hidden="1">
      <c r="A30" s="62" t="s">
        <v>1435</v>
      </c>
      <c r="B30" s="60" t="str">
        <f>IFERROR(VLOOKUP(Proc[[#This Row],[App]],Table2[],3,0),"open")</f>
        <v>ok</v>
      </c>
      <c r="C30" s="62" t="s">
        <v>369</v>
      </c>
      <c r="D30" t="s">
        <v>457</v>
      </c>
      <c r="E30" t="s">
        <v>1430</v>
      </c>
      <c r="F30" s="60" t="s">
        <v>455</v>
      </c>
      <c r="G30" s="62" t="s">
        <v>406</v>
      </c>
      <c r="H30" s="60" t="str">
        <f>IF(Proc[[#This Row],[type]]="LFF (MDG-F)",MID(Proc[[#This Row],[Obj]],13,10),"")</f>
        <v>DE10502408</v>
      </c>
      <c r="J30" s="60" t="b">
        <f>Proc[[#This Row],[Requested]]=Proc[[#This Row],[CurrentParent]]</f>
        <v>0</v>
      </c>
      <c r="K30" s="60" t="str">
        <f>IF(Proc[[#This Row],[Author]]="Marcela Urrego",VLOOKUP(LEFT(Proc[[#This Row],[Requested]],1),Table3[#All],2,0),VLOOKUP(Proc[[#This Row],[Author]],Table4[],2,0))</f>
        <v>MGF</v>
      </c>
      <c r="L30" s="60" t="s">
        <v>401</v>
      </c>
      <c r="M30" s="69">
        <v>45646.435798611114</v>
      </c>
      <c r="N30" s="69">
        <v>45652</v>
      </c>
      <c r="O30" s="69">
        <v>45652</v>
      </c>
      <c r="P30" s="64" t="str">
        <f ca="1">IF(Proc[[#This Row],[DaysAgeing]]&gt;5,"yep","on track")</f>
        <v>on track</v>
      </c>
      <c r="Q30" s="3">
        <f ca="1">IF(Proc[[#This Row],[DateClosed]]="",ABS(NETWORKDAYS(Proc[[#This Row],[DateOpened]],TODAY()))-1,ABS(NETWORKDAYS(Proc[[#This Row],[DateOpened]],Proc[[#This Row],[DateClosed]]))-1)</f>
        <v>4</v>
      </c>
      <c r="R30" s="64" t="s">
        <v>499</v>
      </c>
      <c r="S30" s="60"/>
    </row>
    <row r="31" spans="1:19" hidden="1">
      <c r="A31" s="62" t="s">
        <v>1435</v>
      </c>
      <c r="B31" s="60" t="str">
        <f>IFERROR(VLOOKUP(Proc[[#This Row],[App]],Table2[],3,0),"open")</f>
        <v>ok</v>
      </c>
      <c r="C31" s="62" t="s">
        <v>369</v>
      </c>
      <c r="D31" t="s">
        <v>1374</v>
      </c>
      <c r="E31" t="s">
        <v>1430</v>
      </c>
      <c r="F31" s="60" t="s">
        <v>455</v>
      </c>
      <c r="G31" s="62" t="s">
        <v>406</v>
      </c>
      <c r="H31" s="60" t="str">
        <f>IF(Proc[[#This Row],[type]]="LFF (MDG-F)",MID(Proc[[#This Row],[Obj]],13,10),"")</f>
        <v>DE10502409</v>
      </c>
      <c r="J31" s="60" t="b">
        <f>Proc[[#This Row],[Requested]]=Proc[[#This Row],[CurrentParent]]</f>
        <v>0</v>
      </c>
      <c r="K31" s="60" t="str">
        <f>IF(Proc[[#This Row],[Author]]="Marcela Urrego",VLOOKUP(LEFT(Proc[[#This Row],[Requested]],1),Table3[#All],2,0),VLOOKUP(Proc[[#This Row],[Author]],Table4[],2,0))</f>
        <v>MGF</v>
      </c>
      <c r="L31" s="60" t="s">
        <v>401</v>
      </c>
      <c r="M31" s="69">
        <v>45646.435798611114</v>
      </c>
      <c r="N31" s="69">
        <v>45652</v>
      </c>
      <c r="O31" s="69">
        <v>45652</v>
      </c>
      <c r="P31" s="64" t="str">
        <f ca="1">IF(Proc[[#This Row],[DaysAgeing]]&gt;5,"yep","on track")</f>
        <v>on track</v>
      </c>
      <c r="Q31" s="3">
        <f ca="1">IF(Proc[[#This Row],[DateClosed]]="",ABS(NETWORKDAYS(Proc[[#This Row],[DateOpened]],TODAY()))-1,ABS(NETWORKDAYS(Proc[[#This Row],[DateOpened]],Proc[[#This Row],[DateClosed]]))-1)</f>
        <v>4</v>
      </c>
      <c r="R31" s="64" t="s">
        <v>499</v>
      </c>
      <c r="S31" s="60"/>
    </row>
    <row r="32" spans="1:19" hidden="1">
      <c r="A32" s="62" t="s">
        <v>1435</v>
      </c>
      <c r="B32" s="60" t="str">
        <f>IFERROR(VLOOKUP(Proc[[#This Row],[App]],Table2[],3,0),"open")</f>
        <v>ok</v>
      </c>
      <c r="C32" s="62" t="s">
        <v>369</v>
      </c>
      <c r="D32" t="s">
        <v>1375</v>
      </c>
      <c r="E32" t="s">
        <v>1430</v>
      </c>
      <c r="F32" s="60" t="s">
        <v>455</v>
      </c>
      <c r="G32" s="62" t="s">
        <v>406</v>
      </c>
      <c r="H32" s="60" t="str">
        <f>IF(Proc[[#This Row],[type]]="LFF (MDG-F)",MID(Proc[[#This Row],[Obj]],13,10),"")</f>
        <v>DE10502410</v>
      </c>
      <c r="J32" s="60" t="b">
        <f>Proc[[#This Row],[Requested]]=Proc[[#This Row],[CurrentParent]]</f>
        <v>0</v>
      </c>
      <c r="K32" s="60" t="str">
        <f>IF(Proc[[#This Row],[Author]]="Marcela Urrego",VLOOKUP(LEFT(Proc[[#This Row],[Requested]],1),Table3[#All],2,0),VLOOKUP(Proc[[#This Row],[Author]],Table4[],2,0))</f>
        <v>MGF</v>
      </c>
      <c r="L32" s="60" t="s">
        <v>401</v>
      </c>
      <c r="M32" s="69">
        <v>45646.435798611114</v>
      </c>
      <c r="N32" s="69">
        <v>45652</v>
      </c>
      <c r="O32" s="69">
        <v>45652</v>
      </c>
      <c r="P32" s="64" t="str">
        <f ca="1">IF(Proc[[#This Row],[DaysAgeing]]&gt;5,"yep","on track")</f>
        <v>on track</v>
      </c>
      <c r="Q32" s="3">
        <f ca="1">IF(Proc[[#This Row],[DateClosed]]="",ABS(NETWORKDAYS(Proc[[#This Row],[DateOpened]],TODAY()))-1,ABS(NETWORKDAYS(Proc[[#This Row],[DateOpened]],Proc[[#This Row],[DateClosed]]))-1)</f>
        <v>4</v>
      </c>
      <c r="R32" s="64" t="s">
        <v>499</v>
      </c>
      <c r="S32" s="60"/>
    </row>
    <row r="33" spans="1:19" hidden="1">
      <c r="A33" s="62" t="s">
        <v>1435</v>
      </c>
      <c r="B33" s="60" t="str">
        <f>IFERROR(VLOOKUP(Proc[[#This Row],[App]],Table2[],3,0),"open")</f>
        <v>ok</v>
      </c>
      <c r="C33" s="62" t="s">
        <v>369</v>
      </c>
      <c r="D33" t="s">
        <v>1376</v>
      </c>
      <c r="E33" t="s">
        <v>1430</v>
      </c>
      <c r="F33" s="60" t="s">
        <v>455</v>
      </c>
      <c r="G33" s="62" t="s">
        <v>406</v>
      </c>
      <c r="H33" s="60" t="str">
        <f>IF(Proc[[#This Row],[type]]="LFF (MDG-F)",MID(Proc[[#This Row],[Obj]],13,10),"")</f>
        <v>DE10502411</v>
      </c>
      <c r="J33" s="60" t="b">
        <f>Proc[[#This Row],[Requested]]=Proc[[#This Row],[CurrentParent]]</f>
        <v>0</v>
      </c>
      <c r="K33" s="60" t="str">
        <f>IF(Proc[[#This Row],[Author]]="Marcela Urrego",VLOOKUP(LEFT(Proc[[#This Row],[Requested]],1),Table3[#All],2,0),VLOOKUP(Proc[[#This Row],[Author]],Table4[],2,0))</f>
        <v>MGF</v>
      </c>
      <c r="L33" s="60" t="s">
        <v>401</v>
      </c>
      <c r="M33" s="69">
        <v>45646.435798611114</v>
      </c>
      <c r="N33" s="69">
        <v>45652</v>
      </c>
      <c r="O33" s="69">
        <v>45652</v>
      </c>
      <c r="P33" s="64" t="str">
        <f ca="1">IF(Proc[[#This Row],[DaysAgeing]]&gt;5,"yep","on track")</f>
        <v>on track</v>
      </c>
      <c r="Q33" s="3">
        <f ca="1">IF(Proc[[#This Row],[DateClosed]]="",ABS(NETWORKDAYS(Proc[[#This Row],[DateOpened]],TODAY()))-1,ABS(NETWORKDAYS(Proc[[#This Row],[DateOpened]],Proc[[#This Row],[DateClosed]]))-1)</f>
        <v>4</v>
      </c>
      <c r="R33" s="64" t="s">
        <v>499</v>
      </c>
      <c r="S33" s="60"/>
    </row>
    <row r="34" spans="1:19" hidden="1">
      <c r="A34" s="62" t="s">
        <v>1435</v>
      </c>
      <c r="B34" s="60" t="str">
        <f>IFERROR(VLOOKUP(Proc[[#This Row],[App]],Table2[],3,0),"open")</f>
        <v>ok</v>
      </c>
      <c r="C34" s="62" t="s">
        <v>369</v>
      </c>
      <c r="D34" t="s">
        <v>1377</v>
      </c>
      <c r="E34" t="s">
        <v>1430</v>
      </c>
      <c r="F34" s="60" t="s">
        <v>455</v>
      </c>
      <c r="G34" s="62" t="s">
        <v>406</v>
      </c>
      <c r="H34" s="60" t="str">
        <f>IF(Proc[[#This Row],[type]]="LFF (MDG-F)",MID(Proc[[#This Row],[Obj]],13,10),"")</f>
        <v>DE10502412</v>
      </c>
      <c r="J34" s="60" t="b">
        <f>Proc[[#This Row],[Requested]]=Proc[[#This Row],[CurrentParent]]</f>
        <v>0</v>
      </c>
      <c r="K34" s="60" t="str">
        <f>IF(Proc[[#This Row],[Author]]="Marcela Urrego",VLOOKUP(LEFT(Proc[[#This Row],[Requested]],1),Table3[#All],2,0),VLOOKUP(Proc[[#This Row],[Author]],Table4[],2,0))</f>
        <v>MGF</v>
      </c>
      <c r="L34" s="60" t="s">
        <v>401</v>
      </c>
      <c r="M34" s="69">
        <v>45646.435798611114</v>
      </c>
      <c r="N34" s="69">
        <v>45652</v>
      </c>
      <c r="O34" s="69">
        <v>45652</v>
      </c>
      <c r="P34" s="64" t="str">
        <f ca="1">IF(Proc[[#This Row],[DaysAgeing]]&gt;5,"yep","on track")</f>
        <v>on track</v>
      </c>
      <c r="Q34" s="3">
        <f ca="1">IF(Proc[[#This Row],[DateClosed]]="",ABS(NETWORKDAYS(Proc[[#This Row],[DateOpened]],TODAY()))-1,ABS(NETWORKDAYS(Proc[[#This Row],[DateOpened]],Proc[[#This Row],[DateClosed]]))-1)</f>
        <v>4</v>
      </c>
      <c r="R34" s="64" t="s">
        <v>499</v>
      </c>
      <c r="S34" s="60"/>
    </row>
    <row r="35" spans="1:19" hidden="1">
      <c r="A35" s="62" t="s">
        <v>1435</v>
      </c>
      <c r="B35" s="60" t="str">
        <f>IFERROR(VLOOKUP(Proc[[#This Row],[App]],Table2[],3,0),"open")</f>
        <v>ok</v>
      </c>
      <c r="C35" s="62" t="s">
        <v>369</v>
      </c>
      <c r="D35" t="s">
        <v>1378</v>
      </c>
      <c r="E35" t="s">
        <v>1430</v>
      </c>
      <c r="F35" s="60" t="s">
        <v>455</v>
      </c>
      <c r="G35" s="62" t="s">
        <v>406</v>
      </c>
      <c r="H35" s="60" t="str">
        <f>IF(Proc[[#This Row],[type]]="LFF (MDG-F)",MID(Proc[[#This Row],[Obj]],13,10),"")</f>
        <v>DE10502415</v>
      </c>
      <c r="J35" s="60" t="b">
        <f>Proc[[#This Row],[Requested]]=Proc[[#This Row],[CurrentParent]]</f>
        <v>0</v>
      </c>
      <c r="K35" s="60" t="str">
        <f>IF(Proc[[#This Row],[Author]]="Marcela Urrego",VLOOKUP(LEFT(Proc[[#This Row],[Requested]],1),Table3[#All],2,0),VLOOKUP(Proc[[#This Row],[Author]],Table4[],2,0))</f>
        <v>MGF</v>
      </c>
      <c r="L35" s="60" t="s">
        <v>401</v>
      </c>
      <c r="M35" s="69">
        <v>45646.435798611114</v>
      </c>
      <c r="N35" s="69">
        <v>45652</v>
      </c>
      <c r="O35" s="69">
        <v>45652</v>
      </c>
      <c r="P35" s="64" t="str">
        <f ca="1">IF(Proc[[#This Row],[DaysAgeing]]&gt;5,"yep","on track")</f>
        <v>on track</v>
      </c>
      <c r="Q35" s="3">
        <f ca="1">IF(Proc[[#This Row],[DateClosed]]="",ABS(NETWORKDAYS(Proc[[#This Row],[DateOpened]],TODAY()))-1,ABS(NETWORKDAYS(Proc[[#This Row],[DateOpened]],Proc[[#This Row],[DateClosed]]))-1)</f>
        <v>4</v>
      </c>
      <c r="R35" s="64" t="s">
        <v>499</v>
      </c>
      <c r="S35" s="60"/>
    </row>
    <row r="36" spans="1:19" hidden="1">
      <c r="A36" s="62" t="s">
        <v>1435</v>
      </c>
      <c r="B36" s="60" t="str">
        <f>IFERROR(VLOOKUP(Proc[[#This Row],[App]],Table2[],3,0),"open")</f>
        <v>ok</v>
      </c>
      <c r="C36" s="62" t="s">
        <v>369</v>
      </c>
      <c r="D36" t="s">
        <v>1379</v>
      </c>
      <c r="E36" t="s">
        <v>1430</v>
      </c>
      <c r="F36" s="60" t="s">
        <v>455</v>
      </c>
      <c r="G36" s="62" t="s">
        <v>406</v>
      </c>
      <c r="H36" s="60" t="str">
        <f>IF(Proc[[#This Row],[type]]="LFF (MDG-F)",MID(Proc[[#This Row],[Obj]],13,10),"")</f>
        <v>DE10502417</v>
      </c>
      <c r="J36" s="60" t="b">
        <f>Proc[[#This Row],[Requested]]=Proc[[#This Row],[CurrentParent]]</f>
        <v>0</v>
      </c>
      <c r="K36" s="60" t="str">
        <f>IF(Proc[[#This Row],[Author]]="Marcela Urrego",VLOOKUP(LEFT(Proc[[#This Row],[Requested]],1),Table3[#All],2,0),VLOOKUP(Proc[[#This Row],[Author]],Table4[],2,0))</f>
        <v>MGF</v>
      </c>
      <c r="L36" s="60" t="s">
        <v>401</v>
      </c>
      <c r="M36" s="69">
        <v>45646.435798611114</v>
      </c>
      <c r="N36" s="69">
        <v>45652</v>
      </c>
      <c r="O36" s="69">
        <v>45652</v>
      </c>
      <c r="P36" s="64" t="str">
        <f ca="1">IF(Proc[[#This Row],[DaysAgeing]]&gt;5,"yep","on track")</f>
        <v>on track</v>
      </c>
      <c r="Q36" s="3">
        <f ca="1">IF(Proc[[#This Row],[DateClosed]]="",ABS(NETWORKDAYS(Proc[[#This Row],[DateOpened]],TODAY()))-1,ABS(NETWORKDAYS(Proc[[#This Row],[DateOpened]],Proc[[#This Row],[DateClosed]]))-1)</f>
        <v>4</v>
      </c>
      <c r="R36" s="64" t="s">
        <v>499</v>
      </c>
      <c r="S36" s="60"/>
    </row>
    <row r="37" spans="1:19" hidden="1">
      <c r="A37" s="62" t="s">
        <v>1435</v>
      </c>
      <c r="B37" s="60" t="str">
        <f>IFERROR(VLOOKUP(Proc[[#This Row],[App]],Table2[],3,0),"open")</f>
        <v>ok</v>
      </c>
      <c r="C37" s="62" t="s">
        <v>369</v>
      </c>
      <c r="D37" t="s">
        <v>1380</v>
      </c>
      <c r="E37" t="s">
        <v>1431</v>
      </c>
      <c r="F37" s="60" t="s">
        <v>455</v>
      </c>
      <c r="G37" s="62" t="s">
        <v>406</v>
      </c>
      <c r="H37" s="60" t="str">
        <f>IF(Proc[[#This Row],[type]]="LFF (MDG-F)",MID(Proc[[#This Row],[Obj]],13,10),"")</f>
        <v>DE10502702</v>
      </c>
      <c r="J37" s="60" t="b">
        <f>Proc[[#This Row],[Requested]]=Proc[[#This Row],[CurrentParent]]</f>
        <v>0</v>
      </c>
      <c r="K37" s="60" t="str">
        <f>IF(Proc[[#This Row],[Author]]="Marcela Urrego",VLOOKUP(LEFT(Proc[[#This Row],[Requested]],1),Table3[#All],2,0),VLOOKUP(Proc[[#This Row],[Author]],Table4[],2,0))</f>
        <v>MGF</v>
      </c>
      <c r="L37" s="60" t="s">
        <v>401</v>
      </c>
      <c r="M37" s="69">
        <v>45646.435798611114</v>
      </c>
      <c r="N37" s="69">
        <v>45652</v>
      </c>
      <c r="O37" s="69">
        <v>45652</v>
      </c>
      <c r="P37" s="64" t="str">
        <f ca="1">IF(Proc[[#This Row],[DaysAgeing]]&gt;5,"yep","on track")</f>
        <v>on track</v>
      </c>
      <c r="Q37" s="3">
        <f ca="1">IF(Proc[[#This Row],[DateClosed]]="",ABS(NETWORKDAYS(Proc[[#This Row],[DateOpened]],TODAY()))-1,ABS(NETWORKDAYS(Proc[[#This Row],[DateOpened]],Proc[[#This Row],[DateClosed]]))-1)</f>
        <v>4</v>
      </c>
      <c r="R37" s="64" t="s">
        <v>499</v>
      </c>
      <c r="S37" s="60"/>
    </row>
    <row r="38" spans="1:19" hidden="1">
      <c r="A38" s="62" t="s">
        <v>1435</v>
      </c>
      <c r="B38" s="60" t="str">
        <f>IFERROR(VLOOKUP(Proc[[#This Row],[App]],Table2[],3,0),"open")</f>
        <v>ok</v>
      </c>
      <c r="C38" s="62" t="s">
        <v>369</v>
      </c>
      <c r="D38" t="s">
        <v>1381</v>
      </c>
      <c r="E38" t="s">
        <v>1431</v>
      </c>
      <c r="F38" s="60" t="s">
        <v>455</v>
      </c>
      <c r="G38" s="62" t="s">
        <v>406</v>
      </c>
      <c r="H38" s="60" t="str">
        <f>IF(Proc[[#This Row],[type]]="LFF (MDG-F)",MID(Proc[[#This Row],[Obj]],13,10),"")</f>
        <v>DE10502703</v>
      </c>
      <c r="J38" s="60" t="b">
        <f>Proc[[#This Row],[Requested]]=Proc[[#This Row],[CurrentParent]]</f>
        <v>0</v>
      </c>
      <c r="K38" s="60" t="str">
        <f>IF(Proc[[#This Row],[Author]]="Marcela Urrego",VLOOKUP(LEFT(Proc[[#This Row],[Requested]],1),Table3[#All],2,0),VLOOKUP(Proc[[#This Row],[Author]],Table4[],2,0))</f>
        <v>MGF</v>
      </c>
      <c r="L38" s="60" t="s">
        <v>401</v>
      </c>
      <c r="M38" s="69">
        <v>45646.435798611114</v>
      </c>
      <c r="N38" s="69">
        <v>45652</v>
      </c>
      <c r="O38" s="69">
        <v>45652</v>
      </c>
      <c r="P38" s="64" t="str">
        <f ca="1">IF(Proc[[#This Row],[DaysAgeing]]&gt;5,"yep","on track")</f>
        <v>on track</v>
      </c>
      <c r="Q38" s="3">
        <f ca="1">IF(Proc[[#This Row],[DateClosed]]="",ABS(NETWORKDAYS(Proc[[#This Row],[DateOpened]],TODAY()))-1,ABS(NETWORKDAYS(Proc[[#This Row],[DateOpened]],Proc[[#This Row],[DateClosed]]))-1)</f>
        <v>4</v>
      </c>
      <c r="R38" s="64" t="s">
        <v>499</v>
      </c>
      <c r="S38" s="60"/>
    </row>
    <row r="39" spans="1:19" hidden="1">
      <c r="A39" s="62" t="s">
        <v>1435</v>
      </c>
      <c r="B39" s="60" t="str">
        <f>IFERROR(VLOOKUP(Proc[[#This Row],[App]],Table2[],3,0),"open")</f>
        <v>ok</v>
      </c>
      <c r="C39" s="62" t="s">
        <v>369</v>
      </c>
      <c r="D39" t="s">
        <v>1382</v>
      </c>
      <c r="E39" t="s">
        <v>1431</v>
      </c>
      <c r="F39" s="60" t="s">
        <v>455</v>
      </c>
      <c r="G39" s="62" t="s">
        <v>406</v>
      </c>
      <c r="H39" s="60" t="str">
        <f>IF(Proc[[#This Row],[type]]="LFF (MDG-F)",MID(Proc[[#This Row],[Obj]],13,10),"")</f>
        <v>DE10502704</v>
      </c>
      <c r="J39" s="60" t="b">
        <f>Proc[[#This Row],[Requested]]=Proc[[#This Row],[CurrentParent]]</f>
        <v>0</v>
      </c>
      <c r="K39" s="60" t="str">
        <f>IF(Proc[[#This Row],[Author]]="Marcela Urrego",VLOOKUP(LEFT(Proc[[#This Row],[Requested]],1),Table3[#All],2,0),VLOOKUP(Proc[[#This Row],[Author]],Table4[],2,0))</f>
        <v>MGF</v>
      </c>
      <c r="L39" s="60" t="s">
        <v>401</v>
      </c>
      <c r="M39" s="69">
        <v>45646.435798611114</v>
      </c>
      <c r="N39" s="69">
        <v>45652</v>
      </c>
      <c r="O39" s="69">
        <v>45652</v>
      </c>
      <c r="P39" s="64" t="str">
        <f ca="1">IF(Proc[[#This Row],[DaysAgeing]]&gt;5,"yep","on track")</f>
        <v>on track</v>
      </c>
      <c r="Q39" s="3">
        <f ca="1">IF(Proc[[#This Row],[DateClosed]]="",ABS(NETWORKDAYS(Proc[[#This Row],[DateOpened]],TODAY()))-1,ABS(NETWORKDAYS(Proc[[#This Row],[DateOpened]],Proc[[#This Row],[DateClosed]]))-1)</f>
        <v>4</v>
      </c>
      <c r="R39" s="64" t="s">
        <v>499</v>
      </c>
      <c r="S39" s="60"/>
    </row>
    <row r="40" spans="1:19" hidden="1">
      <c r="A40" s="62" t="s">
        <v>1435</v>
      </c>
      <c r="B40" s="60" t="str">
        <f>IFERROR(VLOOKUP(Proc[[#This Row],[App]],Table2[],3,0),"open")</f>
        <v>ok</v>
      </c>
      <c r="C40" s="62" t="s">
        <v>369</v>
      </c>
      <c r="D40" t="s">
        <v>1383</v>
      </c>
      <c r="E40" t="s">
        <v>1431</v>
      </c>
      <c r="F40" s="60" t="s">
        <v>455</v>
      </c>
      <c r="G40" s="62" t="s">
        <v>406</v>
      </c>
      <c r="H40" s="60" t="str">
        <f>IF(Proc[[#This Row],[type]]="LFF (MDG-F)",MID(Proc[[#This Row],[Obj]],13,10),"")</f>
        <v>DE10502705</v>
      </c>
      <c r="J40" s="60" t="b">
        <f>Proc[[#This Row],[Requested]]=Proc[[#This Row],[CurrentParent]]</f>
        <v>0</v>
      </c>
      <c r="K40" s="60" t="str">
        <f>IF(Proc[[#This Row],[Author]]="Marcela Urrego",VLOOKUP(LEFT(Proc[[#This Row],[Requested]],1),Table3[#All],2,0),VLOOKUP(Proc[[#This Row],[Author]],Table4[],2,0))</f>
        <v>MGF</v>
      </c>
      <c r="L40" s="60" t="s">
        <v>401</v>
      </c>
      <c r="M40" s="69">
        <v>45646.435798611114</v>
      </c>
      <c r="N40" s="69">
        <v>45652</v>
      </c>
      <c r="O40" s="69">
        <v>45652</v>
      </c>
      <c r="P40" s="64" t="str">
        <f ca="1">IF(Proc[[#This Row],[DaysAgeing]]&gt;5,"yep","on track")</f>
        <v>on track</v>
      </c>
      <c r="Q40" s="3">
        <f ca="1">IF(Proc[[#This Row],[DateClosed]]="",ABS(NETWORKDAYS(Proc[[#This Row],[DateOpened]],TODAY()))-1,ABS(NETWORKDAYS(Proc[[#This Row],[DateOpened]],Proc[[#This Row],[DateClosed]]))-1)</f>
        <v>4</v>
      </c>
      <c r="R40" s="64" t="s">
        <v>499</v>
      </c>
      <c r="S40" s="60"/>
    </row>
    <row r="41" spans="1:19" hidden="1">
      <c r="A41" s="62" t="s">
        <v>1435</v>
      </c>
      <c r="B41" s="60" t="str">
        <f>IFERROR(VLOOKUP(Proc[[#This Row],[App]],Table2[],3,0),"open")</f>
        <v>ok</v>
      </c>
      <c r="C41" s="62" t="s">
        <v>369</v>
      </c>
      <c r="D41" t="s">
        <v>1384</v>
      </c>
      <c r="E41" t="s">
        <v>1431</v>
      </c>
      <c r="F41" s="60" t="s">
        <v>455</v>
      </c>
      <c r="G41" s="62" t="s">
        <v>406</v>
      </c>
      <c r="H41" s="60" t="str">
        <f>IF(Proc[[#This Row],[type]]="LFF (MDG-F)",MID(Proc[[#This Row],[Obj]],13,10),"")</f>
        <v>DE10502706</v>
      </c>
      <c r="J41" s="60" t="b">
        <f>Proc[[#This Row],[Requested]]=Proc[[#This Row],[CurrentParent]]</f>
        <v>0</v>
      </c>
      <c r="K41" s="60" t="str">
        <f>IF(Proc[[#This Row],[Author]]="Marcela Urrego",VLOOKUP(LEFT(Proc[[#This Row],[Requested]],1),Table3[#All],2,0),VLOOKUP(Proc[[#This Row],[Author]],Table4[],2,0))</f>
        <v>MGF</v>
      </c>
      <c r="L41" s="60" t="s">
        <v>401</v>
      </c>
      <c r="M41" s="69">
        <v>45646.435798611114</v>
      </c>
      <c r="N41" s="69">
        <v>45652</v>
      </c>
      <c r="O41" s="69">
        <v>45652</v>
      </c>
      <c r="P41" s="64" t="str">
        <f ca="1">IF(Proc[[#This Row],[DaysAgeing]]&gt;5,"yep","on track")</f>
        <v>on track</v>
      </c>
      <c r="Q41" s="3">
        <f ca="1">IF(Proc[[#This Row],[DateClosed]]="",ABS(NETWORKDAYS(Proc[[#This Row],[DateOpened]],TODAY()))-1,ABS(NETWORKDAYS(Proc[[#This Row],[DateOpened]],Proc[[#This Row],[DateClosed]]))-1)</f>
        <v>4</v>
      </c>
      <c r="R41" s="64" t="s">
        <v>499</v>
      </c>
      <c r="S41" s="60"/>
    </row>
    <row r="42" spans="1:19" hidden="1">
      <c r="A42" s="62" t="s">
        <v>1435</v>
      </c>
      <c r="B42" s="60" t="str">
        <f>IFERROR(VLOOKUP(Proc[[#This Row],[App]],Table2[],3,0),"open")</f>
        <v>ok</v>
      </c>
      <c r="C42" s="62" t="s">
        <v>369</v>
      </c>
      <c r="D42" t="s">
        <v>1385</v>
      </c>
      <c r="E42" t="s">
        <v>1431</v>
      </c>
      <c r="F42" s="60" t="s">
        <v>455</v>
      </c>
      <c r="G42" s="62" t="s">
        <v>406</v>
      </c>
      <c r="H42" s="60" t="str">
        <f>IF(Proc[[#This Row],[type]]="LFF (MDG-F)",MID(Proc[[#This Row],[Obj]],13,10),"")</f>
        <v>DE10502707</v>
      </c>
      <c r="J42" s="60" t="b">
        <f>Proc[[#This Row],[Requested]]=Proc[[#This Row],[CurrentParent]]</f>
        <v>0</v>
      </c>
      <c r="K42" s="60" t="str">
        <f>IF(Proc[[#This Row],[Author]]="Marcela Urrego",VLOOKUP(LEFT(Proc[[#This Row],[Requested]],1),Table3[#All],2,0),VLOOKUP(Proc[[#This Row],[Author]],Table4[],2,0))</f>
        <v>MGF</v>
      </c>
      <c r="L42" s="60" t="s">
        <v>401</v>
      </c>
      <c r="M42" s="69">
        <v>45646.435798611114</v>
      </c>
      <c r="N42" s="69">
        <v>45652</v>
      </c>
      <c r="O42" s="69">
        <v>45652</v>
      </c>
      <c r="P42" s="64" t="str">
        <f ca="1">IF(Proc[[#This Row],[DaysAgeing]]&gt;5,"yep","on track")</f>
        <v>on track</v>
      </c>
      <c r="Q42" s="3">
        <f ca="1">IF(Proc[[#This Row],[DateClosed]]="",ABS(NETWORKDAYS(Proc[[#This Row],[DateOpened]],TODAY()))-1,ABS(NETWORKDAYS(Proc[[#This Row],[DateOpened]],Proc[[#This Row],[DateClosed]]))-1)</f>
        <v>4</v>
      </c>
      <c r="R42" s="64" t="s">
        <v>499</v>
      </c>
      <c r="S42" s="60"/>
    </row>
    <row r="43" spans="1:19" hidden="1">
      <c r="A43" s="62" t="s">
        <v>1435</v>
      </c>
      <c r="B43" s="60" t="str">
        <f>IFERROR(VLOOKUP(Proc[[#This Row],[App]],Table2[],3,0),"open")</f>
        <v>ok</v>
      </c>
      <c r="C43" s="62" t="s">
        <v>369</v>
      </c>
      <c r="D43" t="s">
        <v>1386</v>
      </c>
      <c r="E43" t="s">
        <v>1431</v>
      </c>
      <c r="F43" s="60" t="s">
        <v>455</v>
      </c>
      <c r="G43" s="62" t="s">
        <v>406</v>
      </c>
      <c r="H43" s="60" t="str">
        <f>IF(Proc[[#This Row],[type]]="LFF (MDG-F)",MID(Proc[[#This Row],[Obj]],13,10),"")</f>
        <v>DE10502708</v>
      </c>
      <c r="J43" s="60" t="b">
        <f>Proc[[#This Row],[Requested]]=Proc[[#This Row],[CurrentParent]]</f>
        <v>0</v>
      </c>
      <c r="K43" s="60" t="str">
        <f>IF(Proc[[#This Row],[Author]]="Marcela Urrego",VLOOKUP(LEFT(Proc[[#This Row],[Requested]],1),Table3[#All],2,0),VLOOKUP(Proc[[#This Row],[Author]],Table4[],2,0))</f>
        <v>MGF</v>
      </c>
      <c r="L43" s="60" t="s">
        <v>401</v>
      </c>
      <c r="M43" s="69">
        <v>45646.435798611114</v>
      </c>
      <c r="N43" s="69">
        <v>45652</v>
      </c>
      <c r="O43" s="69">
        <v>45652</v>
      </c>
      <c r="P43" s="64" t="str">
        <f ca="1">IF(Proc[[#This Row],[DaysAgeing]]&gt;5,"yep","on track")</f>
        <v>on track</v>
      </c>
      <c r="Q43" s="3">
        <f ca="1">IF(Proc[[#This Row],[DateClosed]]="",ABS(NETWORKDAYS(Proc[[#This Row],[DateOpened]],TODAY()))-1,ABS(NETWORKDAYS(Proc[[#This Row],[DateOpened]],Proc[[#This Row],[DateClosed]]))-1)</f>
        <v>4</v>
      </c>
      <c r="R43" s="64" t="s">
        <v>499</v>
      </c>
      <c r="S43" s="60"/>
    </row>
    <row r="44" spans="1:19" hidden="1">
      <c r="A44" s="62" t="s">
        <v>1435</v>
      </c>
      <c r="B44" s="60" t="str">
        <f>IFERROR(VLOOKUP(Proc[[#This Row],[App]],Table2[],3,0),"open")</f>
        <v>ok</v>
      </c>
      <c r="C44" s="62" t="s">
        <v>369</v>
      </c>
      <c r="D44" t="s">
        <v>1387</v>
      </c>
      <c r="E44" t="s">
        <v>1431</v>
      </c>
      <c r="F44" s="60" t="s">
        <v>455</v>
      </c>
      <c r="G44" s="62" t="s">
        <v>406</v>
      </c>
      <c r="H44" s="60" t="str">
        <f>IF(Proc[[#This Row],[type]]="LFF (MDG-F)",MID(Proc[[#This Row],[Obj]],13,10),"")</f>
        <v>DE10502709</v>
      </c>
      <c r="J44" s="60" t="b">
        <f>Proc[[#This Row],[Requested]]=Proc[[#This Row],[CurrentParent]]</f>
        <v>0</v>
      </c>
      <c r="K44" s="60" t="str">
        <f>IF(Proc[[#This Row],[Author]]="Marcela Urrego",VLOOKUP(LEFT(Proc[[#This Row],[Requested]],1),Table3[#All],2,0),VLOOKUP(Proc[[#This Row],[Author]],Table4[],2,0))</f>
        <v>MGF</v>
      </c>
      <c r="L44" s="60" t="s">
        <v>401</v>
      </c>
      <c r="M44" s="69">
        <v>45646.435798611114</v>
      </c>
      <c r="N44" s="69">
        <v>45652</v>
      </c>
      <c r="O44" s="69">
        <v>45652</v>
      </c>
      <c r="P44" s="64" t="str">
        <f ca="1">IF(Proc[[#This Row],[DaysAgeing]]&gt;5,"yep","on track")</f>
        <v>on track</v>
      </c>
      <c r="Q44" s="3">
        <f ca="1">IF(Proc[[#This Row],[DateClosed]]="",ABS(NETWORKDAYS(Proc[[#This Row],[DateOpened]],TODAY()))-1,ABS(NETWORKDAYS(Proc[[#This Row],[DateOpened]],Proc[[#This Row],[DateClosed]]))-1)</f>
        <v>4</v>
      </c>
      <c r="R44" s="64" t="s">
        <v>499</v>
      </c>
      <c r="S44" s="60"/>
    </row>
    <row r="45" spans="1:19" hidden="1">
      <c r="A45" s="62" t="s">
        <v>1435</v>
      </c>
      <c r="B45" s="60" t="str">
        <f>IFERROR(VLOOKUP(Proc[[#This Row],[App]],Table2[],3,0),"open")</f>
        <v>ok</v>
      </c>
      <c r="C45" s="62" t="s">
        <v>369</v>
      </c>
      <c r="D45" t="s">
        <v>1388</v>
      </c>
      <c r="E45" t="s">
        <v>1432</v>
      </c>
      <c r="F45" s="60" t="s">
        <v>455</v>
      </c>
      <c r="G45" s="62" t="s">
        <v>406</v>
      </c>
      <c r="H45" s="60" t="str">
        <f>IF(Proc[[#This Row],[type]]="LFF (MDG-F)",MID(Proc[[#This Row],[Obj]],13,10),"")</f>
        <v>DE10503603</v>
      </c>
      <c r="J45" s="60" t="b">
        <f>Proc[[#This Row],[Requested]]=Proc[[#This Row],[CurrentParent]]</f>
        <v>0</v>
      </c>
      <c r="K45" s="60" t="str">
        <f>IF(Proc[[#This Row],[Author]]="Marcela Urrego",VLOOKUP(LEFT(Proc[[#This Row],[Requested]],1),Table3[#All],2,0),VLOOKUP(Proc[[#This Row],[Author]],Table4[],2,0))</f>
        <v>MGF</v>
      </c>
      <c r="L45" s="60" t="s">
        <v>401</v>
      </c>
      <c r="M45" s="69">
        <v>45646.435798611114</v>
      </c>
      <c r="N45" s="69">
        <v>45652</v>
      </c>
      <c r="O45" s="69">
        <v>45652</v>
      </c>
      <c r="P45" s="64" t="str">
        <f ca="1">IF(Proc[[#This Row],[DaysAgeing]]&gt;5,"yep","on track")</f>
        <v>on track</v>
      </c>
      <c r="Q45" s="3">
        <f ca="1">IF(Proc[[#This Row],[DateClosed]]="",ABS(NETWORKDAYS(Proc[[#This Row],[DateOpened]],TODAY()))-1,ABS(NETWORKDAYS(Proc[[#This Row],[DateOpened]],Proc[[#This Row],[DateClosed]]))-1)</f>
        <v>4</v>
      </c>
      <c r="R45" s="64" t="s">
        <v>499</v>
      </c>
      <c r="S45" s="60"/>
    </row>
    <row r="46" spans="1:19" hidden="1">
      <c r="A46" s="62" t="s">
        <v>1435</v>
      </c>
      <c r="B46" s="60" t="str">
        <f>IFERROR(VLOOKUP(Proc[[#This Row],[App]],Table2[],3,0),"open")</f>
        <v>ok</v>
      </c>
      <c r="C46" s="62" t="s">
        <v>369</v>
      </c>
      <c r="D46" t="s">
        <v>1389</v>
      </c>
      <c r="E46" t="s">
        <v>1432</v>
      </c>
      <c r="F46" s="60" t="s">
        <v>455</v>
      </c>
      <c r="G46" s="62" t="s">
        <v>406</v>
      </c>
      <c r="H46" s="60" t="str">
        <f>IF(Proc[[#This Row],[type]]="LFF (MDG-F)",MID(Proc[[#This Row],[Obj]],13,10),"")</f>
        <v>DE10503604</v>
      </c>
      <c r="J46" s="60" t="b">
        <f>Proc[[#This Row],[Requested]]=Proc[[#This Row],[CurrentParent]]</f>
        <v>0</v>
      </c>
      <c r="K46" s="60" t="str">
        <f>IF(Proc[[#This Row],[Author]]="Marcela Urrego",VLOOKUP(LEFT(Proc[[#This Row],[Requested]],1),Table3[#All],2,0),VLOOKUP(Proc[[#This Row],[Author]],Table4[],2,0))</f>
        <v>MGF</v>
      </c>
      <c r="L46" s="60" t="s">
        <v>401</v>
      </c>
      <c r="M46" s="69">
        <v>45646.435798611114</v>
      </c>
      <c r="N46" s="69">
        <v>45652</v>
      </c>
      <c r="O46" s="69">
        <v>45652</v>
      </c>
      <c r="P46" s="64" t="str">
        <f ca="1">IF(Proc[[#This Row],[DaysAgeing]]&gt;5,"yep","on track")</f>
        <v>on track</v>
      </c>
      <c r="Q46" s="3">
        <f ca="1">IF(Proc[[#This Row],[DateClosed]]="",ABS(NETWORKDAYS(Proc[[#This Row],[DateOpened]],TODAY()))-1,ABS(NETWORKDAYS(Proc[[#This Row],[DateOpened]],Proc[[#This Row],[DateClosed]]))-1)</f>
        <v>4</v>
      </c>
      <c r="R46" s="64" t="s">
        <v>499</v>
      </c>
      <c r="S46" s="60"/>
    </row>
    <row r="47" spans="1:19" hidden="1">
      <c r="A47" s="62" t="s">
        <v>1435</v>
      </c>
      <c r="B47" s="60" t="str">
        <f>IFERROR(VLOOKUP(Proc[[#This Row],[App]],Table2[],3,0),"open")</f>
        <v>ok</v>
      </c>
      <c r="C47" s="62" t="s">
        <v>369</v>
      </c>
      <c r="D47" t="s">
        <v>1390</v>
      </c>
      <c r="E47" t="s">
        <v>1432</v>
      </c>
      <c r="F47" s="60" t="s">
        <v>455</v>
      </c>
      <c r="G47" s="62" t="s">
        <v>406</v>
      </c>
      <c r="H47" s="60" t="str">
        <f>IF(Proc[[#This Row],[type]]="LFF (MDG-F)",MID(Proc[[#This Row],[Obj]],13,10),"")</f>
        <v>DE10503605</v>
      </c>
      <c r="J47" s="60" t="b">
        <f>Proc[[#This Row],[Requested]]=Proc[[#This Row],[CurrentParent]]</f>
        <v>0</v>
      </c>
      <c r="K47" s="60" t="str">
        <f>IF(Proc[[#This Row],[Author]]="Marcela Urrego",VLOOKUP(LEFT(Proc[[#This Row],[Requested]],1),Table3[#All],2,0),VLOOKUP(Proc[[#This Row],[Author]],Table4[],2,0))</f>
        <v>MGF</v>
      </c>
      <c r="L47" s="60" t="s">
        <v>401</v>
      </c>
      <c r="M47" s="69">
        <v>45646.435798611114</v>
      </c>
      <c r="N47" s="69">
        <v>45652</v>
      </c>
      <c r="O47" s="69">
        <v>45652</v>
      </c>
      <c r="P47" s="64" t="str">
        <f ca="1">IF(Proc[[#This Row],[DaysAgeing]]&gt;5,"yep","on track")</f>
        <v>on track</v>
      </c>
      <c r="Q47" s="3">
        <f ca="1">IF(Proc[[#This Row],[DateClosed]]="",ABS(NETWORKDAYS(Proc[[#This Row],[DateOpened]],TODAY()))-1,ABS(NETWORKDAYS(Proc[[#This Row],[DateOpened]],Proc[[#This Row],[DateClosed]]))-1)</f>
        <v>4</v>
      </c>
      <c r="R47" s="64" t="s">
        <v>499</v>
      </c>
      <c r="S47" s="60"/>
    </row>
    <row r="48" spans="1:19" hidden="1">
      <c r="A48" s="62" t="s">
        <v>1435</v>
      </c>
      <c r="B48" s="60" t="str">
        <f>IFERROR(VLOOKUP(Proc[[#This Row],[App]],Table2[],3,0),"open")</f>
        <v>ok</v>
      </c>
      <c r="C48" s="62" t="s">
        <v>369</v>
      </c>
      <c r="D48" t="s">
        <v>1391</v>
      </c>
      <c r="E48" t="s">
        <v>1432</v>
      </c>
      <c r="F48" s="60" t="s">
        <v>455</v>
      </c>
      <c r="G48" s="62" t="s">
        <v>406</v>
      </c>
      <c r="H48" s="60" t="str">
        <f>IF(Proc[[#This Row],[type]]="LFF (MDG-F)",MID(Proc[[#This Row],[Obj]],13,10),"")</f>
        <v>DE10503606</v>
      </c>
      <c r="J48" s="60" t="b">
        <f>Proc[[#This Row],[Requested]]=Proc[[#This Row],[CurrentParent]]</f>
        <v>0</v>
      </c>
      <c r="K48" s="60" t="str">
        <f>IF(Proc[[#This Row],[Author]]="Marcela Urrego",VLOOKUP(LEFT(Proc[[#This Row],[Requested]],1),Table3[#All],2,0),VLOOKUP(Proc[[#This Row],[Author]],Table4[],2,0))</f>
        <v>MGF</v>
      </c>
      <c r="L48" s="60" t="s">
        <v>401</v>
      </c>
      <c r="M48" s="69">
        <v>45646.435798611114</v>
      </c>
      <c r="N48" s="69">
        <v>45652</v>
      </c>
      <c r="O48" s="69">
        <v>45652</v>
      </c>
      <c r="P48" s="64" t="str">
        <f ca="1">IF(Proc[[#This Row],[DaysAgeing]]&gt;5,"yep","on track")</f>
        <v>on track</v>
      </c>
      <c r="Q48" s="3">
        <f ca="1">IF(Proc[[#This Row],[DateClosed]]="",ABS(NETWORKDAYS(Proc[[#This Row],[DateOpened]],TODAY()))-1,ABS(NETWORKDAYS(Proc[[#This Row],[DateOpened]],Proc[[#This Row],[DateClosed]]))-1)</f>
        <v>4</v>
      </c>
      <c r="R48" s="64" t="s">
        <v>499</v>
      </c>
      <c r="S48" s="60"/>
    </row>
    <row r="49" spans="1:19" hidden="1">
      <c r="A49" s="62" t="s">
        <v>1435</v>
      </c>
      <c r="B49" s="60" t="str">
        <f>IFERROR(VLOOKUP(Proc[[#This Row],[App]],Table2[],3,0),"open")</f>
        <v>ok</v>
      </c>
      <c r="C49" s="62" t="s">
        <v>369</v>
      </c>
      <c r="D49" t="s">
        <v>1392</v>
      </c>
      <c r="E49" t="s">
        <v>1433</v>
      </c>
      <c r="F49" s="60" t="s">
        <v>455</v>
      </c>
      <c r="G49" s="62" t="s">
        <v>406</v>
      </c>
      <c r="H49" s="60" t="str">
        <f>IF(Proc[[#This Row],[type]]="LFF (MDG-F)",MID(Proc[[#This Row],[Obj]],13,10),"")</f>
        <v>DE10538105</v>
      </c>
      <c r="J49" s="60" t="b">
        <f>Proc[[#This Row],[Requested]]=Proc[[#This Row],[CurrentParent]]</f>
        <v>0</v>
      </c>
      <c r="K49" s="60" t="str">
        <f>IF(Proc[[#This Row],[Author]]="Marcela Urrego",VLOOKUP(LEFT(Proc[[#This Row],[Requested]],1),Table3[#All],2,0),VLOOKUP(Proc[[#This Row],[Author]],Table4[],2,0))</f>
        <v>MGF</v>
      </c>
      <c r="L49" s="60" t="s">
        <v>401</v>
      </c>
      <c r="M49" s="69">
        <v>45646.435798611114</v>
      </c>
      <c r="N49" s="69">
        <v>45652</v>
      </c>
      <c r="O49" s="69">
        <v>45652</v>
      </c>
      <c r="P49" s="64" t="str">
        <f ca="1">IF(Proc[[#This Row],[DaysAgeing]]&gt;5,"yep","on track")</f>
        <v>on track</v>
      </c>
      <c r="Q49" s="3">
        <f ca="1">IF(Proc[[#This Row],[DateClosed]]="",ABS(NETWORKDAYS(Proc[[#This Row],[DateOpened]],TODAY()))-1,ABS(NETWORKDAYS(Proc[[#This Row],[DateOpened]],Proc[[#This Row],[DateClosed]]))-1)</f>
        <v>4</v>
      </c>
      <c r="R49" s="64" t="s">
        <v>499</v>
      </c>
      <c r="S49" s="60"/>
    </row>
    <row r="50" spans="1:19" hidden="1">
      <c r="A50" s="62" t="s">
        <v>1435</v>
      </c>
      <c r="B50" s="60" t="str">
        <f>IFERROR(VLOOKUP(Proc[[#This Row],[App]],Table2[],3,0),"open")</f>
        <v>ok</v>
      </c>
      <c r="C50" s="62" t="s">
        <v>369</v>
      </c>
      <c r="D50" t="s">
        <v>1393</v>
      </c>
      <c r="E50" t="s">
        <v>1433</v>
      </c>
      <c r="F50" s="60" t="s">
        <v>455</v>
      </c>
      <c r="G50" s="62" t="s">
        <v>406</v>
      </c>
      <c r="H50" s="60" t="str">
        <f>IF(Proc[[#This Row],[type]]="LFF (MDG-F)",MID(Proc[[#This Row],[Obj]],13,10),"")</f>
        <v>DE10538155</v>
      </c>
      <c r="J50" s="60" t="b">
        <f>Proc[[#This Row],[Requested]]=Proc[[#This Row],[CurrentParent]]</f>
        <v>0</v>
      </c>
      <c r="K50" s="60" t="str">
        <f>IF(Proc[[#This Row],[Author]]="Marcela Urrego",VLOOKUP(LEFT(Proc[[#This Row],[Requested]],1),Table3[#All],2,0),VLOOKUP(Proc[[#This Row],[Author]],Table4[],2,0))</f>
        <v>MGF</v>
      </c>
      <c r="L50" s="60" t="s">
        <v>401</v>
      </c>
      <c r="M50" s="69">
        <v>45646.435798611114</v>
      </c>
      <c r="N50" s="69">
        <v>45652</v>
      </c>
      <c r="O50" s="69">
        <v>45652</v>
      </c>
      <c r="P50" s="64" t="str">
        <f ca="1">IF(Proc[[#This Row],[DaysAgeing]]&gt;5,"yep","on track")</f>
        <v>on track</v>
      </c>
      <c r="Q50" s="3">
        <f ca="1">IF(Proc[[#This Row],[DateClosed]]="",ABS(NETWORKDAYS(Proc[[#This Row],[DateOpened]],TODAY()))-1,ABS(NETWORKDAYS(Proc[[#This Row],[DateOpened]],Proc[[#This Row],[DateClosed]]))-1)</f>
        <v>4</v>
      </c>
      <c r="R50" s="64" t="s">
        <v>499</v>
      </c>
      <c r="S50" s="60"/>
    </row>
    <row r="51" spans="1:19" hidden="1">
      <c r="A51" s="62" t="s">
        <v>1435</v>
      </c>
      <c r="B51" s="60" t="str">
        <f>IFERROR(VLOOKUP(Proc[[#This Row],[App]],Table2[],3,0),"open")</f>
        <v>ok</v>
      </c>
      <c r="C51" s="62" t="s">
        <v>369</v>
      </c>
      <c r="D51" t="s">
        <v>1394</v>
      </c>
      <c r="E51" t="s">
        <v>1430</v>
      </c>
      <c r="F51" s="60" t="s">
        <v>455</v>
      </c>
      <c r="G51" s="62" t="s">
        <v>406</v>
      </c>
      <c r="H51" s="60" t="str">
        <f>IF(Proc[[#This Row],[type]]="LFF (MDG-F)",MID(Proc[[#This Row],[Obj]],13,10),"")</f>
        <v>DE10538336</v>
      </c>
      <c r="J51" s="60" t="b">
        <f>Proc[[#This Row],[Requested]]=Proc[[#This Row],[CurrentParent]]</f>
        <v>0</v>
      </c>
      <c r="K51" s="60" t="str">
        <f>IF(Proc[[#This Row],[Author]]="Marcela Urrego",VLOOKUP(LEFT(Proc[[#This Row],[Requested]],1),Table3[#All],2,0),VLOOKUP(Proc[[#This Row],[Author]],Table4[],2,0))</f>
        <v>MGF</v>
      </c>
      <c r="L51" s="60" t="s">
        <v>401</v>
      </c>
      <c r="M51" s="69">
        <v>45646.435798611114</v>
      </c>
      <c r="N51" s="69">
        <v>45652</v>
      </c>
      <c r="O51" s="69">
        <v>45652</v>
      </c>
      <c r="P51" s="64" t="str">
        <f ca="1">IF(Proc[[#This Row],[DaysAgeing]]&gt;5,"yep","on track")</f>
        <v>on track</v>
      </c>
      <c r="Q51" s="3">
        <f ca="1">IF(Proc[[#This Row],[DateClosed]]="",ABS(NETWORKDAYS(Proc[[#This Row],[DateOpened]],TODAY()))-1,ABS(NETWORKDAYS(Proc[[#This Row],[DateOpened]],Proc[[#This Row],[DateClosed]]))-1)</f>
        <v>4</v>
      </c>
      <c r="R51" s="64" t="s">
        <v>499</v>
      </c>
      <c r="S51" s="60"/>
    </row>
    <row r="52" spans="1:19" hidden="1">
      <c r="A52" s="62" t="s">
        <v>1435</v>
      </c>
      <c r="B52" s="60" t="str">
        <f>IFERROR(VLOOKUP(Proc[[#This Row],[App]],Table2[],3,0),"open")</f>
        <v>ok</v>
      </c>
      <c r="C52" s="62" t="s">
        <v>369</v>
      </c>
      <c r="D52" t="s">
        <v>1395</v>
      </c>
      <c r="E52" t="s">
        <v>1433</v>
      </c>
      <c r="F52" s="60" t="s">
        <v>455</v>
      </c>
      <c r="G52" s="62" t="s">
        <v>406</v>
      </c>
      <c r="H52" s="60" t="str">
        <f>IF(Proc[[#This Row],[type]]="LFF (MDG-F)",MID(Proc[[#This Row],[Obj]],13,10),"")</f>
        <v>DE10538520</v>
      </c>
      <c r="J52" s="60" t="b">
        <f>Proc[[#This Row],[Requested]]=Proc[[#This Row],[CurrentParent]]</f>
        <v>0</v>
      </c>
      <c r="K52" s="60" t="str">
        <f>IF(Proc[[#This Row],[Author]]="Marcela Urrego",VLOOKUP(LEFT(Proc[[#This Row],[Requested]],1),Table3[#All],2,0),VLOOKUP(Proc[[#This Row],[Author]],Table4[],2,0))</f>
        <v>MGF</v>
      </c>
      <c r="L52" s="60" t="s">
        <v>401</v>
      </c>
      <c r="M52" s="69">
        <v>45646.435798611114</v>
      </c>
      <c r="N52" s="69">
        <v>45652</v>
      </c>
      <c r="O52" s="69">
        <v>45652</v>
      </c>
      <c r="P52" s="64" t="str">
        <f ca="1">IF(Proc[[#This Row],[DaysAgeing]]&gt;5,"yep","on track")</f>
        <v>on track</v>
      </c>
      <c r="Q52" s="3">
        <f ca="1">IF(Proc[[#This Row],[DateClosed]]="",ABS(NETWORKDAYS(Proc[[#This Row],[DateOpened]],TODAY()))-1,ABS(NETWORKDAYS(Proc[[#This Row],[DateOpened]],Proc[[#This Row],[DateClosed]]))-1)</f>
        <v>4</v>
      </c>
      <c r="R52" s="64" t="s">
        <v>499</v>
      </c>
      <c r="S52" s="60"/>
    </row>
    <row r="53" spans="1:19" hidden="1">
      <c r="A53" s="62" t="s">
        <v>1435</v>
      </c>
      <c r="B53" s="60" t="str">
        <f>IFERROR(VLOOKUP(Proc[[#This Row],[App]],Table2[],3,0),"open")</f>
        <v>ok</v>
      </c>
      <c r="C53" s="62" t="s">
        <v>369</v>
      </c>
      <c r="D53" t="s">
        <v>1396</v>
      </c>
      <c r="E53" t="s">
        <v>1433</v>
      </c>
      <c r="F53" s="60" t="s">
        <v>455</v>
      </c>
      <c r="G53" s="62" t="s">
        <v>406</v>
      </c>
      <c r="H53" s="60" t="str">
        <f>IF(Proc[[#This Row],[type]]="LFF (MDG-F)",MID(Proc[[#This Row],[Obj]],13,10),"")</f>
        <v>DE10538527</v>
      </c>
      <c r="J53" s="60" t="b">
        <f>Proc[[#This Row],[Requested]]=Proc[[#This Row],[CurrentParent]]</f>
        <v>0</v>
      </c>
      <c r="K53" s="60" t="str">
        <f>IF(Proc[[#This Row],[Author]]="Marcela Urrego",VLOOKUP(LEFT(Proc[[#This Row],[Requested]],1),Table3[#All],2,0),VLOOKUP(Proc[[#This Row],[Author]],Table4[],2,0))</f>
        <v>MGF</v>
      </c>
      <c r="L53" s="60" t="s">
        <v>401</v>
      </c>
      <c r="M53" s="69">
        <v>45646.435798611114</v>
      </c>
      <c r="N53" s="69">
        <v>45652</v>
      </c>
      <c r="O53" s="69">
        <v>45652</v>
      </c>
      <c r="P53" s="64" t="str">
        <f ca="1">IF(Proc[[#This Row],[DaysAgeing]]&gt;5,"yep","on track")</f>
        <v>on track</v>
      </c>
      <c r="Q53" s="3">
        <f ca="1">IF(Proc[[#This Row],[DateClosed]]="",ABS(NETWORKDAYS(Proc[[#This Row],[DateOpened]],TODAY()))-1,ABS(NETWORKDAYS(Proc[[#This Row],[DateOpened]],Proc[[#This Row],[DateClosed]]))-1)</f>
        <v>4</v>
      </c>
      <c r="R53" s="64" t="s">
        <v>499</v>
      </c>
      <c r="S53" s="60"/>
    </row>
    <row r="54" spans="1:19" hidden="1">
      <c r="A54" s="62" t="s">
        <v>1435</v>
      </c>
      <c r="B54" s="60" t="str">
        <f>IFERROR(VLOOKUP(Proc[[#This Row],[App]],Table2[],3,0),"open")</f>
        <v>ok</v>
      </c>
      <c r="C54" s="62" t="s">
        <v>369</v>
      </c>
      <c r="D54" t="s">
        <v>1397</v>
      </c>
      <c r="E54" t="s">
        <v>1434</v>
      </c>
      <c r="F54" s="60" t="s">
        <v>455</v>
      </c>
      <c r="G54" s="62" t="s">
        <v>406</v>
      </c>
      <c r="H54" s="60" t="str">
        <f>IF(Proc[[#This Row],[type]]="LFF (MDG-F)",MID(Proc[[#This Row],[Obj]],13,10),"")</f>
        <v>DE10588102</v>
      </c>
      <c r="J54" s="60" t="b">
        <f>Proc[[#This Row],[Requested]]=Proc[[#This Row],[CurrentParent]]</f>
        <v>0</v>
      </c>
      <c r="K54" s="60" t="str">
        <f>IF(Proc[[#This Row],[Author]]="Marcela Urrego",VLOOKUP(LEFT(Proc[[#This Row],[Requested]],1),Table3[#All],2,0),VLOOKUP(Proc[[#This Row],[Author]],Table4[],2,0))</f>
        <v>MGF</v>
      </c>
      <c r="L54" s="60" t="s">
        <v>401</v>
      </c>
      <c r="M54" s="69">
        <v>45646.435798611114</v>
      </c>
      <c r="N54" s="69">
        <v>45652</v>
      </c>
      <c r="O54" s="69">
        <v>45652</v>
      </c>
      <c r="P54" s="64" t="str">
        <f ca="1">IF(Proc[[#This Row],[DaysAgeing]]&gt;5,"yep","on track")</f>
        <v>on track</v>
      </c>
      <c r="Q54" s="3">
        <f ca="1">IF(Proc[[#This Row],[DateClosed]]="",ABS(NETWORKDAYS(Proc[[#This Row],[DateOpened]],TODAY()))-1,ABS(NETWORKDAYS(Proc[[#This Row],[DateOpened]],Proc[[#This Row],[DateClosed]]))-1)</f>
        <v>4</v>
      </c>
      <c r="R54" s="64" t="s">
        <v>499</v>
      </c>
      <c r="S54" s="60"/>
    </row>
    <row r="55" spans="1:19" hidden="1">
      <c r="A55" s="62" t="s">
        <v>1435</v>
      </c>
      <c r="B55" s="60" t="str">
        <f>IFERROR(VLOOKUP(Proc[[#This Row],[App]],Table2[],3,0),"open")</f>
        <v>ok</v>
      </c>
      <c r="C55" s="62" t="s">
        <v>369</v>
      </c>
      <c r="D55" t="s">
        <v>1398</v>
      </c>
      <c r="E55" t="s">
        <v>1428</v>
      </c>
      <c r="F55" s="60" t="s">
        <v>537</v>
      </c>
      <c r="G55" s="62" t="s">
        <v>406</v>
      </c>
      <c r="H55" s="60" t="str">
        <f>IF(Proc[[#This Row],[type]]="LFF (MDG-F)",MID(Proc[[#This Row],[Obj]],13,10),"")</f>
        <v>DE20501102</v>
      </c>
      <c r="J55" s="60" t="b">
        <f>Proc[[#This Row],[Requested]]=Proc[[#This Row],[CurrentParent]]</f>
        <v>0</v>
      </c>
      <c r="K55" s="60" t="str">
        <f>IF(Proc[[#This Row],[Author]]="Marcela Urrego",VLOOKUP(LEFT(Proc[[#This Row],[Requested]],1),Table3[#All],2,0),VLOOKUP(Proc[[#This Row],[Author]],Table4[],2,0))</f>
        <v>MGF</v>
      </c>
      <c r="L55" s="60" t="s">
        <v>401</v>
      </c>
      <c r="M55" s="69">
        <v>45646.435798611114</v>
      </c>
      <c r="N55" s="69">
        <v>45652</v>
      </c>
      <c r="O55" s="69">
        <v>45652</v>
      </c>
      <c r="P55" s="64" t="str">
        <f ca="1">IF(Proc[[#This Row],[DaysAgeing]]&gt;5,"yep","on track")</f>
        <v>on track</v>
      </c>
      <c r="Q55" s="3">
        <f ca="1">IF(Proc[[#This Row],[DateClosed]]="",ABS(NETWORKDAYS(Proc[[#This Row],[DateOpened]],TODAY()))-1,ABS(NETWORKDAYS(Proc[[#This Row],[DateOpened]],Proc[[#This Row],[DateClosed]]))-1)</f>
        <v>4</v>
      </c>
      <c r="R55" s="64" t="s">
        <v>499</v>
      </c>
      <c r="S55" s="60"/>
    </row>
    <row r="56" spans="1:19" hidden="1">
      <c r="A56" s="62" t="s">
        <v>1435</v>
      </c>
      <c r="B56" s="60" t="str">
        <f>IFERROR(VLOOKUP(Proc[[#This Row],[App]],Table2[],3,0),"open")</f>
        <v>ok</v>
      </c>
      <c r="C56" s="62" t="s">
        <v>369</v>
      </c>
      <c r="D56" t="s">
        <v>1399</v>
      </c>
      <c r="E56" t="s">
        <v>1429</v>
      </c>
      <c r="F56" s="60" t="s">
        <v>537</v>
      </c>
      <c r="G56" s="62" t="s">
        <v>406</v>
      </c>
      <c r="H56" s="60" t="str">
        <f>IF(Proc[[#This Row],[type]]="LFF (MDG-F)",MID(Proc[[#This Row],[Obj]],13,10),"")</f>
        <v>DE20501100</v>
      </c>
      <c r="J56" s="60" t="b">
        <f>Proc[[#This Row],[Requested]]=Proc[[#This Row],[CurrentParent]]</f>
        <v>0</v>
      </c>
      <c r="K56" s="60" t="str">
        <f>IF(Proc[[#This Row],[Author]]="Marcela Urrego",VLOOKUP(LEFT(Proc[[#This Row],[Requested]],1),Table3[#All],2,0),VLOOKUP(Proc[[#This Row],[Author]],Table4[],2,0))</f>
        <v>MGF</v>
      </c>
      <c r="L56" s="60" t="s">
        <v>401</v>
      </c>
      <c r="M56" s="69">
        <v>45646.435798611114</v>
      </c>
      <c r="N56" s="69">
        <v>45652</v>
      </c>
      <c r="O56" s="69">
        <v>45652</v>
      </c>
      <c r="P56" s="64" t="str">
        <f ca="1">IF(Proc[[#This Row],[DaysAgeing]]&gt;5,"yep","on track")</f>
        <v>on track</v>
      </c>
      <c r="Q56" s="3">
        <f ca="1">IF(Proc[[#This Row],[DateClosed]]="",ABS(NETWORKDAYS(Proc[[#This Row],[DateOpened]],TODAY()))-1,ABS(NETWORKDAYS(Proc[[#This Row],[DateOpened]],Proc[[#This Row],[DateClosed]]))-1)</f>
        <v>4</v>
      </c>
      <c r="R56" s="64" t="s">
        <v>499</v>
      </c>
      <c r="S56" s="60"/>
    </row>
    <row r="57" spans="1:19" hidden="1">
      <c r="A57" s="62" t="s">
        <v>1435</v>
      </c>
      <c r="B57" s="60" t="str">
        <f>IFERROR(VLOOKUP(Proc[[#This Row],[App]],Table2[],3,0),"open")</f>
        <v>ok</v>
      </c>
      <c r="C57" s="62" t="s">
        <v>369</v>
      </c>
      <c r="D57" t="s">
        <v>1400</v>
      </c>
      <c r="E57" t="s">
        <v>1430</v>
      </c>
      <c r="F57" s="60" t="s">
        <v>537</v>
      </c>
      <c r="G57" s="62" t="s">
        <v>406</v>
      </c>
      <c r="H57" s="60" t="str">
        <f>IF(Proc[[#This Row],[type]]="LFF (MDG-F)",MID(Proc[[#This Row],[Obj]],13,10),"")</f>
        <v>DE20502401</v>
      </c>
      <c r="J57" s="60" t="b">
        <f>Proc[[#This Row],[Requested]]=Proc[[#This Row],[CurrentParent]]</f>
        <v>0</v>
      </c>
      <c r="K57" s="60" t="str">
        <f>IF(Proc[[#This Row],[Author]]="Marcela Urrego",VLOOKUP(LEFT(Proc[[#This Row],[Requested]],1),Table3[#All],2,0),VLOOKUP(Proc[[#This Row],[Author]],Table4[],2,0))</f>
        <v>MGF</v>
      </c>
      <c r="L57" s="60" t="s">
        <v>401</v>
      </c>
      <c r="M57" s="69">
        <v>45646.435798611114</v>
      </c>
      <c r="N57" s="69">
        <v>45652</v>
      </c>
      <c r="O57" s="69">
        <v>45652</v>
      </c>
      <c r="P57" s="64" t="str">
        <f ca="1">IF(Proc[[#This Row],[DaysAgeing]]&gt;5,"yep","on track")</f>
        <v>on track</v>
      </c>
      <c r="Q57" s="3">
        <f ca="1">IF(Proc[[#This Row],[DateClosed]]="",ABS(NETWORKDAYS(Proc[[#This Row],[DateOpened]],TODAY()))-1,ABS(NETWORKDAYS(Proc[[#This Row],[DateOpened]],Proc[[#This Row],[DateClosed]]))-1)</f>
        <v>4</v>
      </c>
      <c r="R57" s="64" t="s">
        <v>499</v>
      </c>
      <c r="S57" s="60"/>
    </row>
    <row r="58" spans="1:19" hidden="1">
      <c r="A58" s="62" t="s">
        <v>1435</v>
      </c>
      <c r="B58" s="60" t="str">
        <f>IFERROR(VLOOKUP(Proc[[#This Row],[App]],Table2[],3,0),"open")</f>
        <v>ok</v>
      </c>
      <c r="C58" s="62" t="s">
        <v>369</v>
      </c>
      <c r="D58" t="s">
        <v>1401</v>
      </c>
      <c r="E58" t="s">
        <v>1430</v>
      </c>
      <c r="F58" s="60" t="s">
        <v>537</v>
      </c>
      <c r="G58" s="62" t="s">
        <v>406</v>
      </c>
      <c r="H58" s="60" t="str">
        <f>IF(Proc[[#This Row],[type]]="LFF (MDG-F)",MID(Proc[[#This Row],[Obj]],13,10),"")</f>
        <v>DE20502404</v>
      </c>
      <c r="J58" s="60" t="b">
        <f>Proc[[#This Row],[Requested]]=Proc[[#This Row],[CurrentParent]]</f>
        <v>0</v>
      </c>
      <c r="K58" s="60" t="str">
        <f>IF(Proc[[#This Row],[Author]]="Marcela Urrego",VLOOKUP(LEFT(Proc[[#This Row],[Requested]],1),Table3[#All],2,0),VLOOKUP(Proc[[#This Row],[Author]],Table4[],2,0))</f>
        <v>MGF</v>
      </c>
      <c r="L58" s="60" t="s">
        <v>401</v>
      </c>
      <c r="M58" s="69">
        <v>45646.435798611114</v>
      </c>
      <c r="N58" s="69">
        <v>45652</v>
      </c>
      <c r="O58" s="69">
        <v>45652</v>
      </c>
      <c r="P58" s="64" t="str">
        <f ca="1">IF(Proc[[#This Row],[DaysAgeing]]&gt;5,"yep","on track")</f>
        <v>on track</v>
      </c>
      <c r="Q58" s="3">
        <f ca="1">IF(Proc[[#This Row],[DateClosed]]="",ABS(NETWORKDAYS(Proc[[#This Row],[DateOpened]],TODAY()))-1,ABS(NETWORKDAYS(Proc[[#This Row],[DateOpened]],Proc[[#This Row],[DateClosed]]))-1)</f>
        <v>4</v>
      </c>
      <c r="R58" s="64" t="s">
        <v>499</v>
      </c>
      <c r="S58" s="60"/>
    </row>
    <row r="59" spans="1:19" hidden="1">
      <c r="A59" s="62" t="s">
        <v>1435</v>
      </c>
      <c r="B59" s="60" t="str">
        <f>IFERROR(VLOOKUP(Proc[[#This Row],[App]],Table2[],3,0),"open")</f>
        <v>ok</v>
      </c>
      <c r="C59" s="62" t="s">
        <v>369</v>
      </c>
      <c r="D59" t="s">
        <v>1402</v>
      </c>
      <c r="E59" t="s">
        <v>1430</v>
      </c>
      <c r="F59" s="60" t="s">
        <v>537</v>
      </c>
      <c r="G59" s="62" t="s">
        <v>406</v>
      </c>
      <c r="H59" s="60" t="str">
        <f>IF(Proc[[#This Row],[type]]="LFF (MDG-F)",MID(Proc[[#This Row],[Obj]],13,10),"")</f>
        <v>DE20502405</v>
      </c>
      <c r="J59" s="60" t="b">
        <f>Proc[[#This Row],[Requested]]=Proc[[#This Row],[CurrentParent]]</f>
        <v>0</v>
      </c>
      <c r="K59" s="60" t="str">
        <f>IF(Proc[[#This Row],[Author]]="Marcela Urrego",VLOOKUP(LEFT(Proc[[#This Row],[Requested]],1),Table3[#All],2,0),VLOOKUP(Proc[[#This Row],[Author]],Table4[],2,0))</f>
        <v>MGF</v>
      </c>
      <c r="L59" s="60" t="s">
        <v>401</v>
      </c>
      <c r="M59" s="69">
        <v>45646.435798611114</v>
      </c>
      <c r="N59" s="69">
        <v>45652</v>
      </c>
      <c r="O59" s="69">
        <v>45652</v>
      </c>
      <c r="P59" s="64" t="str">
        <f ca="1">IF(Proc[[#This Row],[DaysAgeing]]&gt;5,"yep","on track")</f>
        <v>on track</v>
      </c>
      <c r="Q59" s="3">
        <f ca="1">IF(Proc[[#This Row],[DateClosed]]="",ABS(NETWORKDAYS(Proc[[#This Row],[DateOpened]],TODAY()))-1,ABS(NETWORKDAYS(Proc[[#This Row],[DateOpened]],Proc[[#This Row],[DateClosed]]))-1)</f>
        <v>4</v>
      </c>
      <c r="R59" s="64" t="s">
        <v>499</v>
      </c>
      <c r="S59" s="60"/>
    </row>
    <row r="60" spans="1:19" hidden="1">
      <c r="A60" s="62" t="s">
        <v>1435</v>
      </c>
      <c r="B60" s="60" t="str">
        <f>IFERROR(VLOOKUP(Proc[[#This Row],[App]],Table2[],3,0),"open")</f>
        <v>ok</v>
      </c>
      <c r="C60" s="62" t="s">
        <v>369</v>
      </c>
      <c r="D60" t="s">
        <v>1403</v>
      </c>
      <c r="E60" t="s">
        <v>1430</v>
      </c>
      <c r="F60" s="60" t="s">
        <v>537</v>
      </c>
      <c r="G60" s="62" t="s">
        <v>406</v>
      </c>
      <c r="H60" s="60" t="str">
        <f>IF(Proc[[#This Row],[type]]="LFF (MDG-F)",MID(Proc[[#This Row],[Obj]],13,10),"")</f>
        <v>DE20502407</v>
      </c>
      <c r="J60" s="60" t="b">
        <f>Proc[[#This Row],[Requested]]=Proc[[#This Row],[CurrentParent]]</f>
        <v>0</v>
      </c>
      <c r="K60" s="60" t="str">
        <f>IF(Proc[[#This Row],[Author]]="Marcela Urrego",VLOOKUP(LEFT(Proc[[#This Row],[Requested]],1),Table3[#All],2,0),VLOOKUP(Proc[[#This Row],[Author]],Table4[],2,0))</f>
        <v>MGF</v>
      </c>
      <c r="L60" s="60" t="s">
        <v>401</v>
      </c>
      <c r="M60" s="69">
        <v>45646.435798611114</v>
      </c>
      <c r="N60" s="69">
        <v>45652</v>
      </c>
      <c r="O60" s="69">
        <v>45652</v>
      </c>
      <c r="P60" s="64" t="str">
        <f ca="1">IF(Proc[[#This Row],[DaysAgeing]]&gt;5,"yep","on track")</f>
        <v>on track</v>
      </c>
      <c r="Q60" s="3">
        <f ca="1">IF(Proc[[#This Row],[DateClosed]]="",ABS(NETWORKDAYS(Proc[[#This Row],[DateOpened]],TODAY()))-1,ABS(NETWORKDAYS(Proc[[#This Row],[DateOpened]],Proc[[#This Row],[DateClosed]]))-1)</f>
        <v>4</v>
      </c>
      <c r="R60" s="64" t="s">
        <v>499</v>
      </c>
      <c r="S60" s="60"/>
    </row>
    <row r="61" spans="1:19" hidden="1">
      <c r="A61" s="62" t="s">
        <v>1435</v>
      </c>
      <c r="B61" s="60" t="str">
        <f>IFERROR(VLOOKUP(Proc[[#This Row],[App]],Table2[],3,0),"open")</f>
        <v>ok</v>
      </c>
      <c r="C61" s="62" t="s">
        <v>369</v>
      </c>
      <c r="D61" t="s">
        <v>1404</v>
      </c>
      <c r="E61" t="s">
        <v>1430</v>
      </c>
      <c r="F61" s="60" t="s">
        <v>537</v>
      </c>
      <c r="G61" s="62" t="s">
        <v>406</v>
      </c>
      <c r="H61" s="60" t="str">
        <f>IF(Proc[[#This Row],[type]]="LFF (MDG-F)",MID(Proc[[#This Row],[Obj]],13,10),"")</f>
        <v>DE20502408</v>
      </c>
      <c r="J61" s="60" t="b">
        <f>Proc[[#This Row],[Requested]]=Proc[[#This Row],[CurrentParent]]</f>
        <v>0</v>
      </c>
      <c r="K61" s="60" t="str">
        <f>IF(Proc[[#This Row],[Author]]="Marcela Urrego",VLOOKUP(LEFT(Proc[[#This Row],[Requested]],1),Table3[#All],2,0),VLOOKUP(Proc[[#This Row],[Author]],Table4[],2,0))</f>
        <v>MGF</v>
      </c>
      <c r="L61" s="60" t="s">
        <v>401</v>
      </c>
      <c r="M61" s="69">
        <v>45646.435798611114</v>
      </c>
      <c r="N61" s="69">
        <v>45652</v>
      </c>
      <c r="O61" s="69">
        <v>45652</v>
      </c>
      <c r="P61" s="64" t="str">
        <f ca="1">IF(Proc[[#This Row],[DaysAgeing]]&gt;5,"yep","on track")</f>
        <v>on track</v>
      </c>
      <c r="Q61" s="3">
        <f ca="1">IF(Proc[[#This Row],[DateClosed]]="",ABS(NETWORKDAYS(Proc[[#This Row],[DateOpened]],TODAY()))-1,ABS(NETWORKDAYS(Proc[[#This Row],[DateOpened]],Proc[[#This Row],[DateClosed]]))-1)</f>
        <v>4</v>
      </c>
      <c r="R61" s="64" t="s">
        <v>499</v>
      </c>
      <c r="S61" s="60"/>
    </row>
    <row r="62" spans="1:19" hidden="1">
      <c r="A62" s="62" t="s">
        <v>1435</v>
      </c>
      <c r="B62" s="60" t="str">
        <f>IFERROR(VLOOKUP(Proc[[#This Row],[App]],Table2[],3,0),"open")</f>
        <v>ok</v>
      </c>
      <c r="C62" s="62" t="s">
        <v>375</v>
      </c>
      <c r="D62" t="s">
        <v>1405</v>
      </c>
      <c r="E62" t="s">
        <v>1430</v>
      </c>
      <c r="F62" s="60" t="s">
        <v>537</v>
      </c>
      <c r="G62" s="62" t="s">
        <v>406</v>
      </c>
      <c r="H62" s="60" t="str">
        <f>IF(Proc[[#This Row],[type]]="LFF (MDG-F)",MID(Proc[[#This Row],[Obj]],13,10),"")</f>
        <v>DE20502409</v>
      </c>
      <c r="I62" t="s">
        <v>1491</v>
      </c>
      <c r="J62" s="60" t="b">
        <f>Proc[[#This Row],[Requested]]=Proc[[#This Row],[CurrentParent]]</f>
        <v>0</v>
      </c>
      <c r="K62" s="60" t="str">
        <f>IF(Proc[[#This Row],[Author]]="Marcela Urrego",VLOOKUP(LEFT(Proc[[#This Row],[Requested]],1),Table3[#All],2,0),VLOOKUP(Proc[[#This Row],[Author]],Table4[],2,0))</f>
        <v>MGF</v>
      </c>
      <c r="L62" s="60" t="s">
        <v>401</v>
      </c>
      <c r="M62" s="69">
        <v>45646.435798611114</v>
      </c>
      <c r="N62" s="69">
        <v>45652</v>
      </c>
      <c r="O62" s="69">
        <v>45652</v>
      </c>
      <c r="P62" s="64" t="str">
        <f ca="1">IF(Proc[[#This Row],[DaysAgeing]]&gt;5,"yep","on track")</f>
        <v>on track</v>
      </c>
      <c r="Q62" s="3">
        <f ca="1">IF(Proc[[#This Row],[DateClosed]]="",ABS(NETWORKDAYS(Proc[[#This Row],[DateOpened]],TODAY()))-1,ABS(NETWORKDAYS(Proc[[#This Row],[DateOpened]],Proc[[#This Row],[DateClosed]]))-1)</f>
        <v>4</v>
      </c>
      <c r="R62" s="64" t="s">
        <v>499</v>
      </c>
      <c r="S62" s="60"/>
    </row>
    <row r="63" spans="1:19" hidden="1">
      <c r="A63" s="62" t="s">
        <v>1435</v>
      </c>
      <c r="B63" s="60" t="str">
        <f>IFERROR(VLOOKUP(Proc[[#This Row],[App]],Table2[],3,0),"open")</f>
        <v>ok</v>
      </c>
      <c r="C63" s="62" t="s">
        <v>369</v>
      </c>
      <c r="D63" t="s">
        <v>1406</v>
      </c>
      <c r="E63" t="s">
        <v>1430</v>
      </c>
      <c r="F63" s="60" t="s">
        <v>537</v>
      </c>
      <c r="G63" s="62" t="s">
        <v>406</v>
      </c>
      <c r="H63" s="60" t="str">
        <f>IF(Proc[[#This Row],[type]]="LFF (MDG-F)",MID(Proc[[#This Row],[Obj]],13,10),"")</f>
        <v>DE20502410</v>
      </c>
      <c r="J63" s="60" t="b">
        <f>Proc[[#This Row],[Requested]]=Proc[[#This Row],[CurrentParent]]</f>
        <v>0</v>
      </c>
      <c r="K63" s="60" t="str">
        <f>IF(Proc[[#This Row],[Author]]="Marcela Urrego",VLOOKUP(LEFT(Proc[[#This Row],[Requested]],1),Table3[#All],2,0),VLOOKUP(Proc[[#This Row],[Author]],Table4[],2,0))</f>
        <v>MGF</v>
      </c>
      <c r="L63" s="60" t="s">
        <v>401</v>
      </c>
      <c r="M63" s="69">
        <v>45646.435798611114</v>
      </c>
      <c r="N63" s="69">
        <v>45652</v>
      </c>
      <c r="O63" s="69">
        <v>45652</v>
      </c>
      <c r="P63" s="64" t="str">
        <f ca="1">IF(Proc[[#This Row],[DaysAgeing]]&gt;5,"yep","on track")</f>
        <v>on track</v>
      </c>
      <c r="Q63" s="3">
        <f ca="1">IF(Proc[[#This Row],[DateClosed]]="",ABS(NETWORKDAYS(Proc[[#This Row],[DateOpened]],TODAY()))-1,ABS(NETWORKDAYS(Proc[[#This Row],[DateOpened]],Proc[[#This Row],[DateClosed]]))-1)</f>
        <v>4</v>
      </c>
      <c r="R63" s="64" t="s">
        <v>499</v>
      </c>
      <c r="S63" s="60"/>
    </row>
    <row r="64" spans="1:19" hidden="1">
      <c r="A64" s="62" t="s">
        <v>1435</v>
      </c>
      <c r="B64" s="60" t="str">
        <f>IFERROR(VLOOKUP(Proc[[#This Row],[App]],Table2[],3,0),"open")</f>
        <v>ok</v>
      </c>
      <c r="C64" s="62" t="s">
        <v>369</v>
      </c>
      <c r="D64" t="s">
        <v>1407</v>
      </c>
      <c r="E64" t="s">
        <v>1430</v>
      </c>
      <c r="F64" s="60" t="s">
        <v>537</v>
      </c>
      <c r="G64" s="62" t="s">
        <v>406</v>
      </c>
      <c r="H64" s="60" t="str">
        <f>IF(Proc[[#This Row],[type]]="LFF (MDG-F)",MID(Proc[[#This Row],[Obj]],13,10),"")</f>
        <v>DE20502411</v>
      </c>
      <c r="J64" s="60" t="b">
        <f>Proc[[#This Row],[Requested]]=Proc[[#This Row],[CurrentParent]]</f>
        <v>0</v>
      </c>
      <c r="K64" s="60" t="str">
        <f>IF(Proc[[#This Row],[Author]]="Marcela Urrego",VLOOKUP(LEFT(Proc[[#This Row],[Requested]],1),Table3[#All],2,0),VLOOKUP(Proc[[#This Row],[Author]],Table4[],2,0))</f>
        <v>MGF</v>
      </c>
      <c r="L64" s="60" t="s">
        <v>401</v>
      </c>
      <c r="M64" s="69">
        <v>45646.435798611114</v>
      </c>
      <c r="N64" s="69">
        <v>45652</v>
      </c>
      <c r="O64" s="69">
        <v>45652</v>
      </c>
      <c r="P64" s="64" t="str">
        <f ca="1">IF(Proc[[#This Row],[DaysAgeing]]&gt;5,"yep","on track")</f>
        <v>on track</v>
      </c>
      <c r="Q64" s="3">
        <f ca="1">IF(Proc[[#This Row],[DateClosed]]="",ABS(NETWORKDAYS(Proc[[#This Row],[DateOpened]],TODAY()))-1,ABS(NETWORKDAYS(Proc[[#This Row],[DateOpened]],Proc[[#This Row],[DateClosed]]))-1)</f>
        <v>4</v>
      </c>
      <c r="R64" s="64" t="s">
        <v>499</v>
      </c>
      <c r="S64" s="60"/>
    </row>
    <row r="65" spans="1:19" hidden="1">
      <c r="A65" s="62" t="s">
        <v>1435</v>
      </c>
      <c r="B65" s="60" t="str">
        <f>IFERROR(VLOOKUP(Proc[[#This Row],[App]],Table2[],3,0),"open")</f>
        <v>ok</v>
      </c>
      <c r="C65" s="62" t="s">
        <v>369</v>
      </c>
      <c r="D65" t="s">
        <v>1408</v>
      </c>
      <c r="E65" t="s">
        <v>1430</v>
      </c>
      <c r="F65" s="60" t="s">
        <v>537</v>
      </c>
      <c r="G65" s="62" t="s">
        <v>406</v>
      </c>
      <c r="H65" s="60" t="str">
        <f>IF(Proc[[#This Row],[type]]="LFF (MDG-F)",MID(Proc[[#This Row],[Obj]],13,10),"")</f>
        <v>DE20502412</v>
      </c>
      <c r="J65" s="60" t="b">
        <f>Proc[[#This Row],[Requested]]=Proc[[#This Row],[CurrentParent]]</f>
        <v>0</v>
      </c>
      <c r="K65" s="60" t="str">
        <f>IF(Proc[[#This Row],[Author]]="Marcela Urrego",VLOOKUP(LEFT(Proc[[#This Row],[Requested]],1),Table3[#All],2,0),VLOOKUP(Proc[[#This Row],[Author]],Table4[],2,0))</f>
        <v>MGF</v>
      </c>
      <c r="L65" s="60" t="s">
        <v>401</v>
      </c>
      <c r="M65" s="69">
        <v>45646.435798611114</v>
      </c>
      <c r="N65" s="69">
        <v>45652</v>
      </c>
      <c r="O65" s="69">
        <v>45652</v>
      </c>
      <c r="P65" s="64" t="str">
        <f ca="1">IF(Proc[[#This Row],[DaysAgeing]]&gt;5,"yep","on track")</f>
        <v>on track</v>
      </c>
      <c r="Q65" s="3">
        <f ca="1">IF(Proc[[#This Row],[DateClosed]]="",ABS(NETWORKDAYS(Proc[[#This Row],[DateOpened]],TODAY()))-1,ABS(NETWORKDAYS(Proc[[#This Row],[DateOpened]],Proc[[#This Row],[DateClosed]]))-1)</f>
        <v>4</v>
      </c>
      <c r="R65" s="64" t="s">
        <v>499</v>
      </c>
      <c r="S65" s="60"/>
    </row>
    <row r="66" spans="1:19" hidden="1">
      <c r="A66" s="62" t="s">
        <v>1435</v>
      </c>
      <c r="B66" s="60" t="str">
        <f>IFERROR(VLOOKUP(Proc[[#This Row],[App]],Table2[],3,0),"open")</f>
        <v>ok</v>
      </c>
      <c r="C66" s="62" t="s">
        <v>369</v>
      </c>
      <c r="D66" t="s">
        <v>1409</v>
      </c>
      <c r="E66" t="s">
        <v>1430</v>
      </c>
      <c r="F66" s="60" t="s">
        <v>537</v>
      </c>
      <c r="G66" s="62" t="s">
        <v>406</v>
      </c>
      <c r="H66" s="60" t="str">
        <f>IF(Proc[[#This Row],[type]]="LFF (MDG-F)",MID(Proc[[#This Row],[Obj]],13,10),"")</f>
        <v>DE20502415</v>
      </c>
      <c r="J66" s="60" t="b">
        <f>Proc[[#This Row],[Requested]]=Proc[[#This Row],[CurrentParent]]</f>
        <v>0</v>
      </c>
      <c r="K66" s="60" t="str">
        <f>IF(Proc[[#This Row],[Author]]="Marcela Urrego",VLOOKUP(LEFT(Proc[[#This Row],[Requested]],1),Table3[#All],2,0),VLOOKUP(Proc[[#This Row],[Author]],Table4[],2,0))</f>
        <v>MGF</v>
      </c>
      <c r="L66" s="60" t="s">
        <v>401</v>
      </c>
      <c r="M66" s="69">
        <v>45646.435798611114</v>
      </c>
      <c r="N66" s="69">
        <v>45652</v>
      </c>
      <c r="O66" s="69">
        <v>45652</v>
      </c>
      <c r="P66" s="64" t="str">
        <f ca="1">IF(Proc[[#This Row],[DaysAgeing]]&gt;5,"yep","on track")</f>
        <v>on track</v>
      </c>
      <c r="Q66" s="3">
        <f ca="1">IF(Proc[[#This Row],[DateClosed]]="",ABS(NETWORKDAYS(Proc[[#This Row],[DateOpened]],TODAY()))-1,ABS(NETWORKDAYS(Proc[[#This Row],[DateOpened]],Proc[[#This Row],[DateClosed]]))-1)</f>
        <v>4</v>
      </c>
      <c r="R66" s="64" t="s">
        <v>499</v>
      </c>
      <c r="S66" s="60"/>
    </row>
    <row r="67" spans="1:19" hidden="1">
      <c r="A67" s="62" t="s">
        <v>1435</v>
      </c>
      <c r="B67" s="60" t="str">
        <f>IFERROR(VLOOKUP(Proc[[#This Row],[App]],Table2[],3,0),"open")</f>
        <v>ok</v>
      </c>
      <c r="C67" s="62" t="s">
        <v>369</v>
      </c>
      <c r="D67" t="s">
        <v>1410</v>
      </c>
      <c r="E67" t="s">
        <v>1430</v>
      </c>
      <c r="F67" s="60" t="s">
        <v>537</v>
      </c>
      <c r="G67" s="62" t="s">
        <v>406</v>
      </c>
      <c r="H67" s="60" t="str">
        <f>IF(Proc[[#This Row],[type]]="LFF (MDG-F)",MID(Proc[[#This Row],[Obj]],13,10),"")</f>
        <v>DE20502417</v>
      </c>
      <c r="J67" s="60" t="b">
        <f>Proc[[#This Row],[Requested]]=Proc[[#This Row],[CurrentParent]]</f>
        <v>0</v>
      </c>
      <c r="K67" s="60" t="str">
        <f>IF(Proc[[#This Row],[Author]]="Marcela Urrego",VLOOKUP(LEFT(Proc[[#This Row],[Requested]],1),Table3[#All],2,0),VLOOKUP(Proc[[#This Row],[Author]],Table4[],2,0))</f>
        <v>MGF</v>
      </c>
      <c r="L67" s="60" t="s">
        <v>401</v>
      </c>
      <c r="M67" s="69">
        <v>45646.435798611114</v>
      </c>
      <c r="N67" s="69">
        <v>45652</v>
      </c>
      <c r="O67" s="69">
        <v>45652</v>
      </c>
      <c r="P67" s="64" t="str">
        <f ca="1">IF(Proc[[#This Row],[DaysAgeing]]&gt;5,"yep","on track")</f>
        <v>on track</v>
      </c>
      <c r="Q67" s="3">
        <f ca="1">IF(Proc[[#This Row],[DateClosed]]="",ABS(NETWORKDAYS(Proc[[#This Row],[DateOpened]],TODAY()))-1,ABS(NETWORKDAYS(Proc[[#This Row],[DateOpened]],Proc[[#This Row],[DateClosed]]))-1)</f>
        <v>4</v>
      </c>
      <c r="R67" s="64" t="s">
        <v>499</v>
      </c>
      <c r="S67" s="60"/>
    </row>
    <row r="68" spans="1:19" hidden="1">
      <c r="A68" s="62" t="s">
        <v>1435</v>
      </c>
      <c r="B68" s="60" t="str">
        <f>IFERROR(VLOOKUP(Proc[[#This Row],[App]],Table2[],3,0),"open")</f>
        <v>ok</v>
      </c>
      <c r="C68" s="62" t="s">
        <v>369</v>
      </c>
      <c r="D68" t="s">
        <v>1411</v>
      </c>
      <c r="E68" t="s">
        <v>1431</v>
      </c>
      <c r="F68" s="60" t="s">
        <v>537</v>
      </c>
      <c r="G68" s="62" t="s">
        <v>406</v>
      </c>
      <c r="H68" s="60" t="str">
        <f>IF(Proc[[#This Row],[type]]="LFF (MDG-F)",MID(Proc[[#This Row],[Obj]],13,10),"")</f>
        <v>DE20502702</v>
      </c>
      <c r="J68" s="60" t="b">
        <f>Proc[[#This Row],[Requested]]=Proc[[#This Row],[CurrentParent]]</f>
        <v>0</v>
      </c>
      <c r="K68" s="60" t="str">
        <f>IF(Proc[[#This Row],[Author]]="Marcela Urrego",VLOOKUP(LEFT(Proc[[#This Row],[Requested]],1),Table3[#All],2,0),VLOOKUP(Proc[[#This Row],[Author]],Table4[],2,0))</f>
        <v>MGF</v>
      </c>
      <c r="L68" s="60" t="s">
        <v>401</v>
      </c>
      <c r="M68" s="69">
        <v>45646.435798611114</v>
      </c>
      <c r="N68" s="69">
        <v>45652</v>
      </c>
      <c r="O68" s="69">
        <v>45652</v>
      </c>
      <c r="P68" s="64" t="str">
        <f ca="1">IF(Proc[[#This Row],[DaysAgeing]]&gt;5,"yep","on track")</f>
        <v>on track</v>
      </c>
      <c r="Q68" s="3">
        <f ca="1">IF(Proc[[#This Row],[DateClosed]]="",ABS(NETWORKDAYS(Proc[[#This Row],[DateOpened]],TODAY()))-1,ABS(NETWORKDAYS(Proc[[#This Row],[DateOpened]],Proc[[#This Row],[DateClosed]]))-1)</f>
        <v>4</v>
      </c>
      <c r="R68" s="64" t="s">
        <v>499</v>
      </c>
      <c r="S68" s="60"/>
    </row>
    <row r="69" spans="1:19" hidden="1">
      <c r="A69" s="62" t="s">
        <v>1435</v>
      </c>
      <c r="B69" s="60" t="str">
        <f>IFERROR(VLOOKUP(Proc[[#This Row],[App]],Table2[],3,0),"open")</f>
        <v>ok</v>
      </c>
      <c r="C69" s="62" t="s">
        <v>369</v>
      </c>
      <c r="D69" t="s">
        <v>1412</v>
      </c>
      <c r="E69" t="s">
        <v>1431</v>
      </c>
      <c r="F69" s="60" t="s">
        <v>537</v>
      </c>
      <c r="G69" s="62" t="s">
        <v>406</v>
      </c>
      <c r="H69" s="60" t="str">
        <f>IF(Proc[[#This Row],[type]]="LFF (MDG-F)",MID(Proc[[#This Row],[Obj]],13,10),"")</f>
        <v>DE20502703</v>
      </c>
      <c r="J69" s="60" t="b">
        <f>Proc[[#This Row],[Requested]]=Proc[[#This Row],[CurrentParent]]</f>
        <v>0</v>
      </c>
      <c r="K69" s="60" t="str">
        <f>IF(Proc[[#This Row],[Author]]="Marcela Urrego",VLOOKUP(LEFT(Proc[[#This Row],[Requested]],1),Table3[#All],2,0),VLOOKUP(Proc[[#This Row],[Author]],Table4[],2,0))</f>
        <v>MGF</v>
      </c>
      <c r="L69" s="60" t="s">
        <v>401</v>
      </c>
      <c r="M69" s="69">
        <v>45646.435798611114</v>
      </c>
      <c r="N69" s="69">
        <v>45652</v>
      </c>
      <c r="O69" s="69">
        <v>45652</v>
      </c>
      <c r="P69" s="64" t="str">
        <f ca="1">IF(Proc[[#This Row],[DaysAgeing]]&gt;5,"yep","on track")</f>
        <v>on track</v>
      </c>
      <c r="Q69" s="3">
        <f ca="1">IF(Proc[[#This Row],[DateClosed]]="",ABS(NETWORKDAYS(Proc[[#This Row],[DateOpened]],TODAY()))-1,ABS(NETWORKDAYS(Proc[[#This Row],[DateOpened]],Proc[[#This Row],[DateClosed]]))-1)</f>
        <v>4</v>
      </c>
      <c r="R69" s="64" t="s">
        <v>499</v>
      </c>
      <c r="S69" s="60"/>
    </row>
    <row r="70" spans="1:19" hidden="1">
      <c r="A70" s="62" t="s">
        <v>1435</v>
      </c>
      <c r="B70" s="60" t="str">
        <f>IFERROR(VLOOKUP(Proc[[#This Row],[App]],Table2[],3,0),"open")</f>
        <v>ok</v>
      </c>
      <c r="C70" s="62" t="s">
        <v>369</v>
      </c>
      <c r="D70" t="s">
        <v>1413</v>
      </c>
      <c r="E70" t="s">
        <v>1431</v>
      </c>
      <c r="F70" s="60" t="s">
        <v>537</v>
      </c>
      <c r="G70" s="62" t="s">
        <v>406</v>
      </c>
      <c r="H70" s="60" t="str">
        <f>IF(Proc[[#This Row],[type]]="LFF (MDG-F)",MID(Proc[[#This Row],[Obj]],13,10),"")</f>
        <v>DE20502704</v>
      </c>
      <c r="J70" s="60" t="b">
        <f>Proc[[#This Row],[Requested]]=Proc[[#This Row],[CurrentParent]]</f>
        <v>0</v>
      </c>
      <c r="K70" s="60" t="str">
        <f>IF(Proc[[#This Row],[Author]]="Marcela Urrego",VLOOKUP(LEFT(Proc[[#This Row],[Requested]],1),Table3[#All],2,0),VLOOKUP(Proc[[#This Row],[Author]],Table4[],2,0))</f>
        <v>MGF</v>
      </c>
      <c r="L70" s="60" t="s">
        <v>401</v>
      </c>
      <c r="M70" s="69">
        <v>45646.435798611114</v>
      </c>
      <c r="N70" s="69">
        <v>45652</v>
      </c>
      <c r="O70" s="69">
        <v>45652</v>
      </c>
      <c r="P70" s="64" t="str">
        <f ca="1">IF(Proc[[#This Row],[DaysAgeing]]&gt;5,"yep","on track")</f>
        <v>on track</v>
      </c>
      <c r="Q70" s="3">
        <f ca="1">IF(Proc[[#This Row],[DateClosed]]="",ABS(NETWORKDAYS(Proc[[#This Row],[DateOpened]],TODAY()))-1,ABS(NETWORKDAYS(Proc[[#This Row],[DateOpened]],Proc[[#This Row],[DateClosed]]))-1)</f>
        <v>4</v>
      </c>
      <c r="R70" s="64" t="s">
        <v>499</v>
      </c>
      <c r="S70" s="60"/>
    </row>
    <row r="71" spans="1:19" hidden="1">
      <c r="A71" s="62" t="s">
        <v>1435</v>
      </c>
      <c r="B71" s="60" t="str">
        <f>IFERROR(VLOOKUP(Proc[[#This Row],[App]],Table2[],3,0),"open")</f>
        <v>ok</v>
      </c>
      <c r="C71" s="62" t="s">
        <v>369</v>
      </c>
      <c r="D71" t="s">
        <v>1414</v>
      </c>
      <c r="E71" t="s">
        <v>1431</v>
      </c>
      <c r="F71" s="60" t="s">
        <v>537</v>
      </c>
      <c r="G71" s="62" t="s">
        <v>406</v>
      </c>
      <c r="H71" s="60" t="str">
        <f>IF(Proc[[#This Row],[type]]="LFF (MDG-F)",MID(Proc[[#This Row],[Obj]],13,10),"")</f>
        <v>DE20502705</v>
      </c>
      <c r="J71" s="60" t="b">
        <f>Proc[[#This Row],[Requested]]=Proc[[#This Row],[CurrentParent]]</f>
        <v>0</v>
      </c>
      <c r="K71" s="60" t="str">
        <f>IF(Proc[[#This Row],[Author]]="Marcela Urrego",VLOOKUP(LEFT(Proc[[#This Row],[Requested]],1),Table3[#All],2,0),VLOOKUP(Proc[[#This Row],[Author]],Table4[],2,0))</f>
        <v>MGF</v>
      </c>
      <c r="L71" s="60" t="s">
        <v>401</v>
      </c>
      <c r="M71" s="69">
        <v>45646.435798611114</v>
      </c>
      <c r="N71" s="69">
        <v>45652</v>
      </c>
      <c r="O71" s="69">
        <v>45652</v>
      </c>
      <c r="P71" s="64" t="str">
        <f ca="1">IF(Proc[[#This Row],[DaysAgeing]]&gt;5,"yep","on track")</f>
        <v>on track</v>
      </c>
      <c r="Q71" s="3">
        <f ca="1">IF(Proc[[#This Row],[DateClosed]]="",ABS(NETWORKDAYS(Proc[[#This Row],[DateOpened]],TODAY()))-1,ABS(NETWORKDAYS(Proc[[#This Row],[DateOpened]],Proc[[#This Row],[DateClosed]]))-1)</f>
        <v>4</v>
      </c>
      <c r="R71" s="64" t="s">
        <v>499</v>
      </c>
      <c r="S71" s="60"/>
    </row>
    <row r="72" spans="1:19" hidden="1">
      <c r="A72" s="62" t="s">
        <v>1435</v>
      </c>
      <c r="B72" s="60" t="str">
        <f>IFERROR(VLOOKUP(Proc[[#This Row],[App]],Table2[],3,0),"open")</f>
        <v>ok</v>
      </c>
      <c r="C72" s="62" t="s">
        <v>369</v>
      </c>
      <c r="D72" t="s">
        <v>1415</v>
      </c>
      <c r="E72" t="s">
        <v>1431</v>
      </c>
      <c r="F72" s="60" t="s">
        <v>537</v>
      </c>
      <c r="G72" s="62" t="s">
        <v>406</v>
      </c>
      <c r="H72" s="60" t="str">
        <f>IF(Proc[[#This Row],[type]]="LFF (MDG-F)",MID(Proc[[#This Row],[Obj]],13,10),"")</f>
        <v>DE20502706</v>
      </c>
      <c r="J72" s="60" t="b">
        <f>Proc[[#This Row],[Requested]]=Proc[[#This Row],[CurrentParent]]</f>
        <v>0</v>
      </c>
      <c r="K72" s="60" t="str">
        <f>IF(Proc[[#This Row],[Author]]="Marcela Urrego",VLOOKUP(LEFT(Proc[[#This Row],[Requested]],1),Table3[#All],2,0),VLOOKUP(Proc[[#This Row],[Author]],Table4[],2,0))</f>
        <v>MGF</v>
      </c>
      <c r="L72" s="60" t="s">
        <v>401</v>
      </c>
      <c r="M72" s="69">
        <v>45646.435798611114</v>
      </c>
      <c r="N72" s="69">
        <v>45652</v>
      </c>
      <c r="O72" s="69">
        <v>45652</v>
      </c>
      <c r="P72" s="64" t="str">
        <f ca="1">IF(Proc[[#This Row],[DaysAgeing]]&gt;5,"yep","on track")</f>
        <v>on track</v>
      </c>
      <c r="Q72" s="3">
        <f ca="1">IF(Proc[[#This Row],[DateClosed]]="",ABS(NETWORKDAYS(Proc[[#This Row],[DateOpened]],TODAY()))-1,ABS(NETWORKDAYS(Proc[[#This Row],[DateOpened]],Proc[[#This Row],[DateClosed]]))-1)</f>
        <v>4</v>
      </c>
      <c r="R72" s="64" t="s">
        <v>499</v>
      </c>
      <c r="S72" s="60"/>
    </row>
    <row r="73" spans="1:19" hidden="1">
      <c r="A73" s="62" t="s">
        <v>1435</v>
      </c>
      <c r="B73" s="60" t="str">
        <f>IFERROR(VLOOKUP(Proc[[#This Row],[App]],Table2[],3,0),"open")</f>
        <v>ok</v>
      </c>
      <c r="C73" s="62" t="s">
        <v>369</v>
      </c>
      <c r="D73" t="s">
        <v>1416</v>
      </c>
      <c r="E73" t="s">
        <v>1431</v>
      </c>
      <c r="F73" s="60" t="s">
        <v>537</v>
      </c>
      <c r="G73" s="62" t="s">
        <v>406</v>
      </c>
      <c r="H73" s="60" t="str">
        <f>IF(Proc[[#This Row],[type]]="LFF (MDG-F)",MID(Proc[[#This Row],[Obj]],13,10),"")</f>
        <v>DE20502707</v>
      </c>
      <c r="J73" s="60" t="b">
        <f>Proc[[#This Row],[Requested]]=Proc[[#This Row],[CurrentParent]]</f>
        <v>0</v>
      </c>
      <c r="K73" s="60" t="str">
        <f>IF(Proc[[#This Row],[Author]]="Marcela Urrego",VLOOKUP(LEFT(Proc[[#This Row],[Requested]],1),Table3[#All],2,0),VLOOKUP(Proc[[#This Row],[Author]],Table4[],2,0))</f>
        <v>MGF</v>
      </c>
      <c r="L73" s="60" t="s">
        <v>401</v>
      </c>
      <c r="M73" s="69">
        <v>45646.435798611114</v>
      </c>
      <c r="N73" s="69">
        <v>45652</v>
      </c>
      <c r="O73" s="69">
        <v>45652</v>
      </c>
      <c r="P73" s="64" t="str">
        <f ca="1">IF(Proc[[#This Row],[DaysAgeing]]&gt;5,"yep","on track")</f>
        <v>on track</v>
      </c>
      <c r="Q73" s="3">
        <f ca="1">IF(Proc[[#This Row],[DateClosed]]="",ABS(NETWORKDAYS(Proc[[#This Row],[DateOpened]],TODAY()))-1,ABS(NETWORKDAYS(Proc[[#This Row],[DateOpened]],Proc[[#This Row],[DateClosed]]))-1)</f>
        <v>4</v>
      </c>
      <c r="R73" s="64" t="s">
        <v>499</v>
      </c>
      <c r="S73" s="60"/>
    </row>
    <row r="74" spans="1:19" hidden="1">
      <c r="A74" s="62" t="s">
        <v>1435</v>
      </c>
      <c r="B74" s="60" t="str">
        <f>IFERROR(VLOOKUP(Proc[[#This Row],[App]],Table2[],3,0),"open")</f>
        <v>ok</v>
      </c>
      <c r="C74" s="62" t="s">
        <v>369</v>
      </c>
      <c r="D74" t="s">
        <v>1417</v>
      </c>
      <c r="E74" t="s">
        <v>1431</v>
      </c>
      <c r="F74" s="60" t="s">
        <v>537</v>
      </c>
      <c r="G74" s="62" t="s">
        <v>406</v>
      </c>
      <c r="H74" s="60" t="str">
        <f>IF(Proc[[#This Row],[type]]="LFF (MDG-F)",MID(Proc[[#This Row],[Obj]],13,10),"")</f>
        <v>DE20502708</v>
      </c>
      <c r="J74" s="60" t="b">
        <f>Proc[[#This Row],[Requested]]=Proc[[#This Row],[CurrentParent]]</f>
        <v>0</v>
      </c>
      <c r="K74" s="60" t="str">
        <f>IF(Proc[[#This Row],[Author]]="Marcela Urrego",VLOOKUP(LEFT(Proc[[#This Row],[Requested]],1),Table3[#All],2,0),VLOOKUP(Proc[[#This Row],[Author]],Table4[],2,0))</f>
        <v>MGF</v>
      </c>
      <c r="L74" s="60" t="s">
        <v>401</v>
      </c>
      <c r="M74" s="69">
        <v>45646.435798611114</v>
      </c>
      <c r="N74" s="69">
        <v>45652</v>
      </c>
      <c r="O74" s="69">
        <v>45652</v>
      </c>
      <c r="P74" s="64" t="str">
        <f ca="1">IF(Proc[[#This Row],[DaysAgeing]]&gt;5,"yep","on track")</f>
        <v>on track</v>
      </c>
      <c r="Q74" s="3">
        <f ca="1">IF(Proc[[#This Row],[DateClosed]]="",ABS(NETWORKDAYS(Proc[[#This Row],[DateOpened]],TODAY()))-1,ABS(NETWORKDAYS(Proc[[#This Row],[DateOpened]],Proc[[#This Row],[DateClosed]]))-1)</f>
        <v>4</v>
      </c>
      <c r="R74" s="64" t="s">
        <v>499</v>
      </c>
      <c r="S74" s="60"/>
    </row>
    <row r="75" spans="1:19" hidden="1">
      <c r="A75" s="62" t="s">
        <v>1435</v>
      </c>
      <c r="B75" s="60" t="str">
        <f>IFERROR(VLOOKUP(Proc[[#This Row],[App]],Table2[],3,0),"open")</f>
        <v>ok</v>
      </c>
      <c r="C75" s="62" t="s">
        <v>369</v>
      </c>
      <c r="D75" t="s">
        <v>1418</v>
      </c>
      <c r="E75" t="s">
        <v>1431</v>
      </c>
      <c r="F75" s="60" t="s">
        <v>537</v>
      </c>
      <c r="G75" s="62" t="s">
        <v>406</v>
      </c>
      <c r="H75" s="60" t="str">
        <f>IF(Proc[[#This Row],[type]]="LFF (MDG-F)",MID(Proc[[#This Row],[Obj]],13,10),"")</f>
        <v>DE20502709</v>
      </c>
      <c r="J75" s="60" t="b">
        <f>Proc[[#This Row],[Requested]]=Proc[[#This Row],[CurrentParent]]</f>
        <v>0</v>
      </c>
      <c r="K75" s="60" t="str">
        <f>IF(Proc[[#This Row],[Author]]="Marcela Urrego",VLOOKUP(LEFT(Proc[[#This Row],[Requested]],1),Table3[#All],2,0),VLOOKUP(Proc[[#This Row],[Author]],Table4[],2,0))</f>
        <v>MGF</v>
      </c>
      <c r="L75" s="60" t="s">
        <v>401</v>
      </c>
      <c r="M75" s="69">
        <v>45646.435798611114</v>
      </c>
      <c r="N75" s="69">
        <v>45652</v>
      </c>
      <c r="O75" s="69">
        <v>45652</v>
      </c>
      <c r="P75" s="64" t="str">
        <f ca="1">IF(Proc[[#This Row],[DaysAgeing]]&gt;5,"yep","on track")</f>
        <v>on track</v>
      </c>
      <c r="Q75" s="3">
        <f ca="1">IF(Proc[[#This Row],[DateClosed]]="",ABS(NETWORKDAYS(Proc[[#This Row],[DateOpened]],TODAY()))-1,ABS(NETWORKDAYS(Proc[[#This Row],[DateOpened]],Proc[[#This Row],[DateClosed]]))-1)</f>
        <v>4</v>
      </c>
      <c r="R75" s="64" t="s">
        <v>499</v>
      </c>
      <c r="S75" s="60"/>
    </row>
    <row r="76" spans="1:19" hidden="1">
      <c r="A76" s="62" t="s">
        <v>1435</v>
      </c>
      <c r="B76" s="60" t="str">
        <f>IFERROR(VLOOKUP(Proc[[#This Row],[App]],Table2[],3,0),"open")</f>
        <v>ok</v>
      </c>
      <c r="C76" s="62" t="s">
        <v>369</v>
      </c>
      <c r="D76" t="s">
        <v>1419</v>
      </c>
      <c r="E76" t="s">
        <v>1432</v>
      </c>
      <c r="F76" s="60" t="s">
        <v>537</v>
      </c>
      <c r="G76" s="62" t="s">
        <v>406</v>
      </c>
      <c r="H76" s="60" t="str">
        <f>IF(Proc[[#This Row],[type]]="LFF (MDG-F)",MID(Proc[[#This Row],[Obj]],13,10),"")</f>
        <v>DE20503603</v>
      </c>
      <c r="J76" s="60" t="b">
        <f>Proc[[#This Row],[Requested]]=Proc[[#This Row],[CurrentParent]]</f>
        <v>0</v>
      </c>
      <c r="K76" s="60" t="str">
        <f>IF(Proc[[#This Row],[Author]]="Marcela Urrego",VLOOKUP(LEFT(Proc[[#This Row],[Requested]],1),Table3[#All],2,0),VLOOKUP(Proc[[#This Row],[Author]],Table4[],2,0))</f>
        <v>MGF</v>
      </c>
      <c r="L76" s="60" t="s">
        <v>401</v>
      </c>
      <c r="M76" s="69">
        <v>45646.435798611114</v>
      </c>
      <c r="N76" s="69">
        <v>45652</v>
      </c>
      <c r="O76" s="69">
        <v>45652</v>
      </c>
      <c r="P76" s="64" t="str">
        <f ca="1">IF(Proc[[#This Row],[DaysAgeing]]&gt;5,"yep","on track")</f>
        <v>on track</v>
      </c>
      <c r="Q76" s="3">
        <f ca="1">IF(Proc[[#This Row],[DateClosed]]="",ABS(NETWORKDAYS(Proc[[#This Row],[DateOpened]],TODAY()))-1,ABS(NETWORKDAYS(Proc[[#This Row],[DateOpened]],Proc[[#This Row],[DateClosed]]))-1)</f>
        <v>4</v>
      </c>
      <c r="R76" s="64" t="s">
        <v>499</v>
      </c>
      <c r="S76" s="60"/>
    </row>
    <row r="77" spans="1:19" hidden="1">
      <c r="A77" s="62" t="s">
        <v>1435</v>
      </c>
      <c r="B77" s="60" t="str">
        <f>IFERROR(VLOOKUP(Proc[[#This Row],[App]],Table2[],3,0),"open")</f>
        <v>ok</v>
      </c>
      <c r="C77" s="62" t="s">
        <v>369</v>
      </c>
      <c r="D77" t="s">
        <v>1420</v>
      </c>
      <c r="E77" t="s">
        <v>1432</v>
      </c>
      <c r="F77" s="60" t="s">
        <v>537</v>
      </c>
      <c r="G77" s="62" t="s">
        <v>406</v>
      </c>
      <c r="H77" s="60" t="str">
        <f>IF(Proc[[#This Row],[type]]="LFF (MDG-F)",MID(Proc[[#This Row],[Obj]],13,10),"")</f>
        <v>DE20503604</v>
      </c>
      <c r="J77" s="60" t="b">
        <f>Proc[[#This Row],[Requested]]=Proc[[#This Row],[CurrentParent]]</f>
        <v>0</v>
      </c>
      <c r="K77" s="60" t="str">
        <f>IF(Proc[[#This Row],[Author]]="Marcela Urrego",VLOOKUP(LEFT(Proc[[#This Row],[Requested]],1),Table3[#All],2,0),VLOOKUP(Proc[[#This Row],[Author]],Table4[],2,0))</f>
        <v>MGF</v>
      </c>
      <c r="L77" s="60" t="s">
        <v>401</v>
      </c>
      <c r="M77" s="69">
        <v>45646.435798611114</v>
      </c>
      <c r="N77" s="69">
        <v>45652</v>
      </c>
      <c r="O77" s="69">
        <v>45652</v>
      </c>
      <c r="P77" s="64" t="str">
        <f ca="1">IF(Proc[[#This Row],[DaysAgeing]]&gt;5,"yep","on track")</f>
        <v>on track</v>
      </c>
      <c r="Q77" s="3">
        <f ca="1">IF(Proc[[#This Row],[DateClosed]]="",ABS(NETWORKDAYS(Proc[[#This Row],[DateOpened]],TODAY()))-1,ABS(NETWORKDAYS(Proc[[#This Row],[DateOpened]],Proc[[#This Row],[DateClosed]]))-1)</f>
        <v>4</v>
      </c>
      <c r="R77" s="64" t="s">
        <v>499</v>
      </c>
      <c r="S77" s="60"/>
    </row>
    <row r="78" spans="1:19" hidden="1">
      <c r="A78" s="62" t="s">
        <v>1435</v>
      </c>
      <c r="B78" s="60" t="str">
        <f>IFERROR(VLOOKUP(Proc[[#This Row],[App]],Table2[],3,0),"open")</f>
        <v>ok</v>
      </c>
      <c r="C78" s="62" t="s">
        <v>369</v>
      </c>
      <c r="D78" t="s">
        <v>1421</v>
      </c>
      <c r="E78" t="s">
        <v>1432</v>
      </c>
      <c r="F78" s="60" t="s">
        <v>537</v>
      </c>
      <c r="G78" s="62" t="s">
        <v>406</v>
      </c>
      <c r="H78" s="60" t="str">
        <f>IF(Proc[[#This Row],[type]]="LFF (MDG-F)",MID(Proc[[#This Row],[Obj]],13,10),"")</f>
        <v>DE20503605</v>
      </c>
      <c r="J78" s="60" t="b">
        <f>Proc[[#This Row],[Requested]]=Proc[[#This Row],[CurrentParent]]</f>
        <v>0</v>
      </c>
      <c r="K78" s="60" t="str">
        <f>IF(Proc[[#This Row],[Author]]="Marcela Urrego",VLOOKUP(LEFT(Proc[[#This Row],[Requested]],1),Table3[#All],2,0),VLOOKUP(Proc[[#This Row],[Author]],Table4[],2,0))</f>
        <v>MGF</v>
      </c>
      <c r="L78" s="60" t="s">
        <v>401</v>
      </c>
      <c r="M78" s="69">
        <v>45646.435798611114</v>
      </c>
      <c r="N78" s="69">
        <v>45652</v>
      </c>
      <c r="O78" s="69">
        <v>45652</v>
      </c>
      <c r="P78" s="64" t="str">
        <f ca="1">IF(Proc[[#This Row],[DaysAgeing]]&gt;5,"yep","on track")</f>
        <v>on track</v>
      </c>
      <c r="Q78" s="3">
        <f ca="1">IF(Proc[[#This Row],[DateClosed]]="",ABS(NETWORKDAYS(Proc[[#This Row],[DateOpened]],TODAY()))-1,ABS(NETWORKDAYS(Proc[[#This Row],[DateOpened]],Proc[[#This Row],[DateClosed]]))-1)</f>
        <v>4</v>
      </c>
      <c r="R78" s="64" t="s">
        <v>499</v>
      </c>
      <c r="S78" s="60"/>
    </row>
    <row r="79" spans="1:19" hidden="1">
      <c r="A79" s="62" t="s">
        <v>1435</v>
      </c>
      <c r="B79" s="60" t="str">
        <f>IFERROR(VLOOKUP(Proc[[#This Row],[App]],Table2[],3,0),"open")</f>
        <v>ok</v>
      </c>
      <c r="C79" s="62" t="s">
        <v>369</v>
      </c>
      <c r="D79" t="s">
        <v>1422</v>
      </c>
      <c r="E79" t="s">
        <v>1432</v>
      </c>
      <c r="F79" s="60" t="s">
        <v>537</v>
      </c>
      <c r="G79" s="62" t="s">
        <v>406</v>
      </c>
      <c r="H79" s="60" t="str">
        <f>IF(Proc[[#This Row],[type]]="LFF (MDG-F)",MID(Proc[[#This Row],[Obj]],13,10),"")</f>
        <v>DE20503606</v>
      </c>
      <c r="J79" s="60" t="b">
        <f>Proc[[#This Row],[Requested]]=Proc[[#This Row],[CurrentParent]]</f>
        <v>0</v>
      </c>
      <c r="K79" s="60" t="str">
        <f>IF(Proc[[#This Row],[Author]]="Marcela Urrego",VLOOKUP(LEFT(Proc[[#This Row],[Requested]],1),Table3[#All],2,0),VLOOKUP(Proc[[#This Row],[Author]],Table4[],2,0))</f>
        <v>MGF</v>
      </c>
      <c r="L79" s="60" t="s">
        <v>401</v>
      </c>
      <c r="M79" s="69">
        <v>45646.435798611114</v>
      </c>
      <c r="N79" s="69">
        <v>45652</v>
      </c>
      <c r="O79" s="69">
        <v>45652</v>
      </c>
      <c r="P79" s="64" t="str">
        <f ca="1">IF(Proc[[#This Row],[DaysAgeing]]&gt;5,"yep","on track")</f>
        <v>on track</v>
      </c>
      <c r="Q79" s="3">
        <f ca="1">IF(Proc[[#This Row],[DateClosed]]="",ABS(NETWORKDAYS(Proc[[#This Row],[DateOpened]],TODAY()))-1,ABS(NETWORKDAYS(Proc[[#This Row],[DateOpened]],Proc[[#This Row],[DateClosed]]))-1)</f>
        <v>4</v>
      </c>
      <c r="R79" s="64" t="s">
        <v>499</v>
      </c>
      <c r="S79" s="60"/>
    </row>
    <row r="80" spans="1:19" hidden="1">
      <c r="A80" s="62" t="s">
        <v>1435</v>
      </c>
      <c r="B80" s="60" t="str">
        <f>IFERROR(VLOOKUP(Proc[[#This Row],[App]],Table2[],3,0),"open")</f>
        <v>ok</v>
      </c>
      <c r="C80" s="62" t="s">
        <v>369</v>
      </c>
      <c r="D80" t="s">
        <v>1423</v>
      </c>
      <c r="E80" t="s">
        <v>1433</v>
      </c>
      <c r="F80" s="60" t="s">
        <v>537</v>
      </c>
      <c r="G80" s="62" t="s">
        <v>406</v>
      </c>
      <c r="H80" s="60" t="str">
        <f>IF(Proc[[#This Row],[type]]="LFF (MDG-F)",MID(Proc[[#This Row],[Obj]],13,10),"")</f>
        <v>DE20538105</v>
      </c>
      <c r="J80" s="60" t="b">
        <f>Proc[[#This Row],[Requested]]=Proc[[#This Row],[CurrentParent]]</f>
        <v>0</v>
      </c>
      <c r="K80" s="60" t="str">
        <f>IF(Proc[[#This Row],[Author]]="Marcela Urrego",VLOOKUP(LEFT(Proc[[#This Row],[Requested]],1),Table3[#All],2,0),VLOOKUP(Proc[[#This Row],[Author]],Table4[],2,0))</f>
        <v>MGF</v>
      </c>
      <c r="L80" s="60" t="s">
        <v>401</v>
      </c>
      <c r="M80" s="69">
        <v>45646.435798611114</v>
      </c>
      <c r="N80" s="69">
        <v>45652</v>
      </c>
      <c r="O80" s="69">
        <v>45652</v>
      </c>
      <c r="P80" s="64" t="str">
        <f ca="1">IF(Proc[[#This Row],[DaysAgeing]]&gt;5,"yep","on track")</f>
        <v>on track</v>
      </c>
      <c r="Q80" s="3">
        <f ca="1">IF(Proc[[#This Row],[DateClosed]]="",ABS(NETWORKDAYS(Proc[[#This Row],[DateOpened]],TODAY()))-1,ABS(NETWORKDAYS(Proc[[#This Row],[DateOpened]],Proc[[#This Row],[DateClosed]]))-1)</f>
        <v>4</v>
      </c>
      <c r="R80" s="64" t="s">
        <v>499</v>
      </c>
      <c r="S80" s="60"/>
    </row>
    <row r="81" spans="1:19" hidden="1">
      <c r="A81" s="62" t="s">
        <v>1435</v>
      </c>
      <c r="B81" s="60" t="str">
        <f>IFERROR(VLOOKUP(Proc[[#This Row],[App]],Table2[],3,0),"open")</f>
        <v>ok</v>
      </c>
      <c r="C81" s="62" t="s">
        <v>369</v>
      </c>
      <c r="D81" t="s">
        <v>1424</v>
      </c>
      <c r="E81" t="s">
        <v>1433</v>
      </c>
      <c r="F81" s="60" t="s">
        <v>537</v>
      </c>
      <c r="G81" s="62" t="s">
        <v>406</v>
      </c>
      <c r="H81" s="60" t="str">
        <f>IF(Proc[[#This Row],[type]]="LFF (MDG-F)",MID(Proc[[#This Row],[Obj]],13,10),"")</f>
        <v>DE20538155</v>
      </c>
      <c r="J81" s="60" t="b">
        <f>Proc[[#This Row],[Requested]]=Proc[[#This Row],[CurrentParent]]</f>
        <v>0</v>
      </c>
      <c r="K81" s="60" t="str">
        <f>IF(Proc[[#This Row],[Author]]="Marcela Urrego",VLOOKUP(LEFT(Proc[[#This Row],[Requested]],1),Table3[#All],2,0),VLOOKUP(Proc[[#This Row],[Author]],Table4[],2,0))</f>
        <v>MGF</v>
      </c>
      <c r="L81" s="60" t="s">
        <v>401</v>
      </c>
      <c r="M81" s="69">
        <v>45646.435798611114</v>
      </c>
      <c r="N81" s="69">
        <v>45652</v>
      </c>
      <c r="O81" s="69">
        <v>45652</v>
      </c>
      <c r="P81" s="64" t="str">
        <f ca="1">IF(Proc[[#This Row],[DaysAgeing]]&gt;5,"yep","on track")</f>
        <v>on track</v>
      </c>
      <c r="Q81" s="3">
        <f ca="1">IF(Proc[[#This Row],[DateClosed]]="",ABS(NETWORKDAYS(Proc[[#This Row],[DateOpened]],TODAY()))-1,ABS(NETWORKDAYS(Proc[[#This Row],[DateOpened]],Proc[[#This Row],[DateClosed]]))-1)</f>
        <v>4</v>
      </c>
      <c r="R81" s="64" t="s">
        <v>499</v>
      </c>
      <c r="S81" s="60"/>
    </row>
    <row r="82" spans="1:19" hidden="1">
      <c r="A82" s="62" t="s">
        <v>1435</v>
      </c>
      <c r="B82" s="60" t="str">
        <f>IFERROR(VLOOKUP(Proc[[#This Row],[App]],Table2[],3,0),"open")</f>
        <v>ok</v>
      </c>
      <c r="C82" s="62" t="s">
        <v>369</v>
      </c>
      <c r="D82" t="s">
        <v>1425</v>
      </c>
      <c r="E82" t="s">
        <v>1430</v>
      </c>
      <c r="F82" s="60" t="s">
        <v>537</v>
      </c>
      <c r="G82" s="62" t="s">
        <v>406</v>
      </c>
      <c r="H82" s="60" t="str">
        <f>IF(Proc[[#This Row],[type]]="LFF (MDG-F)",MID(Proc[[#This Row],[Obj]],13,10),"")</f>
        <v>DE20538336</v>
      </c>
      <c r="J82" s="60" t="b">
        <f>Proc[[#This Row],[Requested]]=Proc[[#This Row],[CurrentParent]]</f>
        <v>0</v>
      </c>
      <c r="K82" s="60" t="str">
        <f>IF(Proc[[#This Row],[Author]]="Marcela Urrego",VLOOKUP(LEFT(Proc[[#This Row],[Requested]],1),Table3[#All],2,0),VLOOKUP(Proc[[#This Row],[Author]],Table4[],2,0))</f>
        <v>MGF</v>
      </c>
      <c r="L82" s="60" t="s">
        <v>401</v>
      </c>
      <c r="M82" s="69">
        <v>45646.435798611114</v>
      </c>
      <c r="N82" s="69">
        <v>45652</v>
      </c>
      <c r="O82" s="69">
        <v>45652</v>
      </c>
      <c r="P82" s="64" t="str">
        <f ca="1">IF(Proc[[#This Row],[DaysAgeing]]&gt;5,"yep","on track")</f>
        <v>on track</v>
      </c>
      <c r="Q82" s="3">
        <f ca="1">IF(Proc[[#This Row],[DateClosed]]="",ABS(NETWORKDAYS(Proc[[#This Row],[DateOpened]],TODAY()))-1,ABS(NETWORKDAYS(Proc[[#This Row],[DateOpened]],Proc[[#This Row],[DateClosed]]))-1)</f>
        <v>4</v>
      </c>
      <c r="R82" s="64" t="s">
        <v>499</v>
      </c>
      <c r="S82" s="60"/>
    </row>
    <row r="83" spans="1:19" hidden="1">
      <c r="A83" s="62" t="s">
        <v>1435</v>
      </c>
      <c r="B83" s="60" t="str">
        <f>IFERROR(VLOOKUP(Proc[[#This Row],[App]],Table2[],3,0),"open")</f>
        <v>ok</v>
      </c>
      <c r="C83" s="62" t="s">
        <v>369</v>
      </c>
      <c r="D83" t="s">
        <v>1426</v>
      </c>
      <c r="E83" t="s">
        <v>1433</v>
      </c>
      <c r="F83" s="60" t="s">
        <v>537</v>
      </c>
      <c r="G83" s="62" t="s">
        <v>406</v>
      </c>
      <c r="H83" s="60" t="str">
        <f>IF(Proc[[#This Row],[type]]="LFF (MDG-F)",MID(Proc[[#This Row],[Obj]],13,10),"")</f>
        <v>DE20538520</v>
      </c>
      <c r="J83" s="60" t="b">
        <f>Proc[[#This Row],[Requested]]=Proc[[#This Row],[CurrentParent]]</f>
        <v>0</v>
      </c>
      <c r="K83" s="60" t="str">
        <f>IF(Proc[[#This Row],[Author]]="Marcela Urrego",VLOOKUP(LEFT(Proc[[#This Row],[Requested]],1),Table3[#All],2,0),VLOOKUP(Proc[[#This Row],[Author]],Table4[],2,0))</f>
        <v>MGF</v>
      </c>
      <c r="L83" s="60" t="s">
        <v>401</v>
      </c>
      <c r="M83" s="69">
        <v>45646.435798611114</v>
      </c>
      <c r="N83" s="69">
        <v>45652</v>
      </c>
      <c r="O83" s="69">
        <v>45652</v>
      </c>
      <c r="P83" s="64" t="str">
        <f ca="1">IF(Proc[[#This Row],[DaysAgeing]]&gt;5,"yep","on track")</f>
        <v>on track</v>
      </c>
      <c r="Q83" s="3">
        <f ca="1">IF(Proc[[#This Row],[DateClosed]]="",ABS(NETWORKDAYS(Proc[[#This Row],[DateOpened]],TODAY()))-1,ABS(NETWORKDAYS(Proc[[#This Row],[DateOpened]],Proc[[#This Row],[DateClosed]]))-1)</f>
        <v>4</v>
      </c>
      <c r="R83" s="64" t="s">
        <v>499</v>
      </c>
      <c r="S83" s="60"/>
    </row>
    <row r="84" spans="1:19" hidden="1">
      <c r="A84" s="62" t="s">
        <v>1435</v>
      </c>
      <c r="B84" s="60" t="str">
        <f>IFERROR(VLOOKUP(Proc[[#This Row],[App]],Table2[],3,0),"open")</f>
        <v>ok</v>
      </c>
      <c r="C84" s="62" t="s">
        <v>369</v>
      </c>
      <c r="D84" t="s">
        <v>1427</v>
      </c>
      <c r="E84" t="s">
        <v>1433</v>
      </c>
      <c r="F84" s="60" t="s">
        <v>537</v>
      </c>
      <c r="G84" s="62" t="s">
        <v>406</v>
      </c>
      <c r="H84" s="60" t="str">
        <f>IF(Proc[[#This Row],[type]]="LFF (MDG-F)",MID(Proc[[#This Row],[Obj]],13,10),"")</f>
        <v>DE20538527</v>
      </c>
      <c r="J84" s="60" t="b">
        <f>Proc[[#This Row],[Requested]]=Proc[[#This Row],[CurrentParent]]</f>
        <v>0</v>
      </c>
      <c r="K84" s="60" t="str">
        <f>IF(Proc[[#This Row],[Author]]="Marcela Urrego",VLOOKUP(LEFT(Proc[[#This Row],[Requested]],1),Table3[#All],2,0),VLOOKUP(Proc[[#This Row],[Author]],Table4[],2,0))</f>
        <v>MGF</v>
      </c>
      <c r="L84" s="60" t="s">
        <v>401</v>
      </c>
      <c r="M84" s="69">
        <v>45646.435798611114</v>
      </c>
      <c r="N84" s="69">
        <v>45652</v>
      </c>
      <c r="O84" s="69">
        <v>45652</v>
      </c>
      <c r="P84" s="64" t="str">
        <f ca="1">IF(Proc[[#This Row],[DaysAgeing]]&gt;5,"yep","on track")</f>
        <v>on track</v>
      </c>
      <c r="Q84" s="3">
        <f ca="1">IF(Proc[[#This Row],[DateClosed]]="",ABS(NETWORKDAYS(Proc[[#This Row],[DateOpened]],TODAY()))-1,ABS(NETWORKDAYS(Proc[[#This Row],[DateOpened]],Proc[[#This Row],[DateClosed]]))-1)</f>
        <v>4</v>
      </c>
      <c r="R84" s="64" t="s">
        <v>499</v>
      </c>
      <c r="S84" s="60"/>
    </row>
    <row r="85" spans="1:19" hidden="1">
      <c r="A85" s="62" t="s">
        <v>1435</v>
      </c>
      <c r="B85" s="60" t="str">
        <f>IFERROR(VLOOKUP(Proc[[#This Row],[App]],Table2[],3,0),"open")</f>
        <v>ok</v>
      </c>
      <c r="C85" s="62" t="s">
        <v>369</v>
      </c>
      <c r="D85" t="s">
        <v>536</v>
      </c>
      <c r="E85" t="s">
        <v>1434</v>
      </c>
      <c r="F85" s="60" t="s">
        <v>537</v>
      </c>
      <c r="G85" s="62" t="s">
        <v>406</v>
      </c>
      <c r="H85" s="60" t="str">
        <f>IF(Proc[[#This Row],[type]]="LFF (MDG-F)",MID(Proc[[#This Row],[Obj]],13,10),"")</f>
        <v>DE20588102</v>
      </c>
      <c r="J85" s="60" t="b">
        <f>Proc[[#This Row],[Requested]]=Proc[[#This Row],[CurrentParent]]</f>
        <v>0</v>
      </c>
      <c r="K85" s="60" t="str">
        <f>IF(Proc[[#This Row],[Author]]="Marcela Urrego",VLOOKUP(LEFT(Proc[[#This Row],[Requested]],1),Table3[#All],2,0),VLOOKUP(Proc[[#This Row],[Author]],Table4[],2,0))</f>
        <v>MGF</v>
      </c>
      <c r="L85" s="60" t="s">
        <v>401</v>
      </c>
      <c r="M85" s="69">
        <v>45646.435798611114</v>
      </c>
      <c r="N85" s="69">
        <v>45652</v>
      </c>
      <c r="O85" s="69">
        <v>45652</v>
      </c>
      <c r="P85" s="64" t="str">
        <f ca="1">IF(Proc[[#This Row],[DaysAgeing]]&gt;5,"yep","on track")</f>
        <v>on track</v>
      </c>
      <c r="Q85" s="3">
        <f ca="1">IF(Proc[[#This Row],[DateClosed]]="",ABS(NETWORKDAYS(Proc[[#This Row],[DateOpened]],TODAY()))-1,ABS(NETWORKDAYS(Proc[[#This Row],[DateOpened]],Proc[[#This Row],[DateClosed]]))-1)</f>
        <v>4</v>
      </c>
      <c r="R85" s="64" t="s">
        <v>499</v>
      </c>
      <c r="S85" s="60"/>
    </row>
    <row r="86" spans="1:19" hidden="1">
      <c r="A86" t="s">
        <v>1436</v>
      </c>
      <c r="B86" s="60" t="str">
        <f>IFERROR(VLOOKUP(Proc[[#This Row],[App]],Table2[],3,0),"open")</f>
        <v>ok</v>
      </c>
      <c r="C86" t="s">
        <v>369</v>
      </c>
      <c r="D86" t="s">
        <v>1437</v>
      </c>
      <c r="E86" t="s">
        <v>592</v>
      </c>
      <c r="F86" s="60"/>
      <c r="G86" t="s">
        <v>400</v>
      </c>
      <c r="H86" s="60" t="str">
        <f>IF(Proc[[#This Row],[type]]="LFF (MDG-F)",MID(Proc[[#This Row],[Obj]],13,10),"")</f>
        <v/>
      </c>
      <c r="J86" s="60" t="b">
        <f>Proc[[#This Row],[Requested]]=Proc[[#This Row],[CurrentParent]]</f>
        <v>0</v>
      </c>
      <c r="K86" s="60" t="str">
        <f>IF(Proc[[#This Row],[Author]]="Marcela Urrego",VLOOKUP(LEFT(Proc[[#This Row],[Requested]],1),Table3[#All],2,0),VLOOKUP(Proc[[#This Row],[Author]],Table4[],2,0))</f>
        <v>LS</v>
      </c>
      <c r="L86" s="60" t="s">
        <v>401</v>
      </c>
      <c r="M86" s="69">
        <v>45647.538819444446</v>
      </c>
      <c r="N86" s="69">
        <v>45652</v>
      </c>
      <c r="O86" s="69">
        <v>45652</v>
      </c>
      <c r="P86" s="64" t="str">
        <f ca="1">IF(Proc[[#This Row],[DaysAgeing]]&gt;5,"yep","on track")</f>
        <v>on track</v>
      </c>
      <c r="Q86" s="3">
        <f ca="1">IF(Proc[[#This Row],[DateClosed]]="",ABS(NETWORKDAYS(Proc[[#This Row],[DateOpened]],TODAY()))-1,ABS(NETWORKDAYS(Proc[[#This Row],[DateOpened]],Proc[[#This Row],[DateClosed]]))-1)</f>
        <v>3</v>
      </c>
      <c r="R86" s="64" t="s">
        <v>508</v>
      </c>
      <c r="S86" s="60"/>
    </row>
    <row r="87" spans="1:19" hidden="1">
      <c r="A87" s="62" t="s">
        <v>1436</v>
      </c>
      <c r="B87" s="60" t="str">
        <f>IFERROR(VLOOKUP(Proc[[#This Row],[App]],Table2[],3,0),"open")</f>
        <v>ok</v>
      </c>
      <c r="C87" s="62" t="s">
        <v>369</v>
      </c>
      <c r="D87" t="s">
        <v>1438</v>
      </c>
      <c r="E87" t="s">
        <v>1076</v>
      </c>
      <c r="F87" s="60"/>
      <c r="G87" s="62" t="s">
        <v>400</v>
      </c>
      <c r="H87" s="60" t="str">
        <f>IF(Proc[[#This Row],[type]]="LFF (MDG-F)",MID(Proc[[#This Row],[Obj]],13,10),"")</f>
        <v/>
      </c>
      <c r="J87" s="60" t="b">
        <f>Proc[[#This Row],[Requested]]=Proc[[#This Row],[CurrentParent]]</f>
        <v>0</v>
      </c>
      <c r="K87" s="60" t="str">
        <f>IF(Proc[[#This Row],[Author]]="Marcela Urrego",VLOOKUP(LEFT(Proc[[#This Row],[Requested]],1),Table3[#All],2,0),VLOOKUP(Proc[[#This Row],[Author]],Table4[],2,0))</f>
        <v>LS</v>
      </c>
      <c r="L87" s="60" t="s">
        <v>401</v>
      </c>
      <c r="M87" s="69">
        <v>45647.538819444446</v>
      </c>
      <c r="N87" s="69">
        <v>45652</v>
      </c>
      <c r="O87" s="69">
        <v>45652</v>
      </c>
      <c r="P87" s="64" t="str">
        <f ca="1">IF(Proc[[#This Row],[DaysAgeing]]&gt;5,"yep","on track")</f>
        <v>on track</v>
      </c>
      <c r="Q87" s="3">
        <f ca="1">IF(Proc[[#This Row],[DateClosed]]="",ABS(NETWORKDAYS(Proc[[#This Row],[DateOpened]],TODAY()))-1,ABS(NETWORKDAYS(Proc[[#This Row],[DateOpened]],Proc[[#This Row],[DateClosed]]))-1)</f>
        <v>3</v>
      </c>
      <c r="R87" s="64" t="s">
        <v>508</v>
      </c>
      <c r="S87" s="60"/>
    </row>
    <row r="88" spans="1:19" hidden="1">
      <c r="A88" s="62" t="s">
        <v>1436</v>
      </c>
      <c r="B88" s="60" t="str">
        <f>IFERROR(VLOOKUP(Proc[[#This Row],[App]],Table2[],3,0),"open")</f>
        <v>ok</v>
      </c>
      <c r="C88" s="62" t="s">
        <v>369</v>
      </c>
      <c r="D88" t="s">
        <v>1439</v>
      </c>
      <c r="E88" t="s">
        <v>1076</v>
      </c>
      <c r="F88" s="60"/>
      <c r="G88" s="62" t="s">
        <v>400</v>
      </c>
      <c r="H88" s="60" t="str">
        <f>IF(Proc[[#This Row],[type]]="LFF (MDG-F)",MID(Proc[[#This Row],[Obj]],13,10),"")</f>
        <v/>
      </c>
      <c r="J88" s="60" t="b">
        <f>Proc[[#This Row],[Requested]]=Proc[[#This Row],[CurrentParent]]</f>
        <v>0</v>
      </c>
      <c r="K88" s="60" t="str">
        <f>IF(Proc[[#This Row],[Author]]="Marcela Urrego",VLOOKUP(LEFT(Proc[[#This Row],[Requested]],1),Table3[#All],2,0),VLOOKUP(Proc[[#This Row],[Author]],Table4[],2,0))</f>
        <v>LS</v>
      </c>
      <c r="L88" s="60" t="s">
        <v>401</v>
      </c>
      <c r="M88" s="69">
        <v>45647.538819444446</v>
      </c>
      <c r="N88" s="69">
        <v>45652</v>
      </c>
      <c r="O88" s="69">
        <v>45652</v>
      </c>
      <c r="P88" s="64" t="str">
        <f ca="1">IF(Proc[[#This Row],[DaysAgeing]]&gt;5,"yep","on track")</f>
        <v>on track</v>
      </c>
      <c r="Q88" s="3">
        <f ca="1">IF(Proc[[#This Row],[DateClosed]]="",ABS(NETWORKDAYS(Proc[[#This Row],[DateOpened]],TODAY()))-1,ABS(NETWORKDAYS(Proc[[#This Row],[DateOpened]],Proc[[#This Row],[DateClosed]]))-1)</f>
        <v>3</v>
      </c>
      <c r="R88" s="64" t="s">
        <v>508</v>
      </c>
      <c r="S88" s="60"/>
    </row>
    <row r="89" spans="1:19" hidden="1">
      <c r="A89" s="62" t="s">
        <v>1436</v>
      </c>
      <c r="B89" s="60" t="str">
        <f>IFERROR(VLOOKUP(Proc[[#This Row],[App]],Table2[],3,0),"open")</f>
        <v>ok</v>
      </c>
      <c r="C89" s="62" t="s">
        <v>369</v>
      </c>
      <c r="D89" t="s">
        <v>1440</v>
      </c>
      <c r="E89" t="s">
        <v>1076</v>
      </c>
      <c r="F89" s="60"/>
      <c r="G89" s="62" t="s">
        <v>400</v>
      </c>
      <c r="H89" s="60" t="str">
        <f>IF(Proc[[#This Row],[type]]="LFF (MDG-F)",MID(Proc[[#This Row],[Obj]],13,10),"")</f>
        <v/>
      </c>
      <c r="J89" s="60" t="b">
        <f>Proc[[#This Row],[Requested]]=Proc[[#This Row],[CurrentParent]]</f>
        <v>0</v>
      </c>
      <c r="K89" s="60" t="str">
        <f>IF(Proc[[#This Row],[Author]]="Marcela Urrego",VLOOKUP(LEFT(Proc[[#This Row],[Requested]],1),Table3[#All],2,0),VLOOKUP(Proc[[#This Row],[Author]],Table4[],2,0))</f>
        <v>LS</v>
      </c>
      <c r="L89" s="60" t="s">
        <v>401</v>
      </c>
      <c r="M89" s="69">
        <v>45647.538819444446</v>
      </c>
      <c r="N89" s="69">
        <v>45652</v>
      </c>
      <c r="O89" s="69">
        <v>45652</v>
      </c>
      <c r="P89" s="64" t="str">
        <f ca="1">IF(Proc[[#This Row],[DaysAgeing]]&gt;5,"yep","on track")</f>
        <v>on track</v>
      </c>
      <c r="Q89" s="3">
        <f ca="1">IF(Proc[[#This Row],[DateClosed]]="",ABS(NETWORKDAYS(Proc[[#This Row],[DateOpened]],TODAY()))-1,ABS(NETWORKDAYS(Proc[[#This Row],[DateOpened]],Proc[[#This Row],[DateClosed]]))-1)</f>
        <v>3</v>
      </c>
      <c r="R89" s="64" t="s">
        <v>508</v>
      </c>
      <c r="S89" s="60"/>
    </row>
    <row r="90" spans="1:19" hidden="1">
      <c r="A90" s="62" t="s">
        <v>1436</v>
      </c>
      <c r="B90" s="60" t="str">
        <f>IFERROR(VLOOKUP(Proc[[#This Row],[App]],Table2[],3,0),"open")</f>
        <v>ok</v>
      </c>
      <c r="C90" s="62" t="s">
        <v>369</v>
      </c>
      <c r="D90" t="s">
        <v>1441</v>
      </c>
      <c r="E90" t="s">
        <v>1076</v>
      </c>
      <c r="F90" s="60"/>
      <c r="G90" s="62" t="s">
        <v>400</v>
      </c>
      <c r="H90" s="60" t="str">
        <f>IF(Proc[[#This Row],[type]]="LFF (MDG-F)",MID(Proc[[#This Row],[Obj]],13,10),"")</f>
        <v/>
      </c>
      <c r="J90" s="60" t="b">
        <f>Proc[[#This Row],[Requested]]=Proc[[#This Row],[CurrentParent]]</f>
        <v>0</v>
      </c>
      <c r="K90" s="60" t="str">
        <f>IF(Proc[[#This Row],[Author]]="Marcela Urrego",VLOOKUP(LEFT(Proc[[#This Row],[Requested]],1),Table3[#All],2,0),VLOOKUP(Proc[[#This Row],[Author]],Table4[],2,0))</f>
        <v>LS</v>
      </c>
      <c r="L90" s="60" t="s">
        <v>401</v>
      </c>
      <c r="M90" s="69">
        <v>45647.538819444446</v>
      </c>
      <c r="N90" s="69">
        <v>45652</v>
      </c>
      <c r="O90" s="69">
        <v>45652</v>
      </c>
      <c r="P90" s="64" t="str">
        <f ca="1">IF(Proc[[#This Row],[DaysAgeing]]&gt;5,"yep","on track")</f>
        <v>on track</v>
      </c>
      <c r="Q90" s="3">
        <f ca="1">IF(Proc[[#This Row],[DateClosed]]="",ABS(NETWORKDAYS(Proc[[#This Row],[DateOpened]],TODAY()))-1,ABS(NETWORKDAYS(Proc[[#This Row],[DateOpened]],Proc[[#This Row],[DateClosed]]))-1)</f>
        <v>3</v>
      </c>
      <c r="R90" s="64" t="s">
        <v>508</v>
      </c>
      <c r="S90" s="60"/>
    </row>
    <row r="91" spans="1:19" hidden="1">
      <c r="A91" s="62" t="s">
        <v>1436</v>
      </c>
      <c r="B91" s="60" t="str">
        <f>IFERROR(VLOOKUP(Proc[[#This Row],[App]],Table2[],3,0),"open")</f>
        <v>ok</v>
      </c>
      <c r="C91" s="62" t="s">
        <v>369</v>
      </c>
      <c r="D91" t="s">
        <v>1442</v>
      </c>
      <c r="E91" t="s">
        <v>1076</v>
      </c>
      <c r="F91" s="60"/>
      <c r="G91" s="62" t="s">
        <v>400</v>
      </c>
      <c r="H91" s="60" t="str">
        <f>IF(Proc[[#This Row],[type]]="LFF (MDG-F)",MID(Proc[[#This Row],[Obj]],13,10),"")</f>
        <v/>
      </c>
      <c r="J91" s="60" t="b">
        <f>Proc[[#This Row],[Requested]]=Proc[[#This Row],[CurrentParent]]</f>
        <v>0</v>
      </c>
      <c r="K91" s="60" t="str">
        <f>IF(Proc[[#This Row],[Author]]="Marcela Urrego",VLOOKUP(LEFT(Proc[[#This Row],[Requested]],1),Table3[#All],2,0),VLOOKUP(Proc[[#This Row],[Author]],Table4[],2,0))</f>
        <v>LS</v>
      </c>
      <c r="L91" s="60" t="s">
        <v>401</v>
      </c>
      <c r="M91" s="69">
        <v>45647.538819444446</v>
      </c>
      <c r="N91" s="69">
        <v>45652</v>
      </c>
      <c r="O91" s="69">
        <v>45652</v>
      </c>
      <c r="P91" s="64" t="str">
        <f ca="1">IF(Proc[[#This Row],[DaysAgeing]]&gt;5,"yep","on track")</f>
        <v>on track</v>
      </c>
      <c r="Q91" s="3">
        <f ca="1">IF(Proc[[#This Row],[DateClosed]]="",ABS(NETWORKDAYS(Proc[[#This Row],[DateOpened]],TODAY()))-1,ABS(NETWORKDAYS(Proc[[#This Row],[DateOpened]],Proc[[#This Row],[DateClosed]]))-1)</f>
        <v>3</v>
      </c>
      <c r="R91" s="64" t="s">
        <v>508</v>
      </c>
      <c r="S91" s="60"/>
    </row>
    <row r="92" spans="1:19" hidden="1">
      <c r="A92" s="62" t="s">
        <v>1436</v>
      </c>
      <c r="B92" s="60" t="str">
        <f>IFERROR(VLOOKUP(Proc[[#This Row],[App]],Table2[],3,0),"open")</f>
        <v>ok</v>
      </c>
      <c r="C92" s="62" t="s">
        <v>369</v>
      </c>
      <c r="D92" t="s">
        <v>1443</v>
      </c>
      <c r="E92" t="s">
        <v>1076</v>
      </c>
      <c r="F92" s="60"/>
      <c r="G92" s="62" t="s">
        <v>400</v>
      </c>
      <c r="H92" s="60" t="str">
        <f>IF(Proc[[#This Row],[type]]="LFF (MDG-F)",MID(Proc[[#This Row],[Obj]],13,10),"")</f>
        <v/>
      </c>
      <c r="J92" s="60" t="b">
        <f>Proc[[#This Row],[Requested]]=Proc[[#This Row],[CurrentParent]]</f>
        <v>0</v>
      </c>
      <c r="K92" s="60" t="str">
        <f>IF(Proc[[#This Row],[Author]]="Marcela Urrego",VLOOKUP(LEFT(Proc[[#This Row],[Requested]],1),Table3[#All],2,0),VLOOKUP(Proc[[#This Row],[Author]],Table4[],2,0))</f>
        <v>LS</v>
      </c>
      <c r="L92" s="60" t="s">
        <v>401</v>
      </c>
      <c r="M92" s="69">
        <v>45647.538819444446</v>
      </c>
      <c r="N92" s="69">
        <v>45652</v>
      </c>
      <c r="O92" s="69">
        <v>45652</v>
      </c>
      <c r="P92" s="64" t="str">
        <f ca="1">IF(Proc[[#This Row],[DaysAgeing]]&gt;5,"yep","on track")</f>
        <v>on track</v>
      </c>
      <c r="Q92" s="3">
        <f ca="1">IF(Proc[[#This Row],[DateClosed]]="",ABS(NETWORKDAYS(Proc[[#This Row],[DateOpened]],TODAY()))-1,ABS(NETWORKDAYS(Proc[[#This Row],[DateOpened]],Proc[[#This Row],[DateClosed]]))-1)</f>
        <v>3</v>
      </c>
      <c r="R92" s="64" t="s">
        <v>508</v>
      </c>
      <c r="S92" s="60"/>
    </row>
    <row r="93" spans="1:19" hidden="1">
      <c r="A93" s="62" t="s">
        <v>1436</v>
      </c>
      <c r="B93" s="60" t="str">
        <f>IFERROR(VLOOKUP(Proc[[#This Row],[App]],Table2[],3,0),"open")</f>
        <v>ok</v>
      </c>
      <c r="C93" s="62" t="s">
        <v>369</v>
      </c>
      <c r="D93" t="s">
        <v>1444</v>
      </c>
      <c r="E93" t="s">
        <v>1076</v>
      </c>
      <c r="F93" s="60"/>
      <c r="G93" s="62" t="s">
        <v>400</v>
      </c>
      <c r="H93" s="60" t="str">
        <f>IF(Proc[[#This Row],[type]]="LFF (MDG-F)",MID(Proc[[#This Row],[Obj]],13,10),"")</f>
        <v/>
      </c>
      <c r="J93" s="60" t="b">
        <f>Proc[[#This Row],[Requested]]=Proc[[#This Row],[CurrentParent]]</f>
        <v>0</v>
      </c>
      <c r="K93" s="60" t="str">
        <f>IF(Proc[[#This Row],[Author]]="Marcela Urrego",VLOOKUP(LEFT(Proc[[#This Row],[Requested]],1),Table3[#All],2,0),VLOOKUP(Proc[[#This Row],[Author]],Table4[],2,0))</f>
        <v>LS</v>
      </c>
      <c r="L93" s="60" t="s">
        <v>401</v>
      </c>
      <c r="M93" s="69">
        <v>45647.538819444446</v>
      </c>
      <c r="N93" s="69">
        <v>45652</v>
      </c>
      <c r="O93" s="69">
        <v>45652</v>
      </c>
      <c r="P93" s="64" t="str">
        <f ca="1">IF(Proc[[#This Row],[DaysAgeing]]&gt;5,"yep","on track")</f>
        <v>on track</v>
      </c>
      <c r="Q93" s="3">
        <f ca="1">IF(Proc[[#This Row],[DateClosed]]="",ABS(NETWORKDAYS(Proc[[#This Row],[DateOpened]],TODAY()))-1,ABS(NETWORKDAYS(Proc[[#This Row],[DateOpened]],Proc[[#This Row],[DateClosed]]))-1)</f>
        <v>3</v>
      </c>
      <c r="R93" s="64" t="s">
        <v>508</v>
      </c>
      <c r="S93" s="60"/>
    </row>
    <row r="94" spans="1:19" hidden="1">
      <c r="A94" s="62" t="s">
        <v>1436</v>
      </c>
      <c r="B94" s="60" t="str">
        <f>IFERROR(VLOOKUP(Proc[[#This Row],[App]],Table2[],3,0),"open")</f>
        <v>ok</v>
      </c>
      <c r="C94" s="62" t="s">
        <v>369</v>
      </c>
      <c r="D94" t="s">
        <v>1445</v>
      </c>
      <c r="E94" t="s">
        <v>1076</v>
      </c>
      <c r="F94" s="60"/>
      <c r="G94" s="62" t="s">
        <v>400</v>
      </c>
      <c r="H94" s="60" t="str">
        <f>IF(Proc[[#This Row],[type]]="LFF (MDG-F)",MID(Proc[[#This Row],[Obj]],13,10),"")</f>
        <v/>
      </c>
      <c r="J94" s="60" t="b">
        <f>Proc[[#This Row],[Requested]]=Proc[[#This Row],[CurrentParent]]</f>
        <v>0</v>
      </c>
      <c r="K94" s="60" t="str">
        <f>IF(Proc[[#This Row],[Author]]="Marcela Urrego",VLOOKUP(LEFT(Proc[[#This Row],[Requested]],1),Table3[#All],2,0),VLOOKUP(Proc[[#This Row],[Author]],Table4[],2,0))</f>
        <v>LS</v>
      </c>
      <c r="L94" s="60" t="s">
        <v>401</v>
      </c>
      <c r="M94" s="69">
        <v>45647.538819444446</v>
      </c>
      <c r="N94" s="69">
        <v>45652</v>
      </c>
      <c r="O94" s="69">
        <v>45652</v>
      </c>
      <c r="P94" s="64" t="str">
        <f ca="1">IF(Proc[[#This Row],[DaysAgeing]]&gt;5,"yep","on track")</f>
        <v>on track</v>
      </c>
      <c r="Q94" s="3">
        <f ca="1">IF(Proc[[#This Row],[DateClosed]]="",ABS(NETWORKDAYS(Proc[[#This Row],[DateOpened]],TODAY()))-1,ABS(NETWORKDAYS(Proc[[#This Row],[DateOpened]],Proc[[#This Row],[DateClosed]]))-1)</f>
        <v>3</v>
      </c>
      <c r="R94" s="64" t="s">
        <v>508</v>
      </c>
      <c r="S94" s="60"/>
    </row>
    <row r="95" spans="1:19" hidden="1">
      <c r="A95" s="62" t="s">
        <v>1436</v>
      </c>
      <c r="B95" s="60" t="str">
        <f>IFERROR(VLOOKUP(Proc[[#This Row],[App]],Table2[],3,0),"open")</f>
        <v>ok</v>
      </c>
      <c r="C95" s="62" t="s">
        <v>369</v>
      </c>
      <c r="D95" t="s">
        <v>1446</v>
      </c>
      <c r="E95" t="s">
        <v>1076</v>
      </c>
      <c r="F95" s="60"/>
      <c r="G95" s="62" t="s">
        <v>400</v>
      </c>
      <c r="H95" s="60" t="str">
        <f>IF(Proc[[#This Row],[type]]="LFF (MDG-F)",MID(Proc[[#This Row],[Obj]],13,10),"")</f>
        <v/>
      </c>
      <c r="J95" s="60" t="b">
        <f>Proc[[#This Row],[Requested]]=Proc[[#This Row],[CurrentParent]]</f>
        <v>0</v>
      </c>
      <c r="K95" s="60" t="str">
        <f>IF(Proc[[#This Row],[Author]]="Marcela Urrego",VLOOKUP(LEFT(Proc[[#This Row],[Requested]],1),Table3[#All],2,0),VLOOKUP(Proc[[#This Row],[Author]],Table4[],2,0))</f>
        <v>LS</v>
      </c>
      <c r="L95" s="60" t="s">
        <v>401</v>
      </c>
      <c r="M95" s="69">
        <v>45647.538819444446</v>
      </c>
      <c r="N95" s="69">
        <v>45652</v>
      </c>
      <c r="O95" s="69">
        <v>45652</v>
      </c>
      <c r="P95" s="64" t="str">
        <f ca="1">IF(Proc[[#This Row],[DaysAgeing]]&gt;5,"yep","on track")</f>
        <v>on track</v>
      </c>
      <c r="Q95" s="3">
        <f ca="1">IF(Proc[[#This Row],[DateClosed]]="",ABS(NETWORKDAYS(Proc[[#This Row],[DateOpened]],TODAY()))-1,ABS(NETWORKDAYS(Proc[[#This Row],[DateOpened]],Proc[[#This Row],[DateClosed]]))-1)</f>
        <v>3</v>
      </c>
      <c r="R95" s="64" t="s">
        <v>508</v>
      </c>
      <c r="S95" s="60"/>
    </row>
    <row r="96" spans="1:19" hidden="1">
      <c r="A96" s="62" t="s">
        <v>1436</v>
      </c>
      <c r="B96" s="60" t="str">
        <f>IFERROR(VLOOKUP(Proc[[#This Row],[App]],Table2[],3,0),"open")</f>
        <v>ok</v>
      </c>
      <c r="C96" s="62" t="s">
        <v>369</v>
      </c>
      <c r="D96" t="s">
        <v>1447</v>
      </c>
      <c r="E96" t="s">
        <v>1076</v>
      </c>
      <c r="F96" s="60"/>
      <c r="G96" s="62" t="s">
        <v>400</v>
      </c>
      <c r="H96" s="60" t="str">
        <f>IF(Proc[[#This Row],[type]]="LFF (MDG-F)",MID(Proc[[#This Row],[Obj]],13,10),"")</f>
        <v/>
      </c>
      <c r="J96" s="60" t="b">
        <f>Proc[[#This Row],[Requested]]=Proc[[#This Row],[CurrentParent]]</f>
        <v>0</v>
      </c>
      <c r="K96" s="60" t="str">
        <f>IF(Proc[[#This Row],[Author]]="Marcela Urrego",VLOOKUP(LEFT(Proc[[#This Row],[Requested]],1),Table3[#All],2,0),VLOOKUP(Proc[[#This Row],[Author]],Table4[],2,0))</f>
        <v>LS</v>
      </c>
      <c r="L96" s="60" t="s">
        <v>401</v>
      </c>
      <c r="M96" s="69">
        <v>45647.538819444446</v>
      </c>
      <c r="N96" s="69">
        <v>45652</v>
      </c>
      <c r="O96" s="69">
        <v>45652</v>
      </c>
      <c r="P96" s="64" t="str">
        <f ca="1">IF(Proc[[#This Row],[DaysAgeing]]&gt;5,"yep","on track")</f>
        <v>on track</v>
      </c>
      <c r="Q96" s="3">
        <f ca="1">IF(Proc[[#This Row],[DateClosed]]="",ABS(NETWORKDAYS(Proc[[#This Row],[DateOpened]],TODAY()))-1,ABS(NETWORKDAYS(Proc[[#This Row],[DateOpened]],Proc[[#This Row],[DateClosed]]))-1)</f>
        <v>3</v>
      </c>
      <c r="R96" s="64" t="s">
        <v>508</v>
      </c>
      <c r="S96" s="60"/>
    </row>
    <row r="97" spans="1:19" hidden="1">
      <c r="A97" s="62" t="s">
        <v>1436</v>
      </c>
      <c r="B97" s="60" t="str">
        <f>IFERROR(VLOOKUP(Proc[[#This Row],[App]],Table2[],3,0),"open")</f>
        <v>ok</v>
      </c>
      <c r="C97" s="62" t="s">
        <v>369</v>
      </c>
      <c r="D97" t="s">
        <v>1448</v>
      </c>
      <c r="E97" t="s">
        <v>1076</v>
      </c>
      <c r="F97" s="60"/>
      <c r="G97" s="62" t="s">
        <v>400</v>
      </c>
      <c r="H97" s="60" t="str">
        <f>IF(Proc[[#This Row],[type]]="LFF (MDG-F)",MID(Proc[[#This Row],[Obj]],13,10),"")</f>
        <v/>
      </c>
      <c r="J97" s="60" t="b">
        <f>Proc[[#This Row],[Requested]]=Proc[[#This Row],[CurrentParent]]</f>
        <v>0</v>
      </c>
      <c r="K97" s="60" t="str">
        <f>IF(Proc[[#This Row],[Author]]="Marcela Urrego",VLOOKUP(LEFT(Proc[[#This Row],[Requested]],1),Table3[#All],2,0),VLOOKUP(Proc[[#This Row],[Author]],Table4[],2,0))</f>
        <v>LS</v>
      </c>
      <c r="L97" s="60" t="s">
        <v>401</v>
      </c>
      <c r="M97" s="69">
        <v>45647.538819444446</v>
      </c>
      <c r="N97" s="69">
        <v>45652</v>
      </c>
      <c r="O97" s="69">
        <v>45652</v>
      </c>
      <c r="P97" s="64" t="str">
        <f ca="1">IF(Proc[[#This Row],[DaysAgeing]]&gt;5,"yep","on track")</f>
        <v>on track</v>
      </c>
      <c r="Q97" s="3">
        <f ca="1">IF(Proc[[#This Row],[DateClosed]]="",ABS(NETWORKDAYS(Proc[[#This Row],[DateOpened]],TODAY()))-1,ABS(NETWORKDAYS(Proc[[#This Row],[DateOpened]],Proc[[#This Row],[DateClosed]]))-1)</f>
        <v>3</v>
      </c>
      <c r="R97" s="64" t="s">
        <v>508</v>
      </c>
      <c r="S97" s="60"/>
    </row>
    <row r="98" spans="1:19" hidden="1">
      <c r="A98" s="62" t="s">
        <v>1436</v>
      </c>
      <c r="B98" s="60" t="str">
        <f>IFERROR(VLOOKUP(Proc[[#This Row],[App]],Table2[],3,0),"open")</f>
        <v>ok</v>
      </c>
      <c r="C98" s="62" t="s">
        <v>369</v>
      </c>
      <c r="D98" t="s">
        <v>1449</v>
      </c>
      <c r="E98" t="s">
        <v>1076</v>
      </c>
      <c r="F98" s="60"/>
      <c r="G98" s="62" t="s">
        <v>400</v>
      </c>
      <c r="H98" s="60" t="str">
        <f>IF(Proc[[#This Row],[type]]="LFF (MDG-F)",MID(Proc[[#This Row],[Obj]],13,10),"")</f>
        <v/>
      </c>
      <c r="J98" s="60" t="b">
        <f>Proc[[#This Row],[Requested]]=Proc[[#This Row],[CurrentParent]]</f>
        <v>0</v>
      </c>
      <c r="K98" s="60" t="str">
        <f>IF(Proc[[#This Row],[Author]]="Marcela Urrego",VLOOKUP(LEFT(Proc[[#This Row],[Requested]],1),Table3[#All],2,0),VLOOKUP(Proc[[#This Row],[Author]],Table4[],2,0))</f>
        <v>LS</v>
      </c>
      <c r="L98" s="60" t="s">
        <v>401</v>
      </c>
      <c r="M98" s="69">
        <v>45647.538819444446</v>
      </c>
      <c r="N98" s="69">
        <v>45652</v>
      </c>
      <c r="O98" s="69">
        <v>45652</v>
      </c>
      <c r="P98" s="64" t="str">
        <f ca="1">IF(Proc[[#This Row],[DaysAgeing]]&gt;5,"yep","on track")</f>
        <v>on track</v>
      </c>
      <c r="Q98" s="3">
        <f ca="1">IF(Proc[[#This Row],[DateClosed]]="",ABS(NETWORKDAYS(Proc[[#This Row],[DateOpened]],TODAY()))-1,ABS(NETWORKDAYS(Proc[[#This Row],[DateOpened]],Proc[[#This Row],[DateClosed]]))-1)</f>
        <v>3</v>
      </c>
      <c r="R98" s="64" t="s">
        <v>508</v>
      </c>
      <c r="S98" s="60"/>
    </row>
    <row r="99" spans="1:19" hidden="1">
      <c r="A99" s="62" t="s">
        <v>1436</v>
      </c>
      <c r="B99" s="60" t="str">
        <f>IFERROR(VLOOKUP(Proc[[#This Row],[App]],Table2[],3,0),"open")</f>
        <v>ok</v>
      </c>
      <c r="C99" s="62" t="s">
        <v>369</v>
      </c>
      <c r="D99" t="s">
        <v>1450</v>
      </c>
      <c r="E99" t="s">
        <v>1076</v>
      </c>
      <c r="F99" s="60"/>
      <c r="G99" s="62" t="s">
        <v>400</v>
      </c>
      <c r="H99" s="60" t="str">
        <f>IF(Proc[[#This Row],[type]]="LFF (MDG-F)",MID(Proc[[#This Row],[Obj]],13,10),"")</f>
        <v/>
      </c>
      <c r="J99" s="60" t="b">
        <f>Proc[[#This Row],[Requested]]=Proc[[#This Row],[CurrentParent]]</f>
        <v>0</v>
      </c>
      <c r="K99" s="60" t="str">
        <f>IF(Proc[[#This Row],[Author]]="Marcela Urrego",VLOOKUP(LEFT(Proc[[#This Row],[Requested]],1),Table3[#All],2,0),VLOOKUP(Proc[[#This Row],[Author]],Table4[],2,0))</f>
        <v>LS</v>
      </c>
      <c r="L99" s="60" t="s">
        <v>401</v>
      </c>
      <c r="M99" s="69">
        <v>45647.538819444446</v>
      </c>
      <c r="N99" s="69">
        <v>45652</v>
      </c>
      <c r="O99" s="69">
        <v>45652</v>
      </c>
      <c r="P99" s="64" t="str">
        <f ca="1">IF(Proc[[#This Row],[DaysAgeing]]&gt;5,"yep","on track")</f>
        <v>on track</v>
      </c>
      <c r="Q99" s="3">
        <f ca="1">IF(Proc[[#This Row],[DateClosed]]="",ABS(NETWORKDAYS(Proc[[#This Row],[DateOpened]],TODAY()))-1,ABS(NETWORKDAYS(Proc[[#This Row],[DateOpened]],Proc[[#This Row],[DateClosed]]))-1)</f>
        <v>3</v>
      </c>
      <c r="R99" s="64" t="s">
        <v>508</v>
      </c>
      <c r="S99" s="60"/>
    </row>
    <row r="100" spans="1:19" hidden="1">
      <c r="A100" s="62" t="s">
        <v>1436</v>
      </c>
      <c r="B100" s="60" t="str">
        <f>IFERROR(VLOOKUP(Proc[[#This Row],[App]],Table2[],3,0),"open")</f>
        <v>ok</v>
      </c>
      <c r="C100" s="62" t="s">
        <v>369</v>
      </c>
      <c r="D100" t="s">
        <v>1451</v>
      </c>
      <c r="E100" t="s">
        <v>1076</v>
      </c>
      <c r="F100" s="60"/>
      <c r="G100" s="62" t="s">
        <v>400</v>
      </c>
      <c r="H100" s="60" t="str">
        <f>IF(Proc[[#This Row],[type]]="LFF (MDG-F)",MID(Proc[[#This Row],[Obj]],13,10),"")</f>
        <v/>
      </c>
      <c r="J100" s="60" t="b">
        <f>Proc[[#This Row],[Requested]]=Proc[[#This Row],[CurrentParent]]</f>
        <v>0</v>
      </c>
      <c r="K100" s="60" t="str">
        <f>IF(Proc[[#This Row],[Author]]="Marcela Urrego",VLOOKUP(LEFT(Proc[[#This Row],[Requested]],1),Table3[#All],2,0),VLOOKUP(Proc[[#This Row],[Author]],Table4[],2,0))</f>
        <v>LS</v>
      </c>
      <c r="L100" s="60" t="s">
        <v>401</v>
      </c>
      <c r="M100" s="69">
        <v>45647.538819444446</v>
      </c>
      <c r="N100" s="69">
        <v>45652</v>
      </c>
      <c r="O100" s="69">
        <v>45652</v>
      </c>
      <c r="P100" s="64" t="str">
        <f ca="1">IF(Proc[[#This Row],[DaysAgeing]]&gt;5,"yep","on track")</f>
        <v>on track</v>
      </c>
      <c r="Q100" s="3">
        <f ca="1">IF(Proc[[#This Row],[DateClosed]]="",ABS(NETWORKDAYS(Proc[[#This Row],[DateOpened]],TODAY()))-1,ABS(NETWORKDAYS(Proc[[#This Row],[DateOpened]],Proc[[#This Row],[DateClosed]]))-1)</f>
        <v>3</v>
      </c>
      <c r="R100" s="64" t="s">
        <v>508</v>
      </c>
      <c r="S100" s="60"/>
    </row>
    <row r="101" spans="1:19" hidden="1">
      <c r="A101" s="62" t="s">
        <v>1436</v>
      </c>
      <c r="B101" s="60" t="str">
        <f>IFERROR(VLOOKUP(Proc[[#This Row],[App]],Table2[],3,0),"open")</f>
        <v>ok</v>
      </c>
      <c r="C101" s="62" t="s">
        <v>369</v>
      </c>
      <c r="D101" t="s">
        <v>1452</v>
      </c>
      <c r="E101" t="s">
        <v>1076</v>
      </c>
      <c r="F101" s="60"/>
      <c r="G101" s="62" t="s">
        <v>400</v>
      </c>
      <c r="H101" s="60" t="str">
        <f>IF(Proc[[#This Row],[type]]="LFF (MDG-F)",MID(Proc[[#This Row],[Obj]],13,10),"")</f>
        <v/>
      </c>
      <c r="J101" s="60" t="b">
        <f>Proc[[#This Row],[Requested]]=Proc[[#This Row],[CurrentParent]]</f>
        <v>0</v>
      </c>
      <c r="K101" s="60" t="str">
        <f>IF(Proc[[#This Row],[Author]]="Marcela Urrego",VLOOKUP(LEFT(Proc[[#This Row],[Requested]],1),Table3[#All],2,0),VLOOKUP(Proc[[#This Row],[Author]],Table4[],2,0))</f>
        <v>LS</v>
      </c>
      <c r="L101" s="60" t="s">
        <v>401</v>
      </c>
      <c r="M101" s="69">
        <v>45647.538819444446</v>
      </c>
      <c r="N101" s="69">
        <v>45652</v>
      </c>
      <c r="O101" s="69">
        <v>45652</v>
      </c>
      <c r="P101" s="64" t="str">
        <f ca="1">IF(Proc[[#This Row],[DaysAgeing]]&gt;5,"yep","on track")</f>
        <v>on track</v>
      </c>
      <c r="Q101" s="3">
        <f ca="1">IF(Proc[[#This Row],[DateClosed]]="",ABS(NETWORKDAYS(Proc[[#This Row],[DateOpened]],TODAY()))-1,ABS(NETWORKDAYS(Proc[[#This Row],[DateOpened]],Proc[[#This Row],[DateClosed]]))-1)</f>
        <v>3</v>
      </c>
      <c r="R101" s="64" t="s">
        <v>508</v>
      </c>
      <c r="S101" s="60"/>
    </row>
    <row r="102" spans="1:19" hidden="1">
      <c r="A102" s="62" t="s">
        <v>1436</v>
      </c>
      <c r="B102" s="60" t="str">
        <f>IFERROR(VLOOKUP(Proc[[#This Row],[App]],Table2[],3,0),"open")</f>
        <v>ok</v>
      </c>
      <c r="C102" s="62" t="s">
        <v>369</v>
      </c>
      <c r="D102" t="s">
        <v>1453</v>
      </c>
      <c r="E102" t="s">
        <v>1076</v>
      </c>
      <c r="F102" s="60"/>
      <c r="G102" s="62" t="s">
        <v>400</v>
      </c>
      <c r="H102" s="60" t="str">
        <f>IF(Proc[[#This Row],[type]]="LFF (MDG-F)",MID(Proc[[#This Row],[Obj]],13,10),"")</f>
        <v/>
      </c>
      <c r="J102" s="60" t="b">
        <f>Proc[[#This Row],[Requested]]=Proc[[#This Row],[CurrentParent]]</f>
        <v>0</v>
      </c>
      <c r="K102" s="60" t="str">
        <f>IF(Proc[[#This Row],[Author]]="Marcela Urrego",VLOOKUP(LEFT(Proc[[#This Row],[Requested]],1),Table3[#All],2,0),VLOOKUP(Proc[[#This Row],[Author]],Table4[],2,0))</f>
        <v>LS</v>
      </c>
      <c r="L102" s="60" t="s">
        <v>401</v>
      </c>
      <c r="M102" s="69">
        <v>45647.538819444446</v>
      </c>
      <c r="N102" s="69">
        <v>45652</v>
      </c>
      <c r="O102" s="69">
        <v>45652</v>
      </c>
      <c r="P102" s="64" t="str">
        <f ca="1">IF(Proc[[#This Row],[DaysAgeing]]&gt;5,"yep","on track")</f>
        <v>on track</v>
      </c>
      <c r="Q102" s="3">
        <f ca="1">IF(Proc[[#This Row],[DateClosed]]="",ABS(NETWORKDAYS(Proc[[#This Row],[DateOpened]],TODAY()))-1,ABS(NETWORKDAYS(Proc[[#This Row],[DateOpened]],Proc[[#This Row],[DateClosed]]))-1)</f>
        <v>3</v>
      </c>
      <c r="R102" s="64" t="s">
        <v>508</v>
      </c>
      <c r="S102" s="60"/>
    </row>
    <row r="103" spans="1:19" hidden="1">
      <c r="A103" s="62" t="s">
        <v>1436</v>
      </c>
      <c r="B103" s="60" t="str">
        <f>IFERROR(VLOOKUP(Proc[[#This Row],[App]],Table2[],3,0),"open")</f>
        <v>ok</v>
      </c>
      <c r="C103" s="62" t="s">
        <v>369</v>
      </c>
      <c r="D103" t="s">
        <v>1454</v>
      </c>
      <c r="E103" t="s">
        <v>1076</v>
      </c>
      <c r="F103" s="60"/>
      <c r="G103" s="62" t="s">
        <v>400</v>
      </c>
      <c r="H103" s="60" t="str">
        <f>IF(Proc[[#This Row],[type]]="LFF (MDG-F)",MID(Proc[[#This Row],[Obj]],13,10),"")</f>
        <v/>
      </c>
      <c r="J103" s="60" t="b">
        <f>Proc[[#This Row],[Requested]]=Proc[[#This Row],[CurrentParent]]</f>
        <v>0</v>
      </c>
      <c r="K103" s="60" t="str">
        <f>IF(Proc[[#This Row],[Author]]="Marcela Urrego",VLOOKUP(LEFT(Proc[[#This Row],[Requested]],1),Table3[#All],2,0),VLOOKUP(Proc[[#This Row],[Author]],Table4[],2,0))</f>
        <v>LS</v>
      </c>
      <c r="L103" s="60" t="s">
        <v>401</v>
      </c>
      <c r="M103" s="69">
        <v>45647.538819444446</v>
      </c>
      <c r="N103" s="69">
        <v>45652</v>
      </c>
      <c r="O103" s="69">
        <v>45652</v>
      </c>
      <c r="P103" s="64" t="str">
        <f ca="1">IF(Proc[[#This Row],[DaysAgeing]]&gt;5,"yep","on track")</f>
        <v>on track</v>
      </c>
      <c r="Q103" s="3">
        <f ca="1">IF(Proc[[#This Row],[DateClosed]]="",ABS(NETWORKDAYS(Proc[[#This Row],[DateOpened]],TODAY()))-1,ABS(NETWORKDAYS(Proc[[#This Row],[DateOpened]],Proc[[#This Row],[DateClosed]]))-1)</f>
        <v>3</v>
      </c>
      <c r="R103" s="64" t="s">
        <v>508</v>
      </c>
      <c r="S103" s="60"/>
    </row>
    <row r="104" spans="1:19" hidden="1">
      <c r="A104" s="62" t="s">
        <v>1436</v>
      </c>
      <c r="B104" s="60" t="str">
        <f>IFERROR(VLOOKUP(Proc[[#This Row],[App]],Table2[],3,0),"open")</f>
        <v>ok</v>
      </c>
      <c r="C104" s="62" t="s">
        <v>369</v>
      </c>
      <c r="D104" t="s">
        <v>1455</v>
      </c>
      <c r="E104" t="s">
        <v>1076</v>
      </c>
      <c r="F104" s="60"/>
      <c r="G104" s="62" t="s">
        <v>400</v>
      </c>
      <c r="H104" s="60" t="str">
        <f>IF(Proc[[#This Row],[type]]="LFF (MDG-F)",MID(Proc[[#This Row],[Obj]],13,10),"")</f>
        <v/>
      </c>
      <c r="J104" s="60" t="b">
        <f>Proc[[#This Row],[Requested]]=Proc[[#This Row],[CurrentParent]]</f>
        <v>0</v>
      </c>
      <c r="K104" s="60" t="str">
        <f>IF(Proc[[#This Row],[Author]]="Marcela Urrego",VLOOKUP(LEFT(Proc[[#This Row],[Requested]],1),Table3[#All],2,0),VLOOKUP(Proc[[#This Row],[Author]],Table4[],2,0))</f>
        <v>LS</v>
      </c>
      <c r="L104" s="60" t="s">
        <v>401</v>
      </c>
      <c r="M104" s="69">
        <v>45647.538819444446</v>
      </c>
      <c r="N104" s="69">
        <v>45652</v>
      </c>
      <c r="O104" s="69">
        <v>45652</v>
      </c>
      <c r="P104" s="64" t="str">
        <f ca="1">IF(Proc[[#This Row],[DaysAgeing]]&gt;5,"yep","on track")</f>
        <v>on track</v>
      </c>
      <c r="Q104" s="3">
        <f ca="1">IF(Proc[[#This Row],[DateClosed]]="",ABS(NETWORKDAYS(Proc[[#This Row],[DateOpened]],TODAY()))-1,ABS(NETWORKDAYS(Proc[[#This Row],[DateOpened]],Proc[[#This Row],[DateClosed]]))-1)</f>
        <v>3</v>
      </c>
      <c r="R104" s="64" t="s">
        <v>508</v>
      </c>
      <c r="S104" s="60"/>
    </row>
    <row r="105" spans="1:19" hidden="1">
      <c r="A105" s="62" t="s">
        <v>1436</v>
      </c>
      <c r="B105" s="60" t="str">
        <f>IFERROR(VLOOKUP(Proc[[#This Row],[App]],Table2[],3,0),"open")</f>
        <v>ok</v>
      </c>
      <c r="C105" s="62" t="s">
        <v>369</v>
      </c>
      <c r="D105" t="s">
        <v>1456</v>
      </c>
      <c r="E105" t="s">
        <v>1076</v>
      </c>
      <c r="F105" s="60"/>
      <c r="G105" s="62" t="s">
        <v>400</v>
      </c>
      <c r="H105" s="60" t="str">
        <f>IF(Proc[[#This Row],[type]]="LFF (MDG-F)",MID(Proc[[#This Row],[Obj]],13,10),"")</f>
        <v/>
      </c>
      <c r="J105" s="60" t="b">
        <f>Proc[[#This Row],[Requested]]=Proc[[#This Row],[CurrentParent]]</f>
        <v>0</v>
      </c>
      <c r="K105" s="60" t="str">
        <f>IF(Proc[[#This Row],[Author]]="Marcela Urrego",VLOOKUP(LEFT(Proc[[#This Row],[Requested]],1),Table3[#All],2,0),VLOOKUP(Proc[[#This Row],[Author]],Table4[],2,0))</f>
        <v>LS</v>
      </c>
      <c r="L105" s="60" t="s">
        <v>401</v>
      </c>
      <c r="M105" s="69">
        <v>45647.538819444446</v>
      </c>
      <c r="N105" s="69">
        <v>45652</v>
      </c>
      <c r="O105" s="69">
        <v>45652</v>
      </c>
      <c r="P105" s="64" t="str">
        <f ca="1">IF(Proc[[#This Row],[DaysAgeing]]&gt;5,"yep","on track")</f>
        <v>on track</v>
      </c>
      <c r="Q105" s="3">
        <f ca="1">IF(Proc[[#This Row],[DateClosed]]="",ABS(NETWORKDAYS(Proc[[#This Row],[DateOpened]],TODAY()))-1,ABS(NETWORKDAYS(Proc[[#This Row],[DateOpened]],Proc[[#This Row],[DateClosed]]))-1)</f>
        <v>3</v>
      </c>
      <c r="R105" s="64" t="s">
        <v>508</v>
      </c>
      <c r="S105" s="60"/>
    </row>
    <row r="106" spans="1:19" hidden="1">
      <c r="A106" t="s">
        <v>1459</v>
      </c>
      <c r="B106" s="60" t="str">
        <f>IFERROR(VLOOKUP(Proc[[#This Row],[App]],Table2[],3,0),"open")</f>
        <v>ok</v>
      </c>
      <c r="C106" s="62" t="s">
        <v>369</v>
      </c>
      <c r="D106" t="s">
        <v>1457</v>
      </c>
      <c r="E106" t="s">
        <v>1311</v>
      </c>
      <c r="F106" s="60"/>
      <c r="G106" s="62" t="s">
        <v>400</v>
      </c>
      <c r="H106" s="60" t="str">
        <f>IF(Proc[[#This Row],[type]]="LFF (MDG-F)",MID(Proc[[#This Row],[Obj]],13,10),"")</f>
        <v/>
      </c>
      <c r="I106" s="62" t="s">
        <v>1490</v>
      </c>
      <c r="J106" s="60" t="b">
        <f>Proc[[#This Row],[Requested]]=Proc[[#This Row],[CurrentParent]]</f>
        <v>0</v>
      </c>
      <c r="K106" s="60" t="str">
        <f>IF(Proc[[#This Row],[Author]]="Marcela Urrego",VLOOKUP(LEFT(Proc[[#This Row],[Requested]],1),Table3[#All],2,0),VLOOKUP(Proc[[#This Row],[Author]],Table4[],2,0))</f>
        <v>EL</v>
      </c>
      <c r="L106" s="60" t="s">
        <v>401</v>
      </c>
      <c r="M106" s="69">
        <v>45646.551979166667</v>
      </c>
      <c r="N106" s="69">
        <v>45652</v>
      </c>
      <c r="O106" s="69">
        <v>45652</v>
      </c>
      <c r="P106" s="64" t="str">
        <f ca="1">IF(Proc[[#This Row],[DaysAgeing]]&gt;5,"yep","on track")</f>
        <v>on track</v>
      </c>
      <c r="Q106" s="3">
        <f ca="1">IF(Proc[[#This Row],[DateClosed]]="",ABS(NETWORKDAYS(Proc[[#This Row],[DateOpened]],TODAY()))-1,ABS(NETWORKDAYS(Proc[[#This Row],[DateOpened]],Proc[[#This Row],[DateClosed]]))-1)</f>
        <v>4</v>
      </c>
      <c r="R106" s="64" t="s">
        <v>1113</v>
      </c>
      <c r="S106" s="60"/>
    </row>
    <row r="107" spans="1:19" hidden="1">
      <c r="A107" s="62" t="s">
        <v>1459</v>
      </c>
      <c r="B107" s="60" t="str">
        <f>IFERROR(VLOOKUP(Proc[[#This Row],[App]],Table2[],3,0),"open")</f>
        <v>ok</v>
      </c>
      <c r="C107" s="62" t="s">
        <v>369</v>
      </c>
      <c r="D107" t="s">
        <v>1458</v>
      </c>
      <c r="E107" t="s">
        <v>1312</v>
      </c>
      <c r="F107" s="60"/>
      <c r="G107" s="62" t="s">
        <v>400</v>
      </c>
      <c r="H107" s="60" t="str">
        <f>IF(Proc[[#This Row],[type]]="LFF (MDG-F)",MID(Proc[[#This Row],[Obj]],13,10),"")</f>
        <v/>
      </c>
      <c r="I107" t="s">
        <v>1252</v>
      </c>
      <c r="J107" s="60" t="b">
        <f>Proc[[#This Row],[Requested]]=Proc[[#This Row],[CurrentParent]]</f>
        <v>0</v>
      </c>
      <c r="K107" s="60" t="str">
        <f>IF(Proc[[#This Row],[Author]]="Marcela Urrego",VLOOKUP(LEFT(Proc[[#This Row],[Requested]],1),Table3[#All],2,0),VLOOKUP(Proc[[#This Row],[Author]],Table4[],2,0))</f>
        <v>EL</v>
      </c>
      <c r="L107" s="60" t="s">
        <v>401</v>
      </c>
      <c r="M107" s="69">
        <v>45646.551979166667</v>
      </c>
      <c r="P107" s="64" t="str">
        <f ca="1">IF(Proc[[#This Row],[DaysAgeing]]&gt;5,"yep","on track")</f>
        <v>yep</v>
      </c>
      <c r="Q107" s="3">
        <f ca="1">IF(Proc[[#This Row],[DateClosed]]="",ABS(NETWORKDAYS(Proc[[#This Row],[DateOpened]],TODAY()))-1,ABS(NETWORKDAYS(Proc[[#This Row],[DateOpened]],Proc[[#This Row],[DateClosed]]))-1)</f>
        <v>51</v>
      </c>
      <c r="R107" s="64" t="s">
        <v>1113</v>
      </c>
      <c r="S107" s="60"/>
    </row>
    <row r="108" spans="1:19" hidden="1">
      <c r="A108" s="62" t="s">
        <v>1459</v>
      </c>
      <c r="B108" s="60" t="str">
        <f>IFERROR(VLOOKUP(Proc[[#This Row],[App]],Table2[],3,0),"open")</f>
        <v>ok</v>
      </c>
      <c r="C108" s="62" t="s">
        <v>369</v>
      </c>
      <c r="D108" t="s">
        <v>1457</v>
      </c>
      <c r="E108" t="s">
        <v>878</v>
      </c>
      <c r="F108" s="60"/>
      <c r="G108" s="62" t="s">
        <v>400</v>
      </c>
      <c r="H108" s="60" t="str">
        <f>IF(Proc[[#This Row],[type]]="LFF (MDG-F)",MID(Proc[[#This Row],[Obj]],13,10),"")</f>
        <v/>
      </c>
      <c r="I108" s="62" t="s">
        <v>1490</v>
      </c>
      <c r="J108" s="60" t="b">
        <f>Proc[[#This Row],[Requested]]=Proc[[#This Row],[CurrentParent]]</f>
        <v>0</v>
      </c>
      <c r="K108" s="60" t="str">
        <f>IF(Proc[[#This Row],[Author]]="Marcela Urrego",VLOOKUP(LEFT(Proc[[#This Row],[Requested]],1),Table3[#All],2,0),VLOOKUP(Proc[[#This Row],[Author]],Table4[],2,0))</f>
        <v>EL</v>
      </c>
      <c r="L108" s="60" t="s">
        <v>401</v>
      </c>
      <c r="M108" s="69">
        <v>45646.551979166667</v>
      </c>
      <c r="N108" s="69">
        <v>45652</v>
      </c>
      <c r="O108" s="69">
        <v>45652</v>
      </c>
      <c r="P108" s="64" t="str">
        <f ca="1">IF(Proc[[#This Row],[DaysAgeing]]&gt;5,"yep","on track")</f>
        <v>on track</v>
      </c>
      <c r="Q108" s="3">
        <f ca="1">IF(Proc[[#This Row],[DateClosed]]="",ABS(NETWORKDAYS(Proc[[#This Row],[DateOpened]],TODAY()))-1,ABS(NETWORKDAYS(Proc[[#This Row],[DateOpened]],Proc[[#This Row],[DateClosed]]))-1)</f>
        <v>4</v>
      </c>
      <c r="R108" s="64" t="s">
        <v>1113</v>
      </c>
      <c r="S108" s="60"/>
    </row>
    <row r="109" spans="1:19" hidden="1">
      <c r="A109" t="s">
        <v>1486</v>
      </c>
      <c r="B109" s="60" t="str">
        <f>IFERROR(VLOOKUP(Proc[[#This Row],[App]],Table2[],3,0),"open")</f>
        <v>ok</v>
      </c>
      <c r="C109" s="62" t="s">
        <v>369</v>
      </c>
      <c r="D109" t="s">
        <v>1460</v>
      </c>
      <c r="E109" t="s">
        <v>1461</v>
      </c>
      <c r="F109" s="60"/>
      <c r="G109" s="62" t="s">
        <v>400</v>
      </c>
      <c r="H109" s="60" t="str">
        <f>IF(Proc[[#This Row],[type]]="LFF (MDG-F)",MID(Proc[[#This Row],[Obj]],13,10),"")</f>
        <v/>
      </c>
      <c r="J109" s="60" t="b">
        <f>Proc[[#This Row],[Requested]]=Proc[[#This Row],[CurrentParent]]</f>
        <v>0</v>
      </c>
      <c r="K109" s="60" t="str">
        <f>IF(Proc[[#This Row],[Author]]="Marcela Urrego",VLOOKUP(LEFT(Proc[[#This Row],[Requested]],1),Table3[#All],2,0),VLOOKUP(Proc[[#This Row],[Author]],Table4[],2,0))</f>
        <v>LS</v>
      </c>
      <c r="L109" s="60" t="s">
        <v>401</v>
      </c>
      <c r="M109" s="69">
        <v>45649.394259259258</v>
      </c>
      <c r="N109" s="69">
        <v>45652</v>
      </c>
      <c r="O109" s="69">
        <v>45652</v>
      </c>
      <c r="P109" s="64" t="str">
        <f ca="1">IF(Proc[[#This Row],[DaysAgeing]]&gt;5,"yep","on track")</f>
        <v>on track</v>
      </c>
      <c r="Q109" s="3">
        <f ca="1">IF(Proc[[#This Row],[DateClosed]]="",ABS(NETWORKDAYS(Proc[[#This Row],[DateOpened]],TODAY()))-1,ABS(NETWORKDAYS(Proc[[#This Row],[DateOpened]],Proc[[#This Row],[DateClosed]]))-1)</f>
        <v>3</v>
      </c>
      <c r="R109" s="64" t="s">
        <v>858</v>
      </c>
      <c r="S109" s="60"/>
    </row>
    <row r="110" spans="1:19" hidden="1">
      <c r="A110" s="62" t="s">
        <v>1486</v>
      </c>
      <c r="B110" s="60" t="str">
        <f>IFERROR(VLOOKUP(Proc[[#This Row],[App]],Table2[],3,0),"open")</f>
        <v>ok</v>
      </c>
      <c r="C110" s="62" t="s">
        <v>369</v>
      </c>
      <c r="D110" t="s">
        <v>1462</v>
      </c>
      <c r="E110" t="s">
        <v>1461</v>
      </c>
      <c r="F110" s="60"/>
      <c r="G110" s="62" t="s">
        <v>400</v>
      </c>
      <c r="H110" s="60" t="str">
        <f>IF(Proc[[#This Row],[type]]="LFF (MDG-F)",MID(Proc[[#This Row],[Obj]],13,10),"")</f>
        <v/>
      </c>
      <c r="J110" s="60" t="b">
        <f>Proc[[#This Row],[Requested]]=Proc[[#This Row],[CurrentParent]]</f>
        <v>0</v>
      </c>
      <c r="K110" s="60" t="str">
        <f>IF(Proc[[#This Row],[Author]]="Marcela Urrego",VLOOKUP(LEFT(Proc[[#This Row],[Requested]],1),Table3[#All],2,0),VLOOKUP(Proc[[#This Row],[Author]],Table4[],2,0))</f>
        <v>LS</v>
      </c>
      <c r="L110" s="60" t="s">
        <v>401</v>
      </c>
      <c r="M110" s="69">
        <v>45649.394259259258</v>
      </c>
      <c r="N110" s="69">
        <v>45652</v>
      </c>
      <c r="O110" s="69">
        <v>45652</v>
      </c>
      <c r="P110" s="64" t="str">
        <f ca="1">IF(Proc[[#This Row],[DaysAgeing]]&gt;5,"yep","on track")</f>
        <v>on track</v>
      </c>
      <c r="Q110" s="3">
        <f ca="1">IF(Proc[[#This Row],[DateClosed]]="",ABS(NETWORKDAYS(Proc[[#This Row],[DateOpened]],TODAY()))-1,ABS(NETWORKDAYS(Proc[[#This Row],[DateOpened]],Proc[[#This Row],[DateClosed]]))-1)</f>
        <v>3</v>
      </c>
      <c r="R110" s="64" t="s">
        <v>858</v>
      </c>
      <c r="S110" s="60"/>
    </row>
    <row r="111" spans="1:19" hidden="1">
      <c r="A111" s="62" t="s">
        <v>1486</v>
      </c>
      <c r="B111" s="60" t="str">
        <f>IFERROR(VLOOKUP(Proc[[#This Row],[App]],Table2[],3,0),"open")</f>
        <v>ok</v>
      </c>
      <c r="C111" s="62" t="s">
        <v>369</v>
      </c>
      <c r="D111" t="s">
        <v>1463</v>
      </c>
      <c r="E111" t="s">
        <v>1461</v>
      </c>
      <c r="F111" s="60"/>
      <c r="G111" s="62" t="s">
        <v>400</v>
      </c>
      <c r="H111" s="60" t="str">
        <f>IF(Proc[[#This Row],[type]]="LFF (MDG-F)",MID(Proc[[#This Row],[Obj]],13,10),"")</f>
        <v/>
      </c>
      <c r="J111" s="60" t="b">
        <f>Proc[[#This Row],[Requested]]=Proc[[#This Row],[CurrentParent]]</f>
        <v>0</v>
      </c>
      <c r="K111" s="60" t="str">
        <f>IF(Proc[[#This Row],[Author]]="Marcela Urrego",VLOOKUP(LEFT(Proc[[#This Row],[Requested]],1),Table3[#All],2,0),VLOOKUP(Proc[[#This Row],[Author]],Table4[],2,0))</f>
        <v>LS</v>
      </c>
      <c r="L111" s="60" t="s">
        <v>401</v>
      </c>
      <c r="M111" s="69">
        <v>45649.394259259258</v>
      </c>
      <c r="N111" s="69">
        <v>45652</v>
      </c>
      <c r="O111" s="69">
        <v>45652</v>
      </c>
      <c r="P111" s="64" t="str">
        <f ca="1">IF(Proc[[#This Row],[DaysAgeing]]&gt;5,"yep","on track")</f>
        <v>on track</v>
      </c>
      <c r="Q111" s="3">
        <f ca="1">IF(Proc[[#This Row],[DateClosed]]="",ABS(NETWORKDAYS(Proc[[#This Row],[DateOpened]],TODAY()))-1,ABS(NETWORKDAYS(Proc[[#This Row],[DateOpened]],Proc[[#This Row],[DateClosed]]))-1)</f>
        <v>3</v>
      </c>
      <c r="R111" s="64" t="s">
        <v>858</v>
      </c>
      <c r="S111" s="60"/>
    </row>
    <row r="112" spans="1:19" hidden="1">
      <c r="A112" s="62" t="s">
        <v>1486</v>
      </c>
      <c r="B112" s="60" t="str">
        <f>IFERROR(VLOOKUP(Proc[[#This Row],[App]],Table2[],3,0),"open")</f>
        <v>ok</v>
      </c>
      <c r="C112" s="62" t="s">
        <v>369</v>
      </c>
      <c r="D112" t="s">
        <v>1464</v>
      </c>
      <c r="E112" t="s">
        <v>1461</v>
      </c>
      <c r="F112" s="60"/>
      <c r="G112" s="62" t="s">
        <v>400</v>
      </c>
      <c r="H112" s="60" t="str">
        <f>IF(Proc[[#This Row],[type]]="LFF (MDG-F)",MID(Proc[[#This Row],[Obj]],13,10),"")</f>
        <v/>
      </c>
      <c r="J112" s="60" t="b">
        <f>Proc[[#This Row],[Requested]]=Proc[[#This Row],[CurrentParent]]</f>
        <v>0</v>
      </c>
      <c r="K112" s="60" t="str">
        <f>IF(Proc[[#This Row],[Author]]="Marcela Urrego",VLOOKUP(LEFT(Proc[[#This Row],[Requested]],1),Table3[#All],2,0),VLOOKUP(Proc[[#This Row],[Author]],Table4[],2,0))</f>
        <v>LS</v>
      </c>
      <c r="L112" s="60" t="s">
        <v>401</v>
      </c>
      <c r="M112" s="69">
        <v>45649.394259259258</v>
      </c>
      <c r="N112" s="69">
        <v>45652</v>
      </c>
      <c r="O112" s="69">
        <v>45652</v>
      </c>
      <c r="P112" s="64" t="str">
        <f ca="1">IF(Proc[[#This Row],[DaysAgeing]]&gt;5,"yep","on track")</f>
        <v>on track</v>
      </c>
      <c r="Q112" s="3">
        <f ca="1">IF(Proc[[#This Row],[DateClosed]]="",ABS(NETWORKDAYS(Proc[[#This Row],[DateOpened]],TODAY()))-1,ABS(NETWORKDAYS(Proc[[#This Row],[DateOpened]],Proc[[#This Row],[DateClosed]]))-1)</f>
        <v>3</v>
      </c>
      <c r="R112" s="64" t="s">
        <v>858</v>
      </c>
      <c r="S112" s="60"/>
    </row>
    <row r="113" spans="1:19" hidden="1">
      <c r="A113" s="62" t="s">
        <v>1486</v>
      </c>
      <c r="B113" s="60" t="str">
        <f>IFERROR(VLOOKUP(Proc[[#This Row],[App]],Table2[],3,0),"open")</f>
        <v>ok</v>
      </c>
      <c r="C113" s="62" t="s">
        <v>369</v>
      </c>
      <c r="D113" t="s">
        <v>1465</v>
      </c>
      <c r="E113" t="s">
        <v>1461</v>
      </c>
      <c r="F113" s="60"/>
      <c r="G113" s="62" t="s">
        <v>400</v>
      </c>
      <c r="H113" s="60" t="str">
        <f>IF(Proc[[#This Row],[type]]="LFF (MDG-F)",MID(Proc[[#This Row],[Obj]],13,10),"")</f>
        <v/>
      </c>
      <c r="J113" s="60" t="b">
        <f>Proc[[#This Row],[Requested]]=Proc[[#This Row],[CurrentParent]]</f>
        <v>0</v>
      </c>
      <c r="K113" s="60" t="str">
        <f>IF(Proc[[#This Row],[Author]]="Marcela Urrego",VLOOKUP(LEFT(Proc[[#This Row],[Requested]],1),Table3[#All],2,0),VLOOKUP(Proc[[#This Row],[Author]],Table4[],2,0))</f>
        <v>LS</v>
      </c>
      <c r="L113" s="60" t="s">
        <v>401</v>
      </c>
      <c r="M113" s="69">
        <v>45649.394259259258</v>
      </c>
      <c r="N113" s="69">
        <v>45652</v>
      </c>
      <c r="O113" s="69">
        <v>45652</v>
      </c>
      <c r="P113" s="64" t="str">
        <f ca="1">IF(Proc[[#This Row],[DaysAgeing]]&gt;5,"yep","on track")</f>
        <v>on track</v>
      </c>
      <c r="Q113" s="3">
        <f ca="1">IF(Proc[[#This Row],[DateClosed]]="",ABS(NETWORKDAYS(Proc[[#This Row],[DateOpened]],TODAY()))-1,ABS(NETWORKDAYS(Proc[[#This Row],[DateOpened]],Proc[[#This Row],[DateClosed]]))-1)</f>
        <v>3</v>
      </c>
      <c r="R113" s="64" t="s">
        <v>858</v>
      </c>
      <c r="S113" s="60"/>
    </row>
    <row r="114" spans="1:19" hidden="1">
      <c r="A114" s="62" t="s">
        <v>1486</v>
      </c>
      <c r="B114" s="60" t="str">
        <f>IFERROR(VLOOKUP(Proc[[#This Row],[App]],Table2[],3,0),"open")</f>
        <v>ok</v>
      </c>
      <c r="C114" s="62" t="s">
        <v>369</v>
      </c>
      <c r="D114" t="s">
        <v>1466</v>
      </c>
      <c r="E114" t="s">
        <v>1461</v>
      </c>
      <c r="F114" s="60"/>
      <c r="G114" s="62" t="s">
        <v>400</v>
      </c>
      <c r="H114" s="60" t="str">
        <f>IF(Proc[[#This Row],[type]]="LFF (MDG-F)",MID(Proc[[#This Row],[Obj]],13,10),"")</f>
        <v/>
      </c>
      <c r="J114" s="60" t="b">
        <f>Proc[[#This Row],[Requested]]=Proc[[#This Row],[CurrentParent]]</f>
        <v>0</v>
      </c>
      <c r="K114" s="60" t="str">
        <f>IF(Proc[[#This Row],[Author]]="Marcela Urrego",VLOOKUP(LEFT(Proc[[#This Row],[Requested]],1),Table3[#All],2,0),VLOOKUP(Proc[[#This Row],[Author]],Table4[],2,0))</f>
        <v>LS</v>
      </c>
      <c r="L114" s="60" t="s">
        <v>401</v>
      </c>
      <c r="M114" s="69">
        <v>45649.394259259258</v>
      </c>
      <c r="N114" s="69">
        <v>45652</v>
      </c>
      <c r="O114" s="69">
        <v>45652</v>
      </c>
      <c r="P114" s="64" t="str">
        <f ca="1">IF(Proc[[#This Row],[DaysAgeing]]&gt;5,"yep","on track")</f>
        <v>on track</v>
      </c>
      <c r="Q114" s="3">
        <f ca="1">IF(Proc[[#This Row],[DateClosed]]="",ABS(NETWORKDAYS(Proc[[#This Row],[DateOpened]],TODAY()))-1,ABS(NETWORKDAYS(Proc[[#This Row],[DateOpened]],Proc[[#This Row],[DateClosed]]))-1)</f>
        <v>3</v>
      </c>
      <c r="R114" s="64" t="s">
        <v>858</v>
      </c>
      <c r="S114" s="60"/>
    </row>
    <row r="115" spans="1:19" hidden="1">
      <c r="A115" s="62" t="s">
        <v>1486</v>
      </c>
      <c r="B115" s="60" t="str">
        <f>IFERROR(VLOOKUP(Proc[[#This Row],[App]],Table2[],3,0),"open")</f>
        <v>ok</v>
      </c>
      <c r="C115" s="62" t="s">
        <v>369</v>
      </c>
      <c r="D115" t="s">
        <v>1467</v>
      </c>
      <c r="E115" t="s">
        <v>1461</v>
      </c>
      <c r="F115" s="60"/>
      <c r="G115" s="62" t="s">
        <v>400</v>
      </c>
      <c r="H115" s="60" t="str">
        <f>IF(Proc[[#This Row],[type]]="LFF (MDG-F)",MID(Proc[[#This Row],[Obj]],13,10),"")</f>
        <v/>
      </c>
      <c r="J115" s="60" t="b">
        <f>Proc[[#This Row],[Requested]]=Proc[[#This Row],[CurrentParent]]</f>
        <v>0</v>
      </c>
      <c r="K115" s="60" t="str">
        <f>IF(Proc[[#This Row],[Author]]="Marcela Urrego",VLOOKUP(LEFT(Proc[[#This Row],[Requested]],1),Table3[#All],2,0),VLOOKUP(Proc[[#This Row],[Author]],Table4[],2,0))</f>
        <v>LS</v>
      </c>
      <c r="L115" s="60" t="s">
        <v>401</v>
      </c>
      <c r="M115" s="69">
        <v>45649.394259259258</v>
      </c>
      <c r="N115" s="69">
        <v>45652</v>
      </c>
      <c r="O115" s="69">
        <v>45652</v>
      </c>
      <c r="P115" s="64" t="str">
        <f ca="1">IF(Proc[[#This Row],[DaysAgeing]]&gt;5,"yep","on track")</f>
        <v>on track</v>
      </c>
      <c r="Q115" s="3">
        <f ca="1">IF(Proc[[#This Row],[DateClosed]]="",ABS(NETWORKDAYS(Proc[[#This Row],[DateOpened]],TODAY()))-1,ABS(NETWORKDAYS(Proc[[#This Row],[DateOpened]],Proc[[#This Row],[DateClosed]]))-1)</f>
        <v>3</v>
      </c>
      <c r="R115" s="64" t="s">
        <v>858</v>
      </c>
      <c r="S115" s="60"/>
    </row>
    <row r="116" spans="1:19" hidden="1">
      <c r="A116" s="62" t="s">
        <v>1486</v>
      </c>
      <c r="B116" s="60" t="str">
        <f>IFERROR(VLOOKUP(Proc[[#This Row],[App]],Table2[],3,0),"open")</f>
        <v>ok</v>
      </c>
      <c r="C116" s="62" t="s">
        <v>369</v>
      </c>
      <c r="D116" t="s">
        <v>1468</v>
      </c>
      <c r="E116" t="s">
        <v>1461</v>
      </c>
      <c r="F116" s="60"/>
      <c r="G116" s="62" t="s">
        <v>400</v>
      </c>
      <c r="H116" s="60" t="str">
        <f>IF(Proc[[#This Row],[type]]="LFF (MDG-F)",MID(Proc[[#This Row],[Obj]],13,10),"")</f>
        <v/>
      </c>
      <c r="J116" s="60" t="b">
        <f>Proc[[#This Row],[Requested]]=Proc[[#This Row],[CurrentParent]]</f>
        <v>0</v>
      </c>
      <c r="K116" s="60" t="str">
        <f>IF(Proc[[#This Row],[Author]]="Marcela Urrego",VLOOKUP(LEFT(Proc[[#This Row],[Requested]],1),Table3[#All],2,0),VLOOKUP(Proc[[#This Row],[Author]],Table4[],2,0))</f>
        <v>LS</v>
      </c>
      <c r="L116" s="60" t="s">
        <v>401</v>
      </c>
      <c r="M116" s="69">
        <v>45649.394259259258</v>
      </c>
      <c r="N116" s="69">
        <v>45652</v>
      </c>
      <c r="O116" s="69">
        <v>45652</v>
      </c>
      <c r="P116" s="64" t="str">
        <f ca="1">IF(Proc[[#This Row],[DaysAgeing]]&gt;5,"yep","on track")</f>
        <v>on track</v>
      </c>
      <c r="Q116" s="3">
        <f ca="1">IF(Proc[[#This Row],[DateClosed]]="",ABS(NETWORKDAYS(Proc[[#This Row],[DateOpened]],TODAY()))-1,ABS(NETWORKDAYS(Proc[[#This Row],[DateOpened]],Proc[[#This Row],[DateClosed]]))-1)</f>
        <v>3</v>
      </c>
      <c r="R116" s="64" t="s">
        <v>858</v>
      </c>
      <c r="S116" s="60"/>
    </row>
    <row r="117" spans="1:19" hidden="1">
      <c r="A117" s="62" t="s">
        <v>1486</v>
      </c>
      <c r="B117" s="60" t="str">
        <f>IFERROR(VLOOKUP(Proc[[#This Row],[App]],Table2[],3,0),"open")</f>
        <v>ok</v>
      </c>
      <c r="C117" s="62" t="s">
        <v>369</v>
      </c>
      <c r="D117" t="s">
        <v>1469</v>
      </c>
      <c r="E117" t="s">
        <v>1461</v>
      </c>
      <c r="F117" s="60"/>
      <c r="G117" s="62" t="s">
        <v>400</v>
      </c>
      <c r="H117" s="60" t="str">
        <f>IF(Proc[[#This Row],[type]]="LFF (MDG-F)",MID(Proc[[#This Row],[Obj]],13,10),"")</f>
        <v/>
      </c>
      <c r="J117" s="60" t="b">
        <f>Proc[[#This Row],[Requested]]=Proc[[#This Row],[CurrentParent]]</f>
        <v>0</v>
      </c>
      <c r="K117" s="60" t="str">
        <f>IF(Proc[[#This Row],[Author]]="Marcela Urrego",VLOOKUP(LEFT(Proc[[#This Row],[Requested]],1),Table3[#All],2,0),VLOOKUP(Proc[[#This Row],[Author]],Table4[],2,0))</f>
        <v>LS</v>
      </c>
      <c r="L117" s="60" t="s">
        <v>401</v>
      </c>
      <c r="M117" s="69">
        <v>45649.394259259258</v>
      </c>
      <c r="N117" s="69">
        <v>45652</v>
      </c>
      <c r="O117" s="69">
        <v>45652</v>
      </c>
      <c r="P117" s="64" t="str">
        <f ca="1">IF(Proc[[#This Row],[DaysAgeing]]&gt;5,"yep","on track")</f>
        <v>on track</v>
      </c>
      <c r="Q117" s="3">
        <f ca="1">IF(Proc[[#This Row],[DateClosed]]="",ABS(NETWORKDAYS(Proc[[#This Row],[DateOpened]],TODAY()))-1,ABS(NETWORKDAYS(Proc[[#This Row],[DateOpened]],Proc[[#This Row],[DateClosed]]))-1)</f>
        <v>3</v>
      </c>
      <c r="R117" s="64" t="s">
        <v>858</v>
      </c>
      <c r="S117" s="60"/>
    </row>
    <row r="118" spans="1:19" hidden="1">
      <c r="A118" s="62" t="s">
        <v>1486</v>
      </c>
      <c r="B118" s="60" t="str">
        <f>IFERROR(VLOOKUP(Proc[[#This Row],[App]],Table2[],3,0),"open")</f>
        <v>ok</v>
      </c>
      <c r="C118" s="62" t="s">
        <v>369</v>
      </c>
      <c r="D118" t="s">
        <v>1470</v>
      </c>
      <c r="E118" t="s">
        <v>1461</v>
      </c>
      <c r="F118" s="60"/>
      <c r="G118" s="62" t="s">
        <v>400</v>
      </c>
      <c r="H118" s="60" t="str">
        <f>IF(Proc[[#This Row],[type]]="LFF (MDG-F)",MID(Proc[[#This Row],[Obj]],13,10),"")</f>
        <v/>
      </c>
      <c r="J118" s="60" t="b">
        <f>Proc[[#This Row],[Requested]]=Proc[[#This Row],[CurrentParent]]</f>
        <v>0</v>
      </c>
      <c r="K118" s="60" t="str">
        <f>IF(Proc[[#This Row],[Author]]="Marcela Urrego",VLOOKUP(LEFT(Proc[[#This Row],[Requested]],1),Table3[#All],2,0),VLOOKUP(Proc[[#This Row],[Author]],Table4[],2,0))</f>
        <v>LS</v>
      </c>
      <c r="L118" s="60" t="s">
        <v>401</v>
      </c>
      <c r="M118" s="69">
        <v>45649.394259259258</v>
      </c>
      <c r="N118" s="69">
        <v>45652</v>
      </c>
      <c r="O118" s="69">
        <v>45652</v>
      </c>
      <c r="P118" s="64" t="str">
        <f ca="1">IF(Proc[[#This Row],[DaysAgeing]]&gt;5,"yep","on track")</f>
        <v>on track</v>
      </c>
      <c r="Q118" s="3">
        <f ca="1">IF(Proc[[#This Row],[DateClosed]]="",ABS(NETWORKDAYS(Proc[[#This Row],[DateOpened]],TODAY()))-1,ABS(NETWORKDAYS(Proc[[#This Row],[DateOpened]],Proc[[#This Row],[DateClosed]]))-1)</f>
        <v>3</v>
      </c>
      <c r="R118" s="64" t="s">
        <v>858</v>
      </c>
      <c r="S118" s="60"/>
    </row>
    <row r="119" spans="1:19" hidden="1">
      <c r="A119" s="62" t="s">
        <v>1486</v>
      </c>
      <c r="B119" s="60" t="str">
        <f>IFERROR(VLOOKUP(Proc[[#This Row],[App]],Table2[],3,0),"open")</f>
        <v>ok</v>
      </c>
      <c r="C119" s="62" t="s">
        <v>369</v>
      </c>
      <c r="D119" t="s">
        <v>1471</v>
      </c>
      <c r="E119" t="s">
        <v>1461</v>
      </c>
      <c r="F119" s="60"/>
      <c r="G119" s="62" t="s">
        <v>400</v>
      </c>
      <c r="H119" s="60" t="str">
        <f>IF(Proc[[#This Row],[type]]="LFF (MDG-F)",MID(Proc[[#This Row],[Obj]],13,10),"")</f>
        <v/>
      </c>
      <c r="J119" s="60" t="b">
        <f>Proc[[#This Row],[Requested]]=Proc[[#This Row],[CurrentParent]]</f>
        <v>0</v>
      </c>
      <c r="K119" s="60" t="str">
        <f>IF(Proc[[#This Row],[Author]]="Marcela Urrego",VLOOKUP(LEFT(Proc[[#This Row],[Requested]],1),Table3[#All],2,0),VLOOKUP(Proc[[#This Row],[Author]],Table4[],2,0))</f>
        <v>LS</v>
      </c>
      <c r="L119" s="60" t="s">
        <v>401</v>
      </c>
      <c r="M119" s="69">
        <v>45649.394259259258</v>
      </c>
      <c r="N119" s="69">
        <v>45652</v>
      </c>
      <c r="O119" s="69">
        <v>45652</v>
      </c>
      <c r="P119" s="64" t="str">
        <f ca="1">IF(Proc[[#This Row],[DaysAgeing]]&gt;5,"yep","on track")</f>
        <v>on track</v>
      </c>
      <c r="Q119" s="3">
        <f ca="1">IF(Proc[[#This Row],[DateClosed]]="",ABS(NETWORKDAYS(Proc[[#This Row],[DateOpened]],TODAY()))-1,ABS(NETWORKDAYS(Proc[[#This Row],[DateOpened]],Proc[[#This Row],[DateClosed]]))-1)</f>
        <v>3</v>
      </c>
      <c r="R119" s="64" t="s">
        <v>858</v>
      </c>
      <c r="S119" s="60"/>
    </row>
    <row r="120" spans="1:19" hidden="1">
      <c r="A120" s="62" t="s">
        <v>1486</v>
      </c>
      <c r="B120" s="60" t="str">
        <f>IFERROR(VLOOKUP(Proc[[#This Row],[App]],Table2[],3,0),"open")</f>
        <v>ok</v>
      </c>
      <c r="C120" s="62" t="s">
        <v>369</v>
      </c>
      <c r="D120" t="s">
        <v>1472</v>
      </c>
      <c r="E120" t="s">
        <v>417</v>
      </c>
      <c r="F120" s="60"/>
      <c r="G120" s="62" t="s">
        <v>400</v>
      </c>
      <c r="H120" s="60" t="str">
        <f>IF(Proc[[#This Row],[type]]="LFF (MDG-F)",MID(Proc[[#This Row],[Obj]],13,10),"")</f>
        <v/>
      </c>
      <c r="J120" s="60" t="b">
        <f>Proc[[#This Row],[Requested]]=Proc[[#This Row],[CurrentParent]]</f>
        <v>0</v>
      </c>
      <c r="K120" s="60" t="str">
        <f>IF(Proc[[#This Row],[Author]]="Marcela Urrego",VLOOKUP(LEFT(Proc[[#This Row],[Requested]],1),Table3[#All],2,0),VLOOKUP(Proc[[#This Row],[Author]],Table4[],2,0))</f>
        <v>LS</v>
      </c>
      <c r="L120" s="60" t="s">
        <v>401</v>
      </c>
      <c r="M120" s="69">
        <v>45649.394259259258</v>
      </c>
      <c r="N120" s="69">
        <v>45652</v>
      </c>
      <c r="O120" s="69">
        <v>45652</v>
      </c>
      <c r="P120" s="64" t="str">
        <f ca="1">IF(Proc[[#This Row],[DaysAgeing]]&gt;5,"yep","on track")</f>
        <v>on track</v>
      </c>
      <c r="Q120" s="3">
        <f ca="1">IF(Proc[[#This Row],[DateClosed]]="",ABS(NETWORKDAYS(Proc[[#This Row],[DateOpened]],TODAY()))-1,ABS(NETWORKDAYS(Proc[[#This Row],[DateOpened]],Proc[[#This Row],[DateClosed]]))-1)</f>
        <v>3</v>
      </c>
      <c r="R120" s="64" t="s">
        <v>858</v>
      </c>
      <c r="S120" s="60"/>
    </row>
    <row r="121" spans="1:19" hidden="1">
      <c r="A121" s="62" t="s">
        <v>1486</v>
      </c>
      <c r="B121" s="60" t="str">
        <f>IFERROR(VLOOKUP(Proc[[#This Row],[App]],Table2[],3,0),"open")</f>
        <v>ok</v>
      </c>
      <c r="C121" s="62" t="s">
        <v>369</v>
      </c>
      <c r="D121" t="s">
        <v>1473</v>
      </c>
      <c r="E121" t="s">
        <v>1474</v>
      </c>
      <c r="F121" s="60"/>
      <c r="G121" s="62" t="s">
        <v>400</v>
      </c>
      <c r="H121" s="60" t="str">
        <f>IF(Proc[[#This Row],[type]]="LFF (MDG-F)",MID(Proc[[#This Row],[Obj]],13,10),"")</f>
        <v/>
      </c>
      <c r="J121" s="60" t="b">
        <f>Proc[[#This Row],[Requested]]=Proc[[#This Row],[CurrentParent]]</f>
        <v>0</v>
      </c>
      <c r="K121" s="60" t="str">
        <f>IF(Proc[[#This Row],[Author]]="Marcela Urrego",VLOOKUP(LEFT(Proc[[#This Row],[Requested]],1),Table3[#All],2,0),VLOOKUP(Proc[[#This Row],[Author]],Table4[],2,0))</f>
        <v>LS</v>
      </c>
      <c r="L121" s="60" t="s">
        <v>401</v>
      </c>
      <c r="M121" s="69">
        <v>45649.394259259258</v>
      </c>
      <c r="N121" s="69">
        <v>45652</v>
      </c>
      <c r="O121" s="69">
        <v>45652</v>
      </c>
      <c r="P121" s="64" t="str">
        <f ca="1">IF(Proc[[#This Row],[DaysAgeing]]&gt;5,"yep","on track")</f>
        <v>on track</v>
      </c>
      <c r="Q121" s="3">
        <f ca="1">IF(Proc[[#This Row],[DateClosed]]="",ABS(NETWORKDAYS(Proc[[#This Row],[DateOpened]],TODAY()))-1,ABS(NETWORKDAYS(Proc[[#This Row],[DateOpened]],Proc[[#This Row],[DateClosed]]))-1)</f>
        <v>3</v>
      </c>
      <c r="R121" s="64" t="s">
        <v>858</v>
      </c>
      <c r="S121" s="60"/>
    </row>
    <row r="122" spans="1:19" hidden="1">
      <c r="A122" s="62" t="s">
        <v>1486</v>
      </c>
      <c r="B122" s="60" t="str">
        <f>IFERROR(VLOOKUP(Proc[[#This Row],[App]],Table2[],3,0),"open")</f>
        <v>ok</v>
      </c>
      <c r="C122" s="62" t="s">
        <v>369</v>
      </c>
      <c r="D122" t="s">
        <v>1475</v>
      </c>
      <c r="E122" t="s">
        <v>1474</v>
      </c>
      <c r="F122" s="60"/>
      <c r="G122" s="62" t="s">
        <v>400</v>
      </c>
      <c r="H122" s="60" t="str">
        <f>IF(Proc[[#This Row],[type]]="LFF (MDG-F)",MID(Proc[[#This Row],[Obj]],13,10),"")</f>
        <v/>
      </c>
      <c r="J122" s="60" t="b">
        <f>Proc[[#This Row],[Requested]]=Proc[[#This Row],[CurrentParent]]</f>
        <v>0</v>
      </c>
      <c r="K122" s="60" t="str">
        <f>IF(Proc[[#This Row],[Author]]="Marcela Urrego",VLOOKUP(LEFT(Proc[[#This Row],[Requested]],1),Table3[#All],2,0),VLOOKUP(Proc[[#This Row],[Author]],Table4[],2,0))</f>
        <v>LS</v>
      </c>
      <c r="L122" s="60" t="s">
        <v>401</v>
      </c>
      <c r="M122" s="69">
        <v>45649.394259259258</v>
      </c>
      <c r="N122" s="69">
        <v>45652</v>
      </c>
      <c r="O122" s="69">
        <v>45652</v>
      </c>
      <c r="P122" s="64" t="str">
        <f ca="1">IF(Proc[[#This Row],[DaysAgeing]]&gt;5,"yep","on track")</f>
        <v>on track</v>
      </c>
      <c r="Q122" s="3">
        <f ca="1">IF(Proc[[#This Row],[DateClosed]]="",ABS(NETWORKDAYS(Proc[[#This Row],[DateOpened]],TODAY()))-1,ABS(NETWORKDAYS(Proc[[#This Row],[DateOpened]],Proc[[#This Row],[DateClosed]]))-1)</f>
        <v>3</v>
      </c>
      <c r="R122" s="64" t="s">
        <v>858</v>
      </c>
      <c r="S122" s="60"/>
    </row>
    <row r="123" spans="1:19" hidden="1">
      <c r="A123" s="62" t="s">
        <v>1486</v>
      </c>
      <c r="B123" s="60" t="str">
        <f>IFERROR(VLOOKUP(Proc[[#This Row],[App]],Table2[],3,0),"open")</f>
        <v>ok</v>
      </c>
      <c r="C123" s="62" t="s">
        <v>369</v>
      </c>
      <c r="D123" t="s">
        <v>1476</v>
      </c>
      <c r="E123" t="s">
        <v>1474</v>
      </c>
      <c r="F123" s="60"/>
      <c r="G123" s="62" t="s">
        <v>400</v>
      </c>
      <c r="H123" s="60" t="str">
        <f>IF(Proc[[#This Row],[type]]="LFF (MDG-F)",MID(Proc[[#This Row],[Obj]],13,10),"")</f>
        <v/>
      </c>
      <c r="J123" s="60" t="b">
        <f>Proc[[#This Row],[Requested]]=Proc[[#This Row],[CurrentParent]]</f>
        <v>0</v>
      </c>
      <c r="K123" s="60" t="str">
        <f>IF(Proc[[#This Row],[Author]]="Marcela Urrego",VLOOKUP(LEFT(Proc[[#This Row],[Requested]],1),Table3[#All],2,0),VLOOKUP(Proc[[#This Row],[Author]],Table4[],2,0))</f>
        <v>LS</v>
      </c>
      <c r="L123" s="60" t="s">
        <v>401</v>
      </c>
      <c r="M123" s="69">
        <v>45649.394259259258</v>
      </c>
      <c r="N123" s="69">
        <v>45652</v>
      </c>
      <c r="O123" s="69">
        <v>45652</v>
      </c>
      <c r="P123" s="64" t="str">
        <f ca="1">IF(Proc[[#This Row],[DaysAgeing]]&gt;5,"yep","on track")</f>
        <v>on track</v>
      </c>
      <c r="Q123" s="3">
        <f ca="1">IF(Proc[[#This Row],[DateClosed]]="",ABS(NETWORKDAYS(Proc[[#This Row],[DateOpened]],TODAY()))-1,ABS(NETWORKDAYS(Proc[[#This Row],[DateOpened]],Proc[[#This Row],[DateClosed]]))-1)</f>
        <v>3</v>
      </c>
      <c r="R123" s="64" t="s">
        <v>858</v>
      </c>
      <c r="S123" s="60"/>
    </row>
    <row r="124" spans="1:19" hidden="1">
      <c r="A124" s="62" t="s">
        <v>1486</v>
      </c>
      <c r="B124" s="60" t="str">
        <f>IFERROR(VLOOKUP(Proc[[#This Row],[App]],Table2[],3,0),"open")</f>
        <v>ok</v>
      </c>
      <c r="C124" s="62" t="s">
        <v>369</v>
      </c>
      <c r="D124" t="s">
        <v>1477</v>
      </c>
      <c r="E124" t="s">
        <v>1474</v>
      </c>
      <c r="F124" s="60"/>
      <c r="G124" s="62" t="s">
        <v>400</v>
      </c>
      <c r="H124" s="60" t="str">
        <f>IF(Proc[[#This Row],[type]]="LFF (MDG-F)",MID(Proc[[#This Row],[Obj]],13,10),"")</f>
        <v/>
      </c>
      <c r="J124" s="60" t="b">
        <f>Proc[[#This Row],[Requested]]=Proc[[#This Row],[CurrentParent]]</f>
        <v>0</v>
      </c>
      <c r="K124" s="60" t="str">
        <f>IF(Proc[[#This Row],[Author]]="Marcela Urrego",VLOOKUP(LEFT(Proc[[#This Row],[Requested]],1),Table3[#All],2,0),VLOOKUP(Proc[[#This Row],[Author]],Table4[],2,0))</f>
        <v>LS</v>
      </c>
      <c r="L124" s="60" t="s">
        <v>401</v>
      </c>
      <c r="M124" s="69">
        <v>45649.394259259258</v>
      </c>
      <c r="N124" s="69">
        <v>45652</v>
      </c>
      <c r="O124" s="69">
        <v>45652</v>
      </c>
      <c r="P124" s="64" t="str">
        <f ca="1">IF(Proc[[#This Row],[DaysAgeing]]&gt;5,"yep","on track")</f>
        <v>on track</v>
      </c>
      <c r="Q124" s="3">
        <f ca="1">IF(Proc[[#This Row],[DateClosed]]="",ABS(NETWORKDAYS(Proc[[#This Row],[DateOpened]],TODAY()))-1,ABS(NETWORKDAYS(Proc[[#This Row],[DateOpened]],Proc[[#This Row],[DateClosed]]))-1)</f>
        <v>3</v>
      </c>
      <c r="R124" s="64" t="s">
        <v>858</v>
      </c>
      <c r="S124" s="60"/>
    </row>
    <row r="125" spans="1:19" hidden="1">
      <c r="A125" s="62" t="s">
        <v>1486</v>
      </c>
      <c r="B125" s="60" t="str">
        <f>IFERROR(VLOOKUP(Proc[[#This Row],[App]],Table2[],3,0),"open")</f>
        <v>ok</v>
      </c>
      <c r="C125" s="62" t="s">
        <v>369</v>
      </c>
      <c r="D125" t="s">
        <v>1478</v>
      </c>
      <c r="E125" t="s">
        <v>1479</v>
      </c>
      <c r="F125" s="60"/>
      <c r="G125" s="62" t="s">
        <v>400</v>
      </c>
      <c r="H125" s="60" t="str">
        <f>IF(Proc[[#This Row],[type]]="LFF (MDG-F)",MID(Proc[[#This Row],[Obj]],13,10),"")</f>
        <v/>
      </c>
      <c r="J125" s="60" t="b">
        <f>Proc[[#This Row],[Requested]]=Proc[[#This Row],[CurrentParent]]</f>
        <v>0</v>
      </c>
      <c r="K125" s="60" t="str">
        <f>IF(Proc[[#This Row],[Author]]="Marcela Urrego",VLOOKUP(LEFT(Proc[[#This Row],[Requested]],1),Table3[#All],2,0),VLOOKUP(Proc[[#This Row],[Author]],Table4[],2,0))</f>
        <v>LS</v>
      </c>
      <c r="L125" s="60" t="s">
        <v>401</v>
      </c>
      <c r="M125" s="69">
        <v>45649.394259259258</v>
      </c>
      <c r="N125" s="69">
        <v>45652</v>
      </c>
      <c r="O125" s="69">
        <v>45652</v>
      </c>
      <c r="P125" s="64" t="str">
        <f ca="1">IF(Proc[[#This Row],[DaysAgeing]]&gt;5,"yep","on track")</f>
        <v>on track</v>
      </c>
      <c r="Q125" s="3">
        <f ca="1">IF(Proc[[#This Row],[DateClosed]]="",ABS(NETWORKDAYS(Proc[[#This Row],[DateOpened]],TODAY()))-1,ABS(NETWORKDAYS(Proc[[#This Row],[DateOpened]],Proc[[#This Row],[DateClosed]]))-1)</f>
        <v>3</v>
      </c>
      <c r="R125" s="64" t="s">
        <v>858</v>
      </c>
      <c r="S125" s="60"/>
    </row>
    <row r="126" spans="1:19" hidden="1">
      <c r="A126" s="62" t="s">
        <v>1486</v>
      </c>
      <c r="B126" s="60" t="str">
        <f>IFERROR(VLOOKUP(Proc[[#This Row],[App]],Table2[],3,0),"open")</f>
        <v>ok</v>
      </c>
      <c r="C126" s="62" t="s">
        <v>369</v>
      </c>
      <c r="D126" t="s">
        <v>1480</v>
      </c>
      <c r="E126" t="s">
        <v>1481</v>
      </c>
      <c r="F126" s="60"/>
      <c r="G126" s="62" t="s">
        <v>400</v>
      </c>
      <c r="H126" s="60" t="str">
        <f>IF(Proc[[#This Row],[type]]="LFF (MDG-F)",MID(Proc[[#This Row],[Obj]],13,10),"")</f>
        <v/>
      </c>
      <c r="J126" s="60" t="b">
        <f>Proc[[#This Row],[Requested]]=Proc[[#This Row],[CurrentParent]]</f>
        <v>0</v>
      </c>
      <c r="K126" s="60" t="str">
        <f>IF(Proc[[#This Row],[Author]]="Marcela Urrego",VLOOKUP(LEFT(Proc[[#This Row],[Requested]],1),Table3[#All],2,0),VLOOKUP(Proc[[#This Row],[Author]],Table4[],2,0))</f>
        <v>LS</v>
      </c>
      <c r="L126" s="60" t="s">
        <v>401</v>
      </c>
      <c r="M126" s="69">
        <v>45649.394259259258</v>
      </c>
      <c r="N126" s="69">
        <v>45652</v>
      </c>
      <c r="O126" s="69">
        <v>45652</v>
      </c>
      <c r="P126" s="64" t="str">
        <f ca="1">IF(Proc[[#This Row],[DaysAgeing]]&gt;5,"yep","on track")</f>
        <v>on track</v>
      </c>
      <c r="Q126" s="3">
        <f ca="1">IF(Proc[[#This Row],[DateClosed]]="",ABS(NETWORKDAYS(Proc[[#This Row],[DateOpened]],TODAY()))-1,ABS(NETWORKDAYS(Proc[[#This Row],[DateOpened]],Proc[[#This Row],[DateClosed]]))-1)</f>
        <v>3</v>
      </c>
      <c r="R126" s="64" t="s">
        <v>858</v>
      </c>
      <c r="S126" s="60"/>
    </row>
    <row r="127" spans="1:19" hidden="1">
      <c r="A127" s="62" t="s">
        <v>1486</v>
      </c>
      <c r="B127" s="60" t="str">
        <f>IFERROR(VLOOKUP(Proc[[#This Row],[App]],Table2[],3,0),"open")</f>
        <v>ok</v>
      </c>
      <c r="C127" s="62" t="s">
        <v>369</v>
      </c>
      <c r="D127" t="s">
        <v>1482</v>
      </c>
      <c r="E127" t="s">
        <v>1481</v>
      </c>
      <c r="F127" s="60"/>
      <c r="G127" s="62" t="s">
        <v>400</v>
      </c>
      <c r="H127" s="60" t="str">
        <f>IF(Proc[[#This Row],[type]]="LFF (MDG-F)",MID(Proc[[#This Row],[Obj]],13,10),"")</f>
        <v/>
      </c>
      <c r="J127" s="60" t="b">
        <f>Proc[[#This Row],[Requested]]=Proc[[#This Row],[CurrentParent]]</f>
        <v>0</v>
      </c>
      <c r="K127" s="60" t="str">
        <f>IF(Proc[[#This Row],[Author]]="Marcela Urrego",VLOOKUP(LEFT(Proc[[#This Row],[Requested]],1),Table3[#All],2,0),VLOOKUP(Proc[[#This Row],[Author]],Table4[],2,0))</f>
        <v>LS</v>
      </c>
      <c r="L127" s="60" t="s">
        <v>401</v>
      </c>
      <c r="M127" s="69">
        <v>45649.394259259258</v>
      </c>
      <c r="N127" s="69">
        <v>45652</v>
      </c>
      <c r="O127" s="69">
        <v>45652</v>
      </c>
      <c r="P127" s="64" t="str">
        <f ca="1">IF(Proc[[#This Row],[DaysAgeing]]&gt;5,"yep","on track")</f>
        <v>on track</v>
      </c>
      <c r="Q127" s="3">
        <f ca="1">IF(Proc[[#This Row],[DateClosed]]="",ABS(NETWORKDAYS(Proc[[#This Row],[DateOpened]],TODAY()))-1,ABS(NETWORKDAYS(Proc[[#This Row],[DateOpened]],Proc[[#This Row],[DateClosed]]))-1)</f>
        <v>3</v>
      </c>
      <c r="R127" s="64" t="s">
        <v>858</v>
      </c>
      <c r="S127" s="60"/>
    </row>
    <row r="128" spans="1:19" hidden="1">
      <c r="A128" s="62" t="s">
        <v>1486</v>
      </c>
      <c r="B128" s="60" t="str">
        <f>IFERROR(VLOOKUP(Proc[[#This Row],[App]],Table2[],3,0),"open")</f>
        <v>ok</v>
      </c>
      <c r="C128" s="62" t="s">
        <v>369</v>
      </c>
      <c r="D128" t="s">
        <v>1483</v>
      </c>
      <c r="E128" t="s">
        <v>1292</v>
      </c>
      <c r="F128" s="60"/>
      <c r="G128" t="s">
        <v>400</v>
      </c>
      <c r="H128" s="60" t="str">
        <f>IF(Proc[[#This Row],[type]]="LFF (MDG-F)",MID(Proc[[#This Row],[Obj]],13,10),"")</f>
        <v/>
      </c>
      <c r="J128" s="60" t="b">
        <f>Proc[[#This Row],[Requested]]=Proc[[#This Row],[CurrentParent]]</f>
        <v>0</v>
      </c>
      <c r="K128" s="60" t="str">
        <f>IF(Proc[[#This Row],[Author]]="Marcela Urrego",VLOOKUP(LEFT(Proc[[#This Row],[Requested]],1),Table3[#All],2,0),VLOOKUP(Proc[[#This Row],[Author]],Table4[],2,0))</f>
        <v>LS</v>
      </c>
      <c r="L128" s="60" t="s">
        <v>401</v>
      </c>
      <c r="M128" s="69">
        <v>45649.394259259258</v>
      </c>
      <c r="N128" s="69">
        <v>45652</v>
      </c>
      <c r="O128" s="69">
        <v>45652</v>
      </c>
      <c r="P128" s="64" t="str">
        <f ca="1">IF(Proc[[#This Row],[DaysAgeing]]&gt;5,"yep","on track")</f>
        <v>on track</v>
      </c>
      <c r="Q128" s="3">
        <f ca="1">IF(Proc[[#This Row],[DateClosed]]="",ABS(NETWORKDAYS(Proc[[#This Row],[DateOpened]],TODAY()))-1,ABS(NETWORKDAYS(Proc[[#This Row],[DateOpened]],Proc[[#This Row],[DateClosed]]))-1)</f>
        <v>3</v>
      </c>
      <c r="R128" s="64" t="s">
        <v>858</v>
      </c>
      <c r="S128" s="60"/>
    </row>
    <row r="129" spans="1:19" hidden="1">
      <c r="A129" s="62" t="s">
        <v>1486</v>
      </c>
      <c r="B129" s="60" t="str">
        <f>IFERROR(VLOOKUP(Proc[[#This Row],[App]],Table2[],3,0),"open")</f>
        <v>ok</v>
      </c>
      <c r="C129" s="62" t="s">
        <v>369</v>
      </c>
      <c r="D129" t="s">
        <v>1484</v>
      </c>
      <c r="E129" t="s">
        <v>1485</v>
      </c>
      <c r="F129" s="60"/>
      <c r="G129" t="s">
        <v>406</v>
      </c>
      <c r="H129" s="60" t="str">
        <f>IF(Proc[[#This Row],[type]]="LFF (MDG-F)",MID(Proc[[#This Row],[Obj]],13,10),"")</f>
        <v>2053L44109</v>
      </c>
      <c r="J129" s="60" t="b">
        <f>Proc[[#This Row],[Requested]]=Proc[[#This Row],[CurrentParent]]</f>
        <v>0</v>
      </c>
      <c r="K129" s="60" t="str">
        <f>IF(Proc[[#This Row],[Author]]="Marcela Urrego",VLOOKUP(LEFT(Proc[[#This Row],[Requested]],1),Table3[#All],2,0),VLOOKUP(Proc[[#This Row],[Author]],Table4[],2,0))</f>
        <v>LS</v>
      </c>
      <c r="L129" s="60" t="s">
        <v>401</v>
      </c>
      <c r="M129" s="69">
        <v>45649.394259259258</v>
      </c>
      <c r="N129" s="69">
        <v>45652</v>
      </c>
      <c r="O129" s="69">
        <v>45652</v>
      </c>
      <c r="P129" s="64" t="str">
        <f ca="1">IF(Proc[[#This Row],[DaysAgeing]]&gt;5,"yep","on track")</f>
        <v>on track</v>
      </c>
      <c r="Q129" s="3">
        <f ca="1">IF(Proc[[#This Row],[DateClosed]]="",ABS(NETWORKDAYS(Proc[[#This Row],[DateOpened]],TODAY()))-1,ABS(NETWORKDAYS(Proc[[#This Row],[DateOpened]],Proc[[#This Row],[DateClosed]]))-1)</f>
        <v>3</v>
      </c>
      <c r="R129" s="64" t="s">
        <v>858</v>
      </c>
      <c r="S129" s="60"/>
    </row>
    <row r="130" spans="1:19" hidden="1">
      <c r="A130" t="s">
        <v>1489</v>
      </c>
      <c r="B130" s="60" t="str">
        <f>IFERROR(VLOOKUP(Proc[[#This Row],[App]],Table2[],3,0),"open")</f>
        <v>ok</v>
      </c>
      <c r="C130" s="62" t="s">
        <v>369</v>
      </c>
      <c r="D130" t="s">
        <v>1487</v>
      </c>
      <c r="E130" t="s">
        <v>763</v>
      </c>
      <c r="F130" s="60" t="s">
        <v>1140</v>
      </c>
      <c r="G130" s="62" t="s">
        <v>406</v>
      </c>
      <c r="H130" s="60" t="str">
        <f>IF(Proc[[#This Row],[type]]="LFF (MDG-F)",MID(Proc[[#This Row],[Obj]],13,10),"")</f>
        <v>CH01Z01000</v>
      </c>
      <c r="J130" s="60" t="b">
        <f>Proc[[#This Row],[Requested]]=Proc[[#This Row],[CurrentParent]]</f>
        <v>0</v>
      </c>
      <c r="K130" s="60" t="str">
        <f>IF(Proc[[#This Row],[Author]]="Marcela Urrego",VLOOKUP(LEFT(Proc[[#This Row],[Requested]],1),Table3[#All],2,0),VLOOKUP(Proc[[#This Row],[Author]],Table4[],2,0))</f>
        <v>EL</v>
      </c>
      <c r="L130" s="60" t="s">
        <v>401</v>
      </c>
      <c r="M130" s="69">
        <v>45649.402777777781</v>
      </c>
      <c r="N130" s="69">
        <v>45652</v>
      </c>
      <c r="O130" s="69">
        <v>45652</v>
      </c>
      <c r="P130" s="64" t="str">
        <f ca="1">IF(Proc[[#This Row],[DaysAgeing]]&gt;5,"yep","on track")</f>
        <v>on track</v>
      </c>
      <c r="Q130" s="3">
        <f ca="1">IF(Proc[[#This Row],[DateClosed]]="",ABS(NETWORKDAYS(Proc[[#This Row],[DateOpened]],TODAY()))-1,ABS(NETWORKDAYS(Proc[[#This Row],[DateOpened]],Proc[[#This Row],[DateClosed]]))-1)</f>
        <v>3</v>
      </c>
      <c r="R130" s="64" t="s">
        <v>1113</v>
      </c>
      <c r="S130" s="60"/>
    </row>
    <row r="131" spans="1:19" hidden="1">
      <c r="A131" t="s">
        <v>1489</v>
      </c>
      <c r="B131" s="60" t="str">
        <f>IFERROR(VLOOKUP(Proc[[#This Row],[App]],Table2[],3,0),"open")</f>
        <v>ok</v>
      </c>
      <c r="C131" s="62" t="s">
        <v>369</v>
      </c>
      <c r="D131" t="s">
        <v>1488</v>
      </c>
      <c r="E131" t="s">
        <v>763</v>
      </c>
      <c r="F131" s="60" t="s">
        <v>1140</v>
      </c>
      <c r="G131" s="62" t="s">
        <v>406</v>
      </c>
      <c r="H131" s="60" t="str">
        <f>IF(Proc[[#This Row],[type]]="LFF (MDG-F)",MID(Proc[[#This Row],[Obj]],13,10),"")</f>
        <v>DE01Z01000</v>
      </c>
      <c r="J131" s="60" t="b">
        <f>Proc[[#This Row],[Requested]]=Proc[[#This Row],[CurrentParent]]</f>
        <v>0</v>
      </c>
      <c r="K131" s="60" t="str">
        <f>IF(Proc[[#This Row],[Author]]="Marcela Urrego",VLOOKUP(LEFT(Proc[[#This Row],[Requested]],1),Table3[#All],2,0),VLOOKUP(Proc[[#This Row],[Author]],Table4[],2,0))</f>
        <v>EL</v>
      </c>
      <c r="L131" s="60" t="s">
        <v>401</v>
      </c>
      <c r="M131" s="69">
        <v>45649.402777777781</v>
      </c>
      <c r="N131" s="69">
        <v>45652</v>
      </c>
      <c r="O131" s="69">
        <v>45652</v>
      </c>
      <c r="P131" s="64" t="str">
        <f ca="1">IF(Proc[[#This Row],[DaysAgeing]]&gt;5,"yep","on track")</f>
        <v>on track</v>
      </c>
      <c r="Q131" s="3">
        <f ca="1">IF(Proc[[#This Row],[DateClosed]]="",ABS(NETWORKDAYS(Proc[[#This Row],[DateOpened]],TODAY()))-1,ABS(NETWORKDAYS(Proc[[#This Row],[DateOpened]],Proc[[#This Row],[DateClosed]]))-1)</f>
        <v>3</v>
      </c>
      <c r="R131" s="64" t="s">
        <v>1113</v>
      </c>
      <c r="S131" s="60"/>
    </row>
    <row r="132" spans="1:19" hidden="1">
      <c r="A132" t="s">
        <v>1521</v>
      </c>
      <c r="B132" s="60" t="str">
        <f>IFERROR(VLOOKUP(Proc[[#This Row],[App]],Table2[],3,0),"open")</f>
        <v>ok</v>
      </c>
      <c r="C132" t="s">
        <v>369</v>
      </c>
      <c r="D132" s="45" t="s">
        <v>1492</v>
      </c>
      <c r="E132" s="45" t="s">
        <v>802</v>
      </c>
      <c r="F132" s="60" t="s">
        <v>1522</v>
      </c>
      <c r="G132" s="62" t="s">
        <v>400</v>
      </c>
      <c r="H132" s="60" t="str">
        <f>IF(Proc[[#This Row],[type]]="LFF (MDG-F)",MID(Proc[[#This Row],[Obj]],13,10),"")</f>
        <v/>
      </c>
      <c r="J132" s="60" t="b">
        <f>Proc[[#This Row],[Requested]]=Proc[[#This Row],[CurrentParent]]</f>
        <v>0</v>
      </c>
      <c r="K132" s="60" t="str">
        <f>IF(Proc[[#This Row],[Author]]="Marcela Urrego",VLOOKUP(LEFT(Proc[[#This Row],[Requested]],1),Table3[#All],2,0),VLOOKUP(Proc[[#This Row],[Author]],Table4[],2,0))</f>
        <v>LS</v>
      </c>
      <c r="L132" s="60" t="s">
        <v>401</v>
      </c>
      <c r="M132" s="69">
        <v>45652.450636574074</v>
      </c>
      <c r="N132" s="69">
        <v>45659</v>
      </c>
      <c r="O132" s="69">
        <v>45659</v>
      </c>
      <c r="P132" s="64" t="str">
        <f ca="1">IF(Proc[[#This Row],[DaysAgeing]]&gt;5,"yep","on track")</f>
        <v>on track</v>
      </c>
      <c r="Q132" s="3">
        <f ca="1">IF(Proc[[#This Row],[DateClosed]]="",ABS(NETWORKDAYS(Proc[[#This Row],[DateOpened]],TODAY()))-1,ABS(NETWORKDAYS(Proc[[#This Row],[DateOpened]],Proc[[#This Row],[DateClosed]]))-1)</f>
        <v>5</v>
      </c>
      <c r="R132" s="64" t="s">
        <v>508</v>
      </c>
      <c r="S132" s="60"/>
    </row>
    <row r="133" spans="1:19" hidden="1">
      <c r="A133" s="62" t="s">
        <v>1521</v>
      </c>
      <c r="B133" s="60" t="str">
        <f>IFERROR(VLOOKUP(Proc[[#This Row],[App]],Table2[],3,0),"open")</f>
        <v>ok</v>
      </c>
      <c r="C133" s="62" t="s">
        <v>369</v>
      </c>
      <c r="D133" s="45" t="s">
        <v>1493</v>
      </c>
      <c r="E133" s="45" t="s">
        <v>802</v>
      </c>
      <c r="F133" s="60" t="s">
        <v>1318</v>
      </c>
      <c r="G133" s="62" t="s">
        <v>400</v>
      </c>
      <c r="H133" s="60" t="str">
        <f>IF(Proc[[#This Row],[type]]="LFF (MDG-F)",MID(Proc[[#This Row],[Obj]],13,10),"")</f>
        <v/>
      </c>
      <c r="J133" s="60" t="b">
        <f>Proc[[#This Row],[Requested]]=Proc[[#This Row],[CurrentParent]]</f>
        <v>0</v>
      </c>
      <c r="K133" s="60" t="str">
        <f>IF(Proc[[#This Row],[Author]]="Marcela Urrego",VLOOKUP(LEFT(Proc[[#This Row],[Requested]],1),Table3[#All],2,0),VLOOKUP(Proc[[#This Row],[Author]],Table4[],2,0))</f>
        <v>LS</v>
      </c>
      <c r="L133" s="60" t="s">
        <v>401</v>
      </c>
      <c r="M133" s="69">
        <v>45652.450636574074</v>
      </c>
      <c r="N133" s="69">
        <v>45659</v>
      </c>
      <c r="O133" s="69">
        <v>45659</v>
      </c>
      <c r="P133" s="64" t="str">
        <f ca="1">IF(Proc[[#This Row],[DaysAgeing]]&gt;5,"yep","on track")</f>
        <v>on track</v>
      </c>
      <c r="Q133" s="3">
        <f ca="1">IF(Proc[[#This Row],[DateClosed]]="",ABS(NETWORKDAYS(Proc[[#This Row],[DateOpened]],TODAY()))-1,ABS(NETWORKDAYS(Proc[[#This Row],[DateOpened]],Proc[[#This Row],[DateClosed]]))-1)</f>
        <v>5</v>
      </c>
      <c r="R133" s="64" t="s">
        <v>508</v>
      </c>
      <c r="S133" s="60"/>
    </row>
    <row r="134" spans="1:19" hidden="1">
      <c r="A134" s="62" t="s">
        <v>1521</v>
      </c>
      <c r="B134" s="60" t="str">
        <f>IFERROR(VLOOKUP(Proc[[#This Row],[App]],Table2[],3,0),"open")</f>
        <v>ok</v>
      </c>
      <c r="C134" s="62" t="s">
        <v>369</v>
      </c>
      <c r="D134" s="45" t="s">
        <v>1494</v>
      </c>
      <c r="E134" s="45" t="s">
        <v>548</v>
      </c>
      <c r="F134" s="60" t="s">
        <v>1319</v>
      </c>
      <c r="G134" s="62" t="s">
        <v>400</v>
      </c>
      <c r="H134" s="60" t="str">
        <f>IF(Proc[[#This Row],[type]]="LFF (MDG-F)",MID(Proc[[#This Row],[Obj]],13,10),"")</f>
        <v/>
      </c>
      <c r="J134" s="60" t="b">
        <f>Proc[[#This Row],[Requested]]=Proc[[#This Row],[CurrentParent]]</f>
        <v>0</v>
      </c>
      <c r="K134" s="60" t="str">
        <f>IF(Proc[[#This Row],[Author]]="Marcela Urrego",VLOOKUP(LEFT(Proc[[#This Row],[Requested]],1),Table3[#All],2,0),VLOOKUP(Proc[[#This Row],[Author]],Table4[],2,0))</f>
        <v>LS</v>
      </c>
      <c r="L134" s="60" t="s">
        <v>401</v>
      </c>
      <c r="M134" s="69">
        <v>45652.450636574074</v>
      </c>
      <c r="N134" s="69">
        <v>45659</v>
      </c>
      <c r="O134" s="69">
        <v>45659</v>
      </c>
      <c r="P134" s="64" t="str">
        <f ca="1">IF(Proc[[#This Row],[DaysAgeing]]&gt;5,"yep","on track")</f>
        <v>on track</v>
      </c>
      <c r="Q134" s="3">
        <f ca="1">IF(Proc[[#This Row],[DateClosed]]="",ABS(NETWORKDAYS(Proc[[#This Row],[DateOpened]],TODAY()))-1,ABS(NETWORKDAYS(Proc[[#This Row],[DateOpened]],Proc[[#This Row],[DateClosed]]))-1)</f>
        <v>5</v>
      </c>
      <c r="R134" s="64" t="s">
        <v>508</v>
      </c>
      <c r="S134" s="60"/>
    </row>
    <row r="135" spans="1:19" hidden="1">
      <c r="A135" s="62" t="s">
        <v>1521</v>
      </c>
      <c r="B135" s="60" t="str">
        <f>IFERROR(VLOOKUP(Proc[[#This Row],[App]],Table2[],3,0),"open")</f>
        <v>ok</v>
      </c>
      <c r="C135" s="62" t="s">
        <v>369</v>
      </c>
      <c r="D135" s="45" t="s">
        <v>1495</v>
      </c>
      <c r="E135" s="45" t="s">
        <v>573</v>
      </c>
      <c r="F135" s="60" t="s">
        <v>1089</v>
      </c>
      <c r="G135" s="62" t="s">
        <v>400</v>
      </c>
      <c r="H135" s="60" t="str">
        <f>IF(Proc[[#This Row],[type]]="LFF (MDG-F)",MID(Proc[[#This Row],[Obj]],13,10),"")</f>
        <v/>
      </c>
      <c r="J135" s="60" t="b">
        <f>Proc[[#This Row],[Requested]]=Proc[[#This Row],[CurrentParent]]</f>
        <v>0</v>
      </c>
      <c r="K135" s="60" t="str">
        <f>IF(Proc[[#This Row],[Author]]="Marcela Urrego",VLOOKUP(LEFT(Proc[[#This Row],[Requested]],1),Table3[#All],2,0),VLOOKUP(Proc[[#This Row],[Author]],Table4[],2,0))</f>
        <v>LS</v>
      </c>
      <c r="L135" s="60" t="s">
        <v>401</v>
      </c>
      <c r="M135" s="69">
        <v>45652.450636574074</v>
      </c>
      <c r="N135" s="69">
        <v>45659</v>
      </c>
      <c r="O135" s="69">
        <v>45659</v>
      </c>
      <c r="P135" s="64" t="str">
        <f ca="1">IF(Proc[[#This Row],[DaysAgeing]]&gt;5,"yep","on track")</f>
        <v>on track</v>
      </c>
      <c r="Q135" s="3">
        <f ca="1">IF(Proc[[#This Row],[DateClosed]]="",ABS(NETWORKDAYS(Proc[[#This Row],[DateOpened]],TODAY()))-1,ABS(NETWORKDAYS(Proc[[#This Row],[DateOpened]],Proc[[#This Row],[DateClosed]]))-1)</f>
        <v>5</v>
      </c>
      <c r="R135" s="64" t="s">
        <v>508</v>
      </c>
      <c r="S135" s="60"/>
    </row>
    <row r="136" spans="1:19" hidden="1">
      <c r="A136" s="62" t="s">
        <v>1521</v>
      </c>
      <c r="B136" s="60" t="str">
        <f>IFERROR(VLOOKUP(Proc[[#This Row],[App]],Table2[],3,0),"open")</f>
        <v>ok</v>
      </c>
      <c r="C136" s="62" t="s">
        <v>369</v>
      </c>
      <c r="D136" s="45" t="s">
        <v>1496</v>
      </c>
      <c r="E136" s="45" t="s">
        <v>573</v>
      </c>
      <c r="F136" s="60" t="s">
        <v>1089</v>
      </c>
      <c r="G136" s="62" t="s">
        <v>400</v>
      </c>
      <c r="H136" s="60" t="str">
        <f>IF(Proc[[#This Row],[type]]="LFF (MDG-F)",MID(Proc[[#This Row],[Obj]],13,10),"")</f>
        <v/>
      </c>
      <c r="J136" s="60" t="b">
        <f>Proc[[#This Row],[Requested]]=Proc[[#This Row],[CurrentParent]]</f>
        <v>0</v>
      </c>
      <c r="K136" s="60" t="str">
        <f>IF(Proc[[#This Row],[Author]]="Marcela Urrego",VLOOKUP(LEFT(Proc[[#This Row],[Requested]],1),Table3[#All],2,0),VLOOKUP(Proc[[#This Row],[Author]],Table4[],2,0))</f>
        <v>LS</v>
      </c>
      <c r="L136" s="60" t="s">
        <v>401</v>
      </c>
      <c r="M136" s="69">
        <v>45652.450636574074</v>
      </c>
      <c r="N136" s="69">
        <v>45659</v>
      </c>
      <c r="O136" s="69">
        <v>45659</v>
      </c>
      <c r="P136" s="64" t="str">
        <f ca="1">IF(Proc[[#This Row],[DaysAgeing]]&gt;5,"yep","on track")</f>
        <v>on track</v>
      </c>
      <c r="Q136" s="3">
        <f ca="1">IF(Proc[[#This Row],[DateClosed]]="",ABS(NETWORKDAYS(Proc[[#This Row],[DateOpened]],TODAY()))-1,ABS(NETWORKDAYS(Proc[[#This Row],[DateOpened]],Proc[[#This Row],[DateClosed]]))-1)</f>
        <v>5</v>
      </c>
      <c r="R136" s="64" t="s">
        <v>508</v>
      </c>
      <c r="S136" s="60"/>
    </row>
    <row r="137" spans="1:19" hidden="1">
      <c r="A137" s="62" t="s">
        <v>1521</v>
      </c>
      <c r="B137" s="60" t="str">
        <f>IFERROR(VLOOKUP(Proc[[#This Row],[App]],Table2[],3,0),"open")</f>
        <v>ok</v>
      </c>
      <c r="C137" s="62" t="s">
        <v>369</v>
      </c>
      <c r="D137" s="45" t="s">
        <v>1497</v>
      </c>
      <c r="E137" s="45" t="s">
        <v>1498</v>
      </c>
      <c r="F137" s="60" t="s">
        <v>1089</v>
      </c>
      <c r="G137" s="62" t="s">
        <v>400</v>
      </c>
      <c r="H137" s="60" t="str">
        <f>IF(Proc[[#This Row],[type]]="LFF (MDG-F)",MID(Proc[[#This Row],[Obj]],13,10),"")</f>
        <v/>
      </c>
      <c r="J137" s="60" t="b">
        <f>Proc[[#This Row],[Requested]]=Proc[[#This Row],[CurrentParent]]</f>
        <v>0</v>
      </c>
      <c r="K137" s="60" t="str">
        <f>IF(Proc[[#This Row],[Author]]="Marcela Urrego",VLOOKUP(LEFT(Proc[[#This Row],[Requested]],1),Table3[#All],2,0),VLOOKUP(Proc[[#This Row],[Author]],Table4[],2,0))</f>
        <v>LS</v>
      </c>
      <c r="L137" s="60" t="s">
        <v>401</v>
      </c>
      <c r="M137" s="69">
        <v>45652.450636574074</v>
      </c>
      <c r="N137" s="69">
        <v>45659</v>
      </c>
      <c r="O137" s="69">
        <v>45659</v>
      </c>
      <c r="P137" s="64" t="str">
        <f ca="1">IF(Proc[[#This Row],[DaysAgeing]]&gt;5,"yep","on track")</f>
        <v>on track</v>
      </c>
      <c r="Q137" s="3">
        <f ca="1">IF(Proc[[#This Row],[DateClosed]]="",ABS(NETWORKDAYS(Proc[[#This Row],[DateOpened]],TODAY()))-1,ABS(NETWORKDAYS(Proc[[#This Row],[DateOpened]],Proc[[#This Row],[DateClosed]]))-1)</f>
        <v>5</v>
      </c>
      <c r="R137" s="64" t="s">
        <v>508</v>
      </c>
      <c r="S137" s="60"/>
    </row>
    <row r="138" spans="1:19" hidden="1">
      <c r="A138" s="62" t="s">
        <v>1521</v>
      </c>
      <c r="B138" s="60" t="str">
        <f>IFERROR(VLOOKUP(Proc[[#This Row],[App]],Table2[],3,0),"open")</f>
        <v>ok</v>
      </c>
      <c r="C138" s="62" t="s">
        <v>369</v>
      </c>
      <c r="D138" s="45" t="s">
        <v>1499</v>
      </c>
      <c r="E138" s="45" t="s">
        <v>1128</v>
      </c>
      <c r="F138" s="60" t="s">
        <v>1089</v>
      </c>
      <c r="G138" s="62" t="s">
        <v>400</v>
      </c>
      <c r="H138" s="60" t="str">
        <f>IF(Proc[[#This Row],[type]]="LFF (MDG-F)",MID(Proc[[#This Row],[Obj]],13,10),"")</f>
        <v/>
      </c>
      <c r="J138" s="60" t="b">
        <f>Proc[[#This Row],[Requested]]=Proc[[#This Row],[CurrentParent]]</f>
        <v>0</v>
      </c>
      <c r="K138" s="60" t="str">
        <f>IF(Proc[[#This Row],[Author]]="Marcela Urrego",VLOOKUP(LEFT(Proc[[#This Row],[Requested]],1),Table3[#All],2,0),VLOOKUP(Proc[[#This Row],[Author]],Table4[],2,0))</f>
        <v>LS</v>
      </c>
      <c r="L138" s="60" t="s">
        <v>401</v>
      </c>
      <c r="M138" s="69">
        <v>45652.450636574074</v>
      </c>
      <c r="N138" s="69">
        <v>45659</v>
      </c>
      <c r="O138" s="69">
        <v>45659</v>
      </c>
      <c r="P138" s="64" t="str">
        <f ca="1">IF(Proc[[#This Row],[DaysAgeing]]&gt;5,"yep","on track")</f>
        <v>on track</v>
      </c>
      <c r="Q138" s="3">
        <f ca="1">IF(Proc[[#This Row],[DateClosed]]="",ABS(NETWORKDAYS(Proc[[#This Row],[DateOpened]],TODAY()))-1,ABS(NETWORKDAYS(Proc[[#This Row],[DateOpened]],Proc[[#This Row],[DateClosed]]))-1)</f>
        <v>5</v>
      </c>
      <c r="R138" s="64" t="s">
        <v>508</v>
      </c>
      <c r="S138" s="60"/>
    </row>
    <row r="139" spans="1:19" hidden="1">
      <c r="A139" s="62" t="s">
        <v>1521</v>
      </c>
      <c r="B139" s="60" t="str">
        <f>IFERROR(VLOOKUP(Proc[[#This Row],[App]],Table2[],3,0),"open")</f>
        <v>ok</v>
      </c>
      <c r="C139" s="62" t="s">
        <v>369</v>
      </c>
      <c r="D139" s="45" t="s">
        <v>1500</v>
      </c>
      <c r="E139" s="45" t="s">
        <v>1501</v>
      </c>
      <c r="F139" s="60" t="s">
        <v>1523</v>
      </c>
      <c r="G139" s="62" t="s">
        <v>400</v>
      </c>
      <c r="H139" s="60" t="str">
        <f>IF(Proc[[#This Row],[type]]="LFF (MDG-F)",MID(Proc[[#This Row],[Obj]],13,10),"")</f>
        <v/>
      </c>
      <c r="J139" s="60" t="b">
        <f>Proc[[#This Row],[Requested]]=Proc[[#This Row],[CurrentParent]]</f>
        <v>0</v>
      </c>
      <c r="K139" s="60" t="str">
        <f>IF(Proc[[#This Row],[Author]]="Marcela Urrego",VLOOKUP(LEFT(Proc[[#This Row],[Requested]],1),Table3[#All],2,0),VLOOKUP(Proc[[#This Row],[Author]],Table4[],2,0))</f>
        <v>LS</v>
      </c>
      <c r="L139" s="60" t="s">
        <v>401</v>
      </c>
      <c r="M139" s="69">
        <v>45652.450636574074</v>
      </c>
      <c r="N139" s="69">
        <v>45659</v>
      </c>
      <c r="O139" s="69">
        <v>45659</v>
      </c>
      <c r="P139" s="64" t="str">
        <f ca="1">IF(Proc[[#This Row],[DaysAgeing]]&gt;5,"yep","on track")</f>
        <v>on track</v>
      </c>
      <c r="Q139" s="3">
        <f ca="1">IF(Proc[[#This Row],[DateClosed]]="",ABS(NETWORKDAYS(Proc[[#This Row],[DateOpened]],TODAY()))-1,ABS(NETWORKDAYS(Proc[[#This Row],[DateOpened]],Proc[[#This Row],[DateClosed]]))-1)</f>
        <v>5</v>
      </c>
      <c r="R139" s="64" t="s">
        <v>508</v>
      </c>
      <c r="S139" s="60"/>
    </row>
    <row r="140" spans="1:19" hidden="1">
      <c r="A140" s="62" t="s">
        <v>1521</v>
      </c>
      <c r="B140" s="60" t="str">
        <f>IFERROR(VLOOKUP(Proc[[#This Row],[App]],Table2[],3,0),"open")</f>
        <v>ok</v>
      </c>
      <c r="C140" s="62" t="s">
        <v>369</v>
      </c>
      <c r="D140" s="45" t="s">
        <v>1502</v>
      </c>
      <c r="E140" s="45" t="s">
        <v>1503</v>
      </c>
      <c r="F140" s="60" t="s">
        <v>1230</v>
      </c>
      <c r="G140" s="62" t="s">
        <v>400</v>
      </c>
      <c r="H140" s="60" t="str">
        <f>IF(Proc[[#This Row],[type]]="LFF (MDG-F)",MID(Proc[[#This Row],[Obj]],13,10),"")</f>
        <v/>
      </c>
      <c r="J140" s="60" t="b">
        <f>Proc[[#This Row],[Requested]]=Proc[[#This Row],[CurrentParent]]</f>
        <v>0</v>
      </c>
      <c r="K140" s="60" t="str">
        <f>IF(Proc[[#This Row],[Author]]="Marcela Urrego",VLOOKUP(LEFT(Proc[[#This Row],[Requested]],1),Table3[#All],2,0),VLOOKUP(Proc[[#This Row],[Author]],Table4[],2,0))</f>
        <v>LS</v>
      </c>
      <c r="L140" s="60" t="s">
        <v>401</v>
      </c>
      <c r="M140" s="69">
        <v>45652.450636574074</v>
      </c>
      <c r="N140" s="69">
        <v>45659</v>
      </c>
      <c r="O140" s="69">
        <v>45659</v>
      </c>
      <c r="P140" s="64" t="str">
        <f ca="1">IF(Proc[[#This Row],[DaysAgeing]]&gt;5,"yep","on track")</f>
        <v>on track</v>
      </c>
      <c r="Q140" s="3">
        <f ca="1">IF(Proc[[#This Row],[DateClosed]]="",ABS(NETWORKDAYS(Proc[[#This Row],[DateOpened]],TODAY()))-1,ABS(NETWORKDAYS(Proc[[#This Row],[DateOpened]],Proc[[#This Row],[DateClosed]]))-1)</f>
        <v>5</v>
      </c>
      <c r="R140" s="64" t="s">
        <v>508</v>
      </c>
      <c r="S140" s="60"/>
    </row>
    <row r="141" spans="1:19" hidden="1">
      <c r="A141" s="62" t="s">
        <v>1521</v>
      </c>
      <c r="B141" s="60" t="str">
        <f>IFERROR(VLOOKUP(Proc[[#This Row],[App]],Table2[],3,0),"open")</f>
        <v>ok</v>
      </c>
      <c r="C141" s="62" t="s">
        <v>369</v>
      </c>
      <c r="D141" s="45" t="s">
        <v>1504</v>
      </c>
      <c r="E141" s="45" t="s">
        <v>1503</v>
      </c>
      <c r="F141" s="60" t="s">
        <v>1230</v>
      </c>
      <c r="G141" s="62" t="s">
        <v>400</v>
      </c>
      <c r="H141" s="60" t="str">
        <f>IF(Proc[[#This Row],[type]]="LFF (MDG-F)",MID(Proc[[#This Row],[Obj]],13,10),"")</f>
        <v/>
      </c>
      <c r="J141" s="60" t="b">
        <f>Proc[[#This Row],[Requested]]=Proc[[#This Row],[CurrentParent]]</f>
        <v>0</v>
      </c>
      <c r="K141" s="60" t="str">
        <f>IF(Proc[[#This Row],[Author]]="Marcela Urrego",VLOOKUP(LEFT(Proc[[#This Row],[Requested]],1),Table3[#All],2,0),VLOOKUP(Proc[[#This Row],[Author]],Table4[],2,0))</f>
        <v>LS</v>
      </c>
      <c r="L141" s="60" t="s">
        <v>401</v>
      </c>
      <c r="M141" s="69">
        <v>45652.450636574074</v>
      </c>
      <c r="N141" s="69">
        <v>45659</v>
      </c>
      <c r="O141" s="69">
        <v>45659</v>
      </c>
      <c r="P141" s="64" t="str">
        <f ca="1">IF(Proc[[#This Row],[DaysAgeing]]&gt;5,"yep","on track")</f>
        <v>on track</v>
      </c>
      <c r="Q141" s="3">
        <f ca="1">IF(Proc[[#This Row],[DateClosed]]="",ABS(NETWORKDAYS(Proc[[#This Row],[DateOpened]],TODAY()))-1,ABS(NETWORKDAYS(Proc[[#This Row],[DateOpened]],Proc[[#This Row],[DateClosed]]))-1)</f>
        <v>5</v>
      </c>
      <c r="R141" s="64" t="s">
        <v>508</v>
      </c>
      <c r="S141" s="60"/>
    </row>
    <row r="142" spans="1:19" hidden="1">
      <c r="A142" s="62" t="s">
        <v>1521</v>
      </c>
      <c r="B142" s="60" t="str">
        <f>IFERROR(VLOOKUP(Proc[[#This Row],[App]],Table2[],3,0),"open")</f>
        <v>ok</v>
      </c>
      <c r="C142" s="62" t="s">
        <v>369</v>
      </c>
      <c r="D142" s="45" t="s">
        <v>1505</v>
      </c>
      <c r="E142" s="45" t="s">
        <v>548</v>
      </c>
      <c r="F142" s="60" t="s">
        <v>1089</v>
      </c>
      <c r="G142" s="62" t="s">
        <v>400</v>
      </c>
      <c r="H142" s="60" t="str">
        <f>IF(Proc[[#This Row],[type]]="LFF (MDG-F)",MID(Proc[[#This Row],[Obj]],13,10),"")</f>
        <v/>
      </c>
      <c r="J142" s="60" t="b">
        <f>Proc[[#This Row],[Requested]]=Proc[[#This Row],[CurrentParent]]</f>
        <v>0</v>
      </c>
      <c r="K142" s="60" t="str">
        <f>IF(Proc[[#This Row],[Author]]="Marcela Urrego",VLOOKUP(LEFT(Proc[[#This Row],[Requested]],1),Table3[#All],2,0),VLOOKUP(Proc[[#This Row],[Author]],Table4[],2,0))</f>
        <v>LS</v>
      </c>
      <c r="L142" s="60" t="s">
        <v>401</v>
      </c>
      <c r="M142" s="69">
        <v>45652.450636574074</v>
      </c>
      <c r="N142" s="69">
        <v>45659</v>
      </c>
      <c r="O142" s="69">
        <v>45659</v>
      </c>
      <c r="P142" s="64" t="str">
        <f ca="1">IF(Proc[[#This Row],[DaysAgeing]]&gt;5,"yep","on track")</f>
        <v>on track</v>
      </c>
      <c r="Q142" s="3">
        <f ca="1">IF(Proc[[#This Row],[DateClosed]]="",ABS(NETWORKDAYS(Proc[[#This Row],[DateOpened]],TODAY()))-1,ABS(NETWORKDAYS(Proc[[#This Row],[DateOpened]],Proc[[#This Row],[DateClosed]]))-1)</f>
        <v>5</v>
      </c>
      <c r="R142" s="64" t="s">
        <v>508</v>
      </c>
      <c r="S142" s="60"/>
    </row>
    <row r="143" spans="1:19" hidden="1">
      <c r="A143" s="62" t="s">
        <v>1521</v>
      </c>
      <c r="B143" s="60" t="str">
        <f>IFERROR(VLOOKUP(Proc[[#This Row],[App]],Table2[],3,0),"open")</f>
        <v>ok</v>
      </c>
      <c r="C143" s="62" t="s">
        <v>369</v>
      </c>
      <c r="D143" s="45" t="s">
        <v>1506</v>
      </c>
      <c r="E143" s="45" t="s">
        <v>572</v>
      </c>
      <c r="F143" s="60" t="s">
        <v>1089</v>
      </c>
      <c r="G143" s="62" t="s">
        <v>400</v>
      </c>
      <c r="H143" s="60" t="str">
        <f>IF(Proc[[#This Row],[type]]="LFF (MDG-F)",MID(Proc[[#This Row],[Obj]],13,10),"")</f>
        <v/>
      </c>
      <c r="J143" s="60" t="b">
        <f>Proc[[#This Row],[Requested]]=Proc[[#This Row],[CurrentParent]]</f>
        <v>0</v>
      </c>
      <c r="K143" s="60" t="str">
        <f>IF(Proc[[#This Row],[Author]]="Marcela Urrego",VLOOKUP(LEFT(Proc[[#This Row],[Requested]],1),Table3[#All],2,0),VLOOKUP(Proc[[#This Row],[Author]],Table4[],2,0))</f>
        <v>LS</v>
      </c>
      <c r="L143" s="60" t="s">
        <v>401</v>
      </c>
      <c r="M143" s="69">
        <v>45652.450636574074</v>
      </c>
      <c r="N143" s="69">
        <v>45659</v>
      </c>
      <c r="O143" s="69">
        <v>45659</v>
      </c>
      <c r="P143" s="64" t="str">
        <f ca="1">IF(Proc[[#This Row],[DaysAgeing]]&gt;5,"yep","on track")</f>
        <v>on track</v>
      </c>
      <c r="Q143" s="3">
        <f ca="1">IF(Proc[[#This Row],[DateClosed]]="",ABS(NETWORKDAYS(Proc[[#This Row],[DateOpened]],TODAY()))-1,ABS(NETWORKDAYS(Proc[[#This Row],[DateOpened]],Proc[[#This Row],[DateClosed]]))-1)</f>
        <v>5</v>
      </c>
      <c r="R143" s="64" t="s">
        <v>508</v>
      </c>
      <c r="S143" s="60"/>
    </row>
    <row r="144" spans="1:19" hidden="1">
      <c r="A144" s="62" t="s">
        <v>1521</v>
      </c>
      <c r="B144" s="60" t="str">
        <f>IFERROR(VLOOKUP(Proc[[#This Row],[App]],Table2[],3,0),"open")</f>
        <v>ok</v>
      </c>
      <c r="C144" s="62" t="s">
        <v>369</v>
      </c>
      <c r="D144" s="45" t="s">
        <v>1507</v>
      </c>
      <c r="E144" s="45" t="s">
        <v>548</v>
      </c>
      <c r="F144" s="60" t="s">
        <v>1089</v>
      </c>
      <c r="G144" s="62" t="s">
        <v>400</v>
      </c>
      <c r="H144" s="60" t="str">
        <f>IF(Proc[[#This Row],[type]]="LFF (MDG-F)",MID(Proc[[#This Row],[Obj]],13,10),"")</f>
        <v/>
      </c>
      <c r="J144" s="60" t="b">
        <f>Proc[[#This Row],[Requested]]=Proc[[#This Row],[CurrentParent]]</f>
        <v>0</v>
      </c>
      <c r="K144" s="60" t="str">
        <f>IF(Proc[[#This Row],[Author]]="Marcela Urrego",VLOOKUP(LEFT(Proc[[#This Row],[Requested]],1),Table3[#All],2,0),VLOOKUP(Proc[[#This Row],[Author]],Table4[],2,0))</f>
        <v>LS</v>
      </c>
      <c r="L144" s="60" t="s">
        <v>401</v>
      </c>
      <c r="M144" s="69">
        <v>45652.450636574074</v>
      </c>
      <c r="N144" s="69">
        <v>45659</v>
      </c>
      <c r="O144" s="69">
        <v>45659</v>
      </c>
      <c r="P144" s="64" t="str">
        <f ca="1">IF(Proc[[#This Row],[DaysAgeing]]&gt;5,"yep","on track")</f>
        <v>on track</v>
      </c>
      <c r="Q144" s="3">
        <f ca="1">IF(Proc[[#This Row],[DateClosed]]="",ABS(NETWORKDAYS(Proc[[#This Row],[DateOpened]],TODAY()))-1,ABS(NETWORKDAYS(Proc[[#This Row],[DateOpened]],Proc[[#This Row],[DateClosed]]))-1)</f>
        <v>5</v>
      </c>
      <c r="R144" s="64" t="s">
        <v>508</v>
      </c>
      <c r="S144" s="60"/>
    </row>
    <row r="145" spans="1:19" hidden="1">
      <c r="A145" s="62" t="s">
        <v>1521</v>
      </c>
      <c r="B145" s="60" t="str">
        <f>IFERROR(VLOOKUP(Proc[[#This Row],[App]],Table2[],3,0),"open")</f>
        <v>ok</v>
      </c>
      <c r="C145" s="62" t="s">
        <v>369</v>
      </c>
      <c r="D145" s="45" t="s">
        <v>1508</v>
      </c>
      <c r="E145" s="45" t="s">
        <v>548</v>
      </c>
      <c r="F145" s="60" t="s">
        <v>1088</v>
      </c>
      <c r="G145" s="62" t="s">
        <v>400</v>
      </c>
      <c r="H145" s="60" t="str">
        <f>IF(Proc[[#This Row],[type]]="LFF (MDG-F)",MID(Proc[[#This Row],[Obj]],13,10),"")</f>
        <v/>
      </c>
      <c r="J145" s="60" t="b">
        <f>Proc[[#This Row],[Requested]]=Proc[[#This Row],[CurrentParent]]</f>
        <v>0</v>
      </c>
      <c r="K145" s="60" t="str">
        <f>IF(Proc[[#This Row],[Author]]="Marcela Urrego",VLOOKUP(LEFT(Proc[[#This Row],[Requested]],1),Table3[#All],2,0),VLOOKUP(Proc[[#This Row],[Author]],Table4[],2,0))</f>
        <v>LS</v>
      </c>
      <c r="L145" s="60" t="s">
        <v>401</v>
      </c>
      <c r="M145" s="69">
        <v>45652.450636574074</v>
      </c>
      <c r="N145" s="69">
        <v>45659</v>
      </c>
      <c r="O145" s="69">
        <v>45659</v>
      </c>
      <c r="P145" s="64" t="str">
        <f ca="1">IF(Proc[[#This Row],[DaysAgeing]]&gt;5,"yep","on track")</f>
        <v>on track</v>
      </c>
      <c r="Q145" s="3">
        <f ca="1">IF(Proc[[#This Row],[DateClosed]]="",ABS(NETWORKDAYS(Proc[[#This Row],[DateOpened]],TODAY()))-1,ABS(NETWORKDAYS(Proc[[#This Row],[DateOpened]],Proc[[#This Row],[DateClosed]]))-1)</f>
        <v>5</v>
      </c>
      <c r="R145" s="64" t="s">
        <v>508</v>
      </c>
      <c r="S145" s="60"/>
    </row>
    <row r="146" spans="1:19" hidden="1">
      <c r="A146" s="62" t="s">
        <v>1521</v>
      </c>
      <c r="B146" s="60" t="str">
        <f>IFERROR(VLOOKUP(Proc[[#This Row],[App]],Table2[],3,0),"open")</f>
        <v>ok</v>
      </c>
      <c r="C146" s="62" t="s">
        <v>369</v>
      </c>
      <c r="D146" s="45" t="s">
        <v>1509</v>
      </c>
      <c r="E146" s="45" t="s">
        <v>548</v>
      </c>
      <c r="F146" s="60" t="s">
        <v>1088</v>
      </c>
      <c r="G146" s="62" t="s">
        <v>400</v>
      </c>
      <c r="H146" s="60" t="str">
        <f>IF(Proc[[#This Row],[type]]="LFF (MDG-F)",MID(Proc[[#This Row],[Obj]],13,10),"")</f>
        <v/>
      </c>
      <c r="J146" s="60" t="b">
        <f>Proc[[#This Row],[Requested]]=Proc[[#This Row],[CurrentParent]]</f>
        <v>0</v>
      </c>
      <c r="K146" s="60" t="str">
        <f>IF(Proc[[#This Row],[Author]]="Marcela Urrego",VLOOKUP(LEFT(Proc[[#This Row],[Requested]],1),Table3[#All],2,0),VLOOKUP(Proc[[#This Row],[Author]],Table4[],2,0))</f>
        <v>LS</v>
      </c>
      <c r="L146" s="60" t="s">
        <v>401</v>
      </c>
      <c r="M146" s="69">
        <v>45652.450636574074</v>
      </c>
      <c r="N146" s="69">
        <v>45659</v>
      </c>
      <c r="O146" s="69">
        <v>45659</v>
      </c>
      <c r="P146" s="64" t="str">
        <f ca="1">IF(Proc[[#This Row],[DaysAgeing]]&gt;5,"yep","on track")</f>
        <v>on track</v>
      </c>
      <c r="Q146" s="3">
        <f ca="1">IF(Proc[[#This Row],[DateClosed]]="",ABS(NETWORKDAYS(Proc[[#This Row],[DateOpened]],TODAY()))-1,ABS(NETWORKDAYS(Proc[[#This Row],[DateOpened]],Proc[[#This Row],[DateClosed]]))-1)</f>
        <v>5</v>
      </c>
      <c r="R146" s="64" t="s">
        <v>508</v>
      </c>
      <c r="S146" s="60"/>
    </row>
    <row r="147" spans="1:19" hidden="1">
      <c r="A147" s="62" t="s">
        <v>1521</v>
      </c>
      <c r="B147" s="60" t="str">
        <f>IFERROR(VLOOKUP(Proc[[#This Row],[App]],Table2[],3,0),"open")</f>
        <v>ok</v>
      </c>
      <c r="C147" s="62" t="s">
        <v>369</v>
      </c>
      <c r="D147" s="45" t="s">
        <v>1510</v>
      </c>
      <c r="E147" s="45" t="s">
        <v>592</v>
      </c>
      <c r="F147" s="60" t="s">
        <v>1089</v>
      </c>
      <c r="G147" s="62" t="s">
        <v>400</v>
      </c>
      <c r="H147" s="60" t="str">
        <f>IF(Proc[[#This Row],[type]]="LFF (MDG-F)",MID(Proc[[#This Row],[Obj]],13,10),"")</f>
        <v/>
      </c>
      <c r="J147" s="60" t="b">
        <f>Proc[[#This Row],[Requested]]=Proc[[#This Row],[CurrentParent]]</f>
        <v>0</v>
      </c>
      <c r="K147" s="60" t="str">
        <f>IF(Proc[[#This Row],[Author]]="Marcela Urrego",VLOOKUP(LEFT(Proc[[#This Row],[Requested]],1),Table3[#All],2,0),VLOOKUP(Proc[[#This Row],[Author]],Table4[],2,0))</f>
        <v>LS</v>
      </c>
      <c r="L147" s="60" t="s">
        <v>401</v>
      </c>
      <c r="M147" s="69">
        <v>45652.450636574074</v>
      </c>
      <c r="N147" s="69">
        <v>45659</v>
      </c>
      <c r="O147" s="69">
        <v>45659</v>
      </c>
      <c r="P147" s="64" t="str">
        <f ca="1">IF(Proc[[#This Row],[DaysAgeing]]&gt;5,"yep","on track")</f>
        <v>on track</v>
      </c>
      <c r="Q147" s="3">
        <f ca="1">IF(Proc[[#This Row],[DateClosed]]="",ABS(NETWORKDAYS(Proc[[#This Row],[DateOpened]],TODAY()))-1,ABS(NETWORKDAYS(Proc[[#This Row],[DateOpened]],Proc[[#This Row],[DateClosed]]))-1)</f>
        <v>5</v>
      </c>
      <c r="R147" s="64" t="s">
        <v>508</v>
      </c>
      <c r="S147" s="60"/>
    </row>
    <row r="148" spans="1:19" hidden="1">
      <c r="A148" s="62" t="s">
        <v>1521</v>
      </c>
      <c r="B148" s="60" t="str">
        <f>IFERROR(VLOOKUP(Proc[[#This Row],[App]],Table2[],3,0),"open")</f>
        <v>ok</v>
      </c>
      <c r="C148" s="62" t="s">
        <v>369</v>
      </c>
      <c r="D148" s="45" t="s">
        <v>1511</v>
      </c>
      <c r="E148" s="45" t="s">
        <v>548</v>
      </c>
      <c r="F148" s="60" t="s">
        <v>1152</v>
      </c>
      <c r="G148" s="62" t="s">
        <v>400</v>
      </c>
      <c r="H148" s="60" t="str">
        <f>IF(Proc[[#This Row],[type]]="LFF (MDG-F)",MID(Proc[[#This Row],[Obj]],13,10),"")</f>
        <v/>
      </c>
      <c r="J148" s="60" t="b">
        <f>Proc[[#This Row],[Requested]]=Proc[[#This Row],[CurrentParent]]</f>
        <v>0</v>
      </c>
      <c r="K148" s="60" t="str">
        <f>IF(Proc[[#This Row],[Author]]="Marcela Urrego",VLOOKUP(LEFT(Proc[[#This Row],[Requested]],1),Table3[#All],2,0),VLOOKUP(Proc[[#This Row],[Author]],Table4[],2,0))</f>
        <v>LS</v>
      </c>
      <c r="L148" s="60" t="s">
        <v>401</v>
      </c>
      <c r="M148" s="69">
        <v>45652.450636574074</v>
      </c>
      <c r="N148" s="69">
        <v>45659</v>
      </c>
      <c r="O148" s="69">
        <v>45659</v>
      </c>
      <c r="P148" s="64" t="str">
        <f ca="1">IF(Proc[[#This Row],[DaysAgeing]]&gt;5,"yep","on track")</f>
        <v>on track</v>
      </c>
      <c r="Q148" s="3">
        <f ca="1">IF(Proc[[#This Row],[DateClosed]]="",ABS(NETWORKDAYS(Proc[[#This Row],[DateOpened]],TODAY()))-1,ABS(NETWORKDAYS(Proc[[#This Row],[DateOpened]],Proc[[#This Row],[DateClosed]]))-1)</f>
        <v>5</v>
      </c>
      <c r="R148" s="64" t="s">
        <v>508</v>
      </c>
      <c r="S148" s="60"/>
    </row>
    <row r="149" spans="1:19" hidden="1">
      <c r="A149" s="62" t="s">
        <v>1521</v>
      </c>
      <c r="B149" s="60" t="str">
        <f>IFERROR(VLOOKUP(Proc[[#This Row],[App]],Table2[],3,0),"open")</f>
        <v>ok</v>
      </c>
      <c r="C149" s="62" t="s">
        <v>369</v>
      </c>
      <c r="D149" s="62" t="s">
        <v>1512</v>
      </c>
      <c r="E149" s="62" t="s">
        <v>548</v>
      </c>
      <c r="F149" s="60" t="s">
        <v>1152</v>
      </c>
      <c r="G149" s="62" t="s">
        <v>400</v>
      </c>
      <c r="H149" s="60" t="str">
        <f>IF(Proc[[#This Row],[type]]="LFF (MDG-F)",MID(Proc[[#This Row],[Obj]],13,10),"")</f>
        <v/>
      </c>
      <c r="J149" s="60" t="b">
        <f>Proc[[#This Row],[Requested]]=Proc[[#This Row],[CurrentParent]]</f>
        <v>0</v>
      </c>
      <c r="K149" s="60" t="str">
        <f>IF(Proc[[#This Row],[Author]]="Marcela Urrego",VLOOKUP(LEFT(Proc[[#This Row],[Requested]],1),Table3[#All],2,0),VLOOKUP(Proc[[#This Row],[Author]],Table4[],2,0))</f>
        <v>LS</v>
      </c>
      <c r="L149" s="60" t="s">
        <v>401</v>
      </c>
      <c r="M149" s="69">
        <v>45652.450636574074</v>
      </c>
      <c r="N149" s="69">
        <v>45659</v>
      </c>
      <c r="O149" s="69">
        <v>45659</v>
      </c>
      <c r="P149" s="64" t="str">
        <f ca="1">IF(Proc[[#This Row],[DaysAgeing]]&gt;5,"yep","on track")</f>
        <v>on track</v>
      </c>
      <c r="Q149" s="3">
        <f ca="1">IF(Proc[[#This Row],[DateClosed]]="",ABS(NETWORKDAYS(Proc[[#This Row],[DateOpened]],TODAY()))-1,ABS(NETWORKDAYS(Proc[[#This Row],[DateOpened]],Proc[[#This Row],[DateClosed]]))-1)</f>
        <v>5</v>
      </c>
      <c r="R149" s="64" t="s">
        <v>508</v>
      </c>
      <c r="S149" s="60"/>
    </row>
    <row r="150" spans="1:19" hidden="1">
      <c r="A150" s="62" t="s">
        <v>1521</v>
      </c>
      <c r="B150" s="60" t="str">
        <f>IFERROR(VLOOKUP(Proc[[#This Row],[App]],Table2[],3,0),"open")</f>
        <v>ok</v>
      </c>
      <c r="C150" s="62" t="s">
        <v>369</v>
      </c>
      <c r="D150" s="62" t="s">
        <v>1513</v>
      </c>
      <c r="E150" s="62" t="s">
        <v>548</v>
      </c>
      <c r="F150" s="60" t="s">
        <v>1153</v>
      </c>
      <c r="G150" s="62" t="s">
        <v>400</v>
      </c>
      <c r="H150" s="60" t="str">
        <f>IF(Proc[[#This Row],[type]]="LFF (MDG-F)",MID(Proc[[#This Row],[Obj]],13,10),"")</f>
        <v/>
      </c>
      <c r="J150" s="60" t="b">
        <f>Proc[[#This Row],[Requested]]=Proc[[#This Row],[CurrentParent]]</f>
        <v>0</v>
      </c>
      <c r="K150" s="60" t="str">
        <f>IF(Proc[[#This Row],[Author]]="Marcela Urrego",VLOOKUP(LEFT(Proc[[#This Row],[Requested]],1),Table3[#All],2,0),VLOOKUP(Proc[[#This Row],[Author]],Table4[],2,0))</f>
        <v>LS</v>
      </c>
      <c r="L150" s="60" t="s">
        <v>401</v>
      </c>
      <c r="M150" s="69">
        <v>45652.450636574074</v>
      </c>
      <c r="N150" s="69">
        <v>45659</v>
      </c>
      <c r="O150" s="69">
        <v>45659</v>
      </c>
      <c r="P150" s="64" t="str">
        <f ca="1">IF(Proc[[#This Row],[DaysAgeing]]&gt;5,"yep","on track")</f>
        <v>on track</v>
      </c>
      <c r="Q150" s="3">
        <f ca="1">IF(Proc[[#This Row],[DateClosed]]="",ABS(NETWORKDAYS(Proc[[#This Row],[DateOpened]],TODAY()))-1,ABS(NETWORKDAYS(Proc[[#This Row],[DateOpened]],Proc[[#This Row],[DateClosed]]))-1)</f>
        <v>5</v>
      </c>
      <c r="R150" s="64" t="s">
        <v>508</v>
      </c>
      <c r="S150" s="60"/>
    </row>
    <row r="151" spans="1:19" hidden="1">
      <c r="A151" s="62" t="s">
        <v>1521</v>
      </c>
      <c r="B151" s="60" t="str">
        <f>IFERROR(VLOOKUP(Proc[[#This Row],[App]],Table2[],3,0),"open")</f>
        <v>ok</v>
      </c>
      <c r="C151" s="62" t="s">
        <v>369</v>
      </c>
      <c r="D151" s="62" t="s">
        <v>1514</v>
      </c>
      <c r="E151" s="62" t="s">
        <v>548</v>
      </c>
      <c r="F151" s="60" t="s">
        <v>1089</v>
      </c>
      <c r="G151" s="62" t="s">
        <v>400</v>
      </c>
      <c r="H151" s="60" t="str">
        <f>IF(Proc[[#This Row],[type]]="LFF (MDG-F)",MID(Proc[[#This Row],[Obj]],13,10),"")</f>
        <v/>
      </c>
      <c r="J151" s="60" t="b">
        <f>Proc[[#This Row],[Requested]]=Proc[[#This Row],[CurrentParent]]</f>
        <v>0</v>
      </c>
      <c r="K151" s="60" t="str">
        <f>IF(Proc[[#This Row],[Author]]="Marcela Urrego",VLOOKUP(LEFT(Proc[[#This Row],[Requested]],1),Table3[#All],2,0),VLOOKUP(Proc[[#This Row],[Author]],Table4[],2,0))</f>
        <v>LS</v>
      </c>
      <c r="L151" s="60" t="s">
        <v>401</v>
      </c>
      <c r="M151" s="69">
        <v>45652.450636574074</v>
      </c>
      <c r="N151" s="69">
        <v>45659</v>
      </c>
      <c r="O151" s="69">
        <v>45659</v>
      </c>
      <c r="P151" s="64" t="str">
        <f ca="1">IF(Proc[[#This Row],[DaysAgeing]]&gt;5,"yep","on track")</f>
        <v>on track</v>
      </c>
      <c r="Q151" s="3">
        <f ca="1">IF(Proc[[#This Row],[DateClosed]]="",ABS(NETWORKDAYS(Proc[[#This Row],[DateOpened]],TODAY()))-1,ABS(NETWORKDAYS(Proc[[#This Row],[DateOpened]],Proc[[#This Row],[DateClosed]]))-1)</f>
        <v>5</v>
      </c>
      <c r="R151" s="64" t="s">
        <v>508</v>
      </c>
      <c r="S151" s="60"/>
    </row>
    <row r="152" spans="1:19" hidden="1">
      <c r="A152" s="62" t="s">
        <v>1521</v>
      </c>
      <c r="B152" s="60" t="str">
        <f>IFERROR(VLOOKUP(Proc[[#This Row],[App]],Table2[],3,0),"open")</f>
        <v>ok</v>
      </c>
      <c r="C152" s="62" t="s">
        <v>369</v>
      </c>
      <c r="D152" s="62" t="s">
        <v>1515</v>
      </c>
      <c r="E152" s="62" t="s">
        <v>548</v>
      </c>
      <c r="F152" s="60" t="s">
        <v>1089</v>
      </c>
      <c r="G152" s="62" t="s">
        <v>400</v>
      </c>
      <c r="H152" s="60" t="str">
        <f>IF(Proc[[#This Row],[type]]="LFF (MDG-F)",MID(Proc[[#This Row],[Obj]],13,10),"")</f>
        <v/>
      </c>
      <c r="J152" s="60" t="b">
        <f>Proc[[#This Row],[Requested]]=Proc[[#This Row],[CurrentParent]]</f>
        <v>0</v>
      </c>
      <c r="K152" s="60" t="str">
        <f>IF(Proc[[#This Row],[Author]]="Marcela Urrego",VLOOKUP(LEFT(Proc[[#This Row],[Requested]],1),Table3[#All],2,0),VLOOKUP(Proc[[#This Row],[Author]],Table4[],2,0))</f>
        <v>LS</v>
      </c>
      <c r="L152" s="60" t="s">
        <v>401</v>
      </c>
      <c r="M152" s="69">
        <v>45652.450636574074</v>
      </c>
      <c r="N152" s="69">
        <v>45659</v>
      </c>
      <c r="O152" s="69">
        <v>45659</v>
      </c>
      <c r="P152" s="64" t="str">
        <f ca="1">IF(Proc[[#This Row],[DaysAgeing]]&gt;5,"yep","on track")</f>
        <v>on track</v>
      </c>
      <c r="Q152" s="3">
        <f ca="1">IF(Proc[[#This Row],[DateClosed]]="",ABS(NETWORKDAYS(Proc[[#This Row],[DateOpened]],TODAY()))-1,ABS(NETWORKDAYS(Proc[[#This Row],[DateOpened]],Proc[[#This Row],[DateClosed]]))-1)</f>
        <v>5</v>
      </c>
      <c r="R152" s="64" t="s">
        <v>508</v>
      </c>
      <c r="S152" s="60"/>
    </row>
    <row r="153" spans="1:19" hidden="1">
      <c r="A153" s="62" t="s">
        <v>1521</v>
      </c>
      <c r="B153" s="60" t="str">
        <f>IFERROR(VLOOKUP(Proc[[#This Row],[App]],Table2[],3,0),"open")</f>
        <v>ok</v>
      </c>
      <c r="C153" s="62" t="s">
        <v>369</v>
      </c>
      <c r="D153" s="62" t="s">
        <v>1516</v>
      </c>
      <c r="E153" s="62" t="s">
        <v>1517</v>
      </c>
      <c r="F153" s="60" t="s">
        <v>1320</v>
      </c>
      <c r="G153" s="62" t="s">
        <v>400</v>
      </c>
      <c r="H153" s="60" t="str">
        <f>IF(Proc[[#This Row],[type]]="LFF (MDG-F)",MID(Proc[[#This Row],[Obj]],13,10),"")</f>
        <v/>
      </c>
      <c r="J153" s="60" t="b">
        <f>Proc[[#This Row],[Requested]]=Proc[[#This Row],[CurrentParent]]</f>
        <v>0</v>
      </c>
      <c r="K153" s="60" t="str">
        <f>IF(Proc[[#This Row],[Author]]="Marcela Urrego",VLOOKUP(LEFT(Proc[[#This Row],[Requested]],1),Table3[#All],2,0),VLOOKUP(Proc[[#This Row],[Author]],Table4[],2,0))</f>
        <v>LS</v>
      </c>
      <c r="L153" s="60" t="s">
        <v>401</v>
      </c>
      <c r="M153" s="69">
        <v>45652.450636574074</v>
      </c>
      <c r="N153" s="69">
        <v>45659</v>
      </c>
      <c r="O153" s="69">
        <v>45659</v>
      </c>
      <c r="P153" s="64" t="str">
        <f ca="1">IF(Proc[[#This Row],[DaysAgeing]]&gt;5,"yep","on track")</f>
        <v>on track</v>
      </c>
      <c r="Q153" s="3">
        <f ca="1">IF(Proc[[#This Row],[DateClosed]]="",ABS(NETWORKDAYS(Proc[[#This Row],[DateOpened]],TODAY()))-1,ABS(NETWORKDAYS(Proc[[#This Row],[DateOpened]],Proc[[#This Row],[DateClosed]]))-1)</f>
        <v>5</v>
      </c>
      <c r="R153" s="64" t="s">
        <v>508</v>
      </c>
      <c r="S153" s="60"/>
    </row>
    <row r="154" spans="1:19" hidden="1">
      <c r="A154" s="62" t="s">
        <v>1521</v>
      </c>
      <c r="B154" s="60" t="str">
        <f>IFERROR(VLOOKUP(Proc[[#This Row],[App]],Table2[],3,0),"open")</f>
        <v>ok</v>
      </c>
      <c r="C154" s="62" t="s">
        <v>369</v>
      </c>
      <c r="D154" s="62" t="s">
        <v>1518</v>
      </c>
      <c r="E154" s="62" t="s">
        <v>548</v>
      </c>
      <c r="F154" s="60" t="s">
        <v>1524</v>
      </c>
      <c r="G154" s="62" t="s">
        <v>400</v>
      </c>
      <c r="H154" s="60" t="str">
        <f>IF(Proc[[#This Row],[type]]="LFF (MDG-F)",MID(Proc[[#This Row],[Obj]],13,10),"")</f>
        <v/>
      </c>
      <c r="J154" s="60" t="b">
        <f>Proc[[#This Row],[Requested]]=Proc[[#This Row],[CurrentParent]]</f>
        <v>0</v>
      </c>
      <c r="K154" s="60" t="str">
        <f>IF(Proc[[#This Row],[Author]]="Marcela Urrego",VLOOKUP(LEFT(Proc[[#This Row],[Requested]],1),Table3[#All],2,0),VLOOKUP(Proc[[#This Row],[Author]],Table4[],2,0))</f>
        <v>LS</v>
      </c>
      <c r="L154" s="60" t="s">
        <v>401</v>
      </c>
      <c r="M154" s="69">
        <v>45652.450636574074</v>
      </c>
      <c r="N154" s="69">
        <v>45659</v>
      </c>
      <c r="O154" s="69">
        <v>45659</v>
      </c>
      <c r="P154" s="64" t="str">
        <f ca="1">IF(Proc[[#This Row],[DaysAgeing]]&gt;5,"yep","on track")</f>
        <v>on track</v>
      </c>
      <c r="Q154" s="3">
        <f ca="1">IF(Proc[[#This Row],[DateClosed]]="",ABS(NETWORKDAYS(Proc[[#This Row],[DateOpened]],TODAY()))-1,ABS(NETWORKDAYS(Proc[[#This Row],[DateOpened]],Proc[[#This Row],[DateClosed]]))-1)</f>
        <v>5</v>
      </c>
      <c r="R154" s="64" t="s">
        <v>508</v>
      </c>
      <c r="S154" s="60"/>
    </row>
    <row r="155" spans="1:19" hidden="1">
      <c r="A155" s="62" t="s">
        <v>1521</v>
      </c>
      <c r="B155" s="60" t="str">
        <f>IFERROR(VLOOKUP(Proc[[#This Row],[App]],Table2[],3,0),"open")</f>
        <v>ok</v>
      </c>
      <c r="C155" s="62" t="s">
        <v>369</v>
      </c>
      <c r="D155" s="62" t="s">
        <v>1519</v>
      </c>
      <c r="E155" s="62" t="s">
        <v>548</v>
      </c>
      <c r="F155" s="60" t="s">
        <v>1524</v>
      </c>
      <c r="G155" s="62" t="s">
        <v>400</v>
      </c>
      <c r="H155" s="60" t="str">
        <f>IF(Proc[[#This Row],[type]]="LFF (MDG-F)",MID(Proc[[#This Row],[Obj]],13,10),"")</f>
        <v/>
      </c>
      <c r="J155" s="60" t="b">
        <f>Proc[[#This Row],[Requested]]=Proc[[#This Row],[CurrentParent]]</f>
        <v>0</v>
      </c>
      <c r="K155" s="60" t="str">
        <f>IF(Proc[[#This Row],[Author]]="Marcela Urrego",VLOOKUP(LEFT(Proc[[#This Row],[Requested]],1),Table3[#All],2,0),VLOOKUP(Proc[[#This Row],[Author]],Table4[],2,0))</f>
        <v>LS</v>
      </c>
      <c r="L155" s="60" t="s">
        <v>401</v>
      </c>
      <c r="M155" s="69">
        <v>45652.450636574074</v>
      </c>
      <c r="N155" s="69">
        <v>45659</v>
      </c>
      <c r="O155" s="69">
        <v>45659</v>
      </c>
      <c r="P155" s="64" t="str">
        <f ca="1">IF(Proc[[#This Row],[DaysAgeing]]&gt;5,"yep","on track")</f>
        <v>on track</v>
      </c>
      <c r="Q155" s="3">
        <f ca="1">IF(Proc[[#This Row],[DateClosed]]="",ABS(NETWORKDAYS(Proc[[#This Row],[DateOpened]],TODAY()))-1,ABS(NETWORKDAYS(Proc[[#This Row],[DateOpened]],Proc[[#This Row],[DateClosed]]))-1)</f>
        <v>5</v>
      </c>
      <c r="R155" s="64" t="s">
        <v>508</v>
      </c>
      <c r="S155" s="60"/>
    </row>
    <row r="156" spans="1:19" hidden="1">
      <c r="A156" s="62" t="s">
        <v>1521</v>
      </c>
      <c r="B156" s="60" t="str">
        <f>IFERROR(VLOOKUP(Proc[[#This Row],[App]],Table2[],3,0),"open")</f>
        <v>ok</v>
      </c>
      <c r="C156" s="62" t="s">
        <v>369</v>
      </c>
      <c r="D156" s="62" t="s">
        <v>1520</v>
      </c>
      <c r="E156" s="62" t="s">
        <v>548</v>
      </c>
      <c r="F156" s="60" t="s">
        <v>1089</v>
      </c>
      <c r="G156" s="62" t="s">
        <v>400</v>
      </c>
      <c r="H156" s="60" t="str">
        <f>IF(Proc[[#This Row],[type]]="LFF (MDG-F)",MID(Proc[[#This Row],[Obj]],13,10),"")</f>
        <v/>
      </c>
      <c r="J156" s="60" t="b">
        <f>Proc[[#This Row],[Requested]]=Proc[[#This Row],[CurrentParent]]</f>
        <v>0</v>
      </c>
      <c r="K156" s="60" t="str">
        <f>IF(Proc[[#This Row],[Author]]="Marcela Urrego",VLOOKUP(LEFT(Proc[[#This Row],[Requested]],1),Table3[#All],2,0),VLOOKUP(Proc[[#This Row],[Author]],Table4[],2,0))</f>
        <v>LS</v>
      </c>
      <c r="L156" s="60" t="s">
        <v>401</v>
      </c>
      <c r="M156" s="69">
        <v>45652.450636574074</v>
      </c>
      <c r="N156" s="69">
        <v>45659</v>
      </c>
      <c r="O156" s="69">
        <v>45659</v>
      </c>
      <c r="P156" s="64" t="str">
        <f ca="1">IF(Proc[[#This Row],[DaysAgeing]]&gt;5,"yep","on track")</f>
        <v>on track</v>
      </c>
      <c r="Q156" s="3">
        <f ca="1">IF(Proc[[#This Row],[DateClosed]]="",ABS(NETWORKDAYS(Proc[[#This Row],[DateOpened]],TODAY()))-1,ABS(NETWORKDAYS(Proc[[#This Row],[DateOpened]],Proc[[#This Row],[DateClosed]]))-1)</f>
        <v>5</v>
      </c>
      <c r="R156" s="64" t="s">
        <v>508</v>
      </c>
      <c r="S156" s="60"/>
    </row>
    <row r="157" spans="1:19" hidden="1">
      <c r="A157" s="62" t="s">
        <v>1527</v>
      </c>
      <c r="B157" s="60" t="str">
        <f>IFERROR(VLOOKUP(Proc[[#This Row],[App]],Table2[],3,0),"open")</f>
        <v>ok</v>
      </c>
      <c r="C157" s="62" t="s">
        <v>369</v>
      </c>
      <c r="D157" t="s">
        <v>1525</v>
      </c>
      <c r="E157" t="s">
        <v>555</v>
      </c>
      <c r="F157" s="60"/>
      <c r="G157" t="s">
        <v>400</v>
      </c>
      <c r="H157" s="60" t="str">
        <f>IF(Proc[[#This Row],[type]]="LFF (MDG-F)",MID(Proc[[#This Row],[Obj]],13,10),"")</f>
        <v/>
      </c>
      <c r="I157" t="s">
        <v>1566</v>
      </c>
      <c r="J157" s="60" t="b">
        <f>Proc[[#This Row],[Requested]]=Proc[[#This Row],[CurrentParent]]</f>
        <v>0</v>
      </c>
      <c r="K157" s="60" t="str">
        <f>IF(Proc[[#This Row],[Author]]="Marcela Urrego",VLOOKUP(LEFT(Proc[[#This Row],[Requested]],1),Table3[#All],2,0),VLOOKUP(Proc[[#This Row],[Author]],Table4[],2,0))</f>
        <v>MGF</v>
      </c>
      <c r="L157" s="60" t="s">
        <v>401</v>
      </c>
      <c r="M157" s="69">
        <v>45659.374143518522</v>
      </c>
      <c r="N157" s="69">
        <v>45671</v>
      </c>
      <c r="O157" s="69">
        <v>45671</v>
      </c>
      <c r="P157" s="64" t="str">
        <f ca="1">IF(Proc[[#This Row],[DaysAgeing]]&gt;5,"yep","on track")</f>
        <v>yep</v>
      </c>
      <c r="Q157" s="3">
        <f ca="1">IF(Proc[[#This Row],[DateClosed]]="",ABS(NETWORKDAYS(Proc[[#This Row],[DateOpened]],TODAY()))-1,ABS(NETWORKDAYS(Proc[[#This Row],[DateOpened]],Proc[[#This Row],[DateClosed]]))-1)</f>
        <v>8</v>
      </c>
      <c r="R157" s="64" t="s">
        <v>538</v>
      </c>
      <c r="S157" s="60"/>
    </row>
    <row r="158" spans="1:19" hidden="1">
      <c r="A158" s="62" t="s">
        <v>1527</v>
      </c>
      <c r="B158" s="60" t="str">
        <f>IFERROR(VLOOKUP(Proc[[#This Row],[App]],Table2[],3,0),"open")</f>
        <v>ok</v>
      </c>
      <c r="C158" s="62" t="s">
        <v>369</v>
      </c>
      <c r="D158" t="s">
        <v>1526</v>
      </c>
      <c r="E158" t="s">
        <v>555</v>
      </c>
      <c r="F158" s="60"/>
      <c r="G158" s="62" t="s">
        <v>400</v>
      </c>
      <c r="H158" s="60" t="str">
        <f>IF(Proc[[#This Row],[type]]="LFF (MDG-F)",MID(Proc[[#This Row],[Obj]],13,10),"")</f>
        <v/>
      </c>
      <c r="I158" s="62" t="s">
        <v>1566</v>
      </c>
      <c r="J158" s="60" t="b">
        <f>Proc[[#This Row],[Requested]]=Proc[[#This Row],[CurrentParent]]</f>
        <v>0</v>
      </c>
      <c r="K158" s="60" t="str">
        <f>IF(Proc[[#This Row],[Author]]="Marcela Urrego",VLOOKUP(LEFT(Proc[[#This Row],[Requested]],1),Table3[#All],2,0),VLOOKUP(Proc[[#This Row],[Author]],Table4[],2,0))</f>
        <v>MGF</v>
      </c>
      <c r="L158" s="60" t="s">
        <v>401</v>
      </c>
      <c r="M158" s="69">
        <v>45659.374143518522</v>
      </c>
      <c r="N158" s="69">
        <v>45671</v>
      </c>
      <c r="O158" s="69">
        <v>45671</v>
      </c>
      <c r="P158" s="64" t="str">
        <f ca="1">IF(Proc[[#This Row],[DaysAgeing]]&gt;5,"yep","on track")</f>
        <v>yep</v>
      </c>
      <c r="Q158" s="3">
        <f ca="1">IF(Proc[[#This Row],[DateClosed]]="",ABS(NETWORKDAYS(Proc[[#This Row],[DateOpened]],TODAY()))-1,ABS(NETWORKDAYS(Proc[[#This Row],[DateOpened]],Proc[[#This Row],[DateClosed]]))-1)</f>
        <v>8</v>
      </c>
      <c r="R158" s="64" t="s">
        <v>538</v>
      </c>
      <c r="S158" s="60"/>
    </row>
    <row r="159" spans="1:19" hidden="1">
      <c r="A159" t="s">
        <v>1528</v>
      </c>
      <c r="B159" s="60" t="str">
        <f>IFERROR(VLOOKUP(Proc[[#This Row],[App]],Table2[],3,0),"open")</f>
        <v>ok</v>
      </c>
      <c r="C159" s="62" t="s">
        <v>369</v>
      </c>
      <c r="D159" t="s">
        <v>1457</v>
      </c>
      <c r="E159" t="s">
        <v>878</v>
      </c>
      <c r="F159" s="60"/>
      <c r="G159" s="62" t="s">
        <v>400</v>
      </c>
      <c r="H159" s="60" t="str">
        <f>IF(Proc[[#This Row],[type]]="LFF (MDG-F)",MID(Proc[[#This Row],[Obj]],13,10),"")</f>
        <v/>
      </c>
      <c r="I159" s="62" t="s">
        <v>1566</v>
      </c>
      <c r="J159" s="60" t="b">
        <f>Proc[[#This Row],[Requested]]=Proc[[#This Row],[CurrentParent]]</f>
        <v>0</v>
      </c>
      <c r="K159" s="60" t="str">
        <f>IF(Proc[[#This Row],[Author]]="Marcela Urrego",VLOOKUP(LEFT(Proc[[#This Row],[Requested]],1),Table3[#All],2,0),VLOOKUP(Proc[[#This Row],[Author]],Table4[],2,0))</f>
        <v>EL</v>
      </c>
      <c r="L159" s="60" t="s">
        <v>401</v>
      </c>
      <c r="M159" s="69">
        <v>45660.525243055556</v>
      </c>
      <c r="N159" s="69">
        <v>45671</v>
      </c>
      <c r="O159" s="69">
        <v>45671</v>
      </c>
      <c r="P159" s="64" t="str">
        <f ca="1">IF(Proc[[#This Row],[DaysAgeing]]&gt;5,"yep","on track")</f>
        <v>yep</v>
      </c>
      <c r="Q159" s="3">
        <f ca="1">IF(Proc[[#This Row],[DateClosed]]="",ABS(NETWORKDAYS(Proc[[#This Row],[DateOpened]],TODAY()))-1,ABS(NETWORKDAYS(Proc[[#This Row],[DateOpened]],Proc[[#This Row],[DateClosed]]))-1)</f>
        <v>7</v>
      </c>
      <c r="R159" s="64" t="s">
        <v>1113</v>
      </c>
      <c r="S159" s="60"/>
    </row>
    <row r="160" spans="1:19" hidden="1">
      <c r="A160" t="s">
        <v>1533</v>
      </c>
      <c r="B160" s="60" t="str">
        <f>IFERROR(VLOOKUP(Proc[[#This Row],[App]],Table2[],3,0),"open")</f>
        <v>ok</v>
      </c>
      <c r="C160" s="62" t="s">
        <v>369</v>
      </c>
      <c r="D160" t="s">
        <v>1529</v>
      </c>
      <c r="E160" t="s">
        <v>1531</v>
      </c>
      <c r="F160" s="60"/>
      <c r="G160" s="62" t="s">
        <v>400</v>
      </c>
      <c r="H160" s="60" t="str">
        <f>IF(Proc[[#This Row],[type]]="LFF (MDG-F)",MID(Proc[[#This Row],[Obj]],13,10),"")</f>
        <v/>
      </c>
      <c r="I160" s="62" t="s">
        <v>1566</v>
      </c>
      <c r="J160" s="60" t="b">
        <f>Proc[[#This Row],[Requested]]=Proc[[#This Row],[CurrentParent]]</f>
        <v>0</v>
      </c>
      <c r="K160" s="60" t="str">
        <f>IF(Proc[[#This Row],[Author]]="Marcela Urrego",VLOOKUP(LEFT(Proc[[#This Row],[Requested]],1),Table3[#All],2,0),VLOOKUP(Proc[[#This Row],[Author]],Table4[],2,0))</f>
        <v>MGF</v>
      </c>
      <c r="L160" s="60" t="s">
        <v>401</v>
      </c>
      <c r="M160" s="69">
        <v>45663.631412037037</v>
      </c>
      <c r="N160" s="69">
        <v>45671</v>
      </c>
      <c r="O160" s="69">
        <v>45671</v>
      </c>
      <c r="P160" s="64" t="str">
        <f ca="1">IF(Proc[[#This Row],[DaysAgeing]]&gt;5,"yep","on track")</f>
        <v>yep</v>
      </c>
      <c r="Q160" s="3">
        <f ca="1">IF(Proc[[#This Row],[DateClosed]]="",ABS(NETWORKDAYS(Proc[[#This Row],[DateOpened]],TODAY()))-1,ABS(NETWORKDAYS(Proc[[#This Row],[DateOpened]],Proc[[#This Row],[DateClosed]]))-1)</f>
        <v>6</v>
      </c>
      <c r="R160" s="64" t="s">
        <v>1532</v>
      </c>
      <c r="S160" s="60"/>
    </row>
    <row r="161" spans="1:19" hidden="1">
      <c r="A161" s="62" t="s">
        <v>1533</v>
      </c>
      <c r="B161" s="60" t="str">
        <f>IFERROR(VLOOKUP(Proc[[#This Row],[App]],Table2[],3,0),"open")</f>
        <v>ok</v>
      </c>
      <c r="C161" s="62" t="s">
        <v>369</v>
      </c>
      <c r="D161" t="s">
        <v>1530</v>
      </c>
      <c r="E161" t="s">
        <v>887</v>
      </c>
      <c r="F161" s="60"/>
      <c r="G161" t="s">
        <v>406</v>
      </c>
      <c r="H161" s="60" t="str">
        <f>IF(Proc[[#This Row],[type]]="LFF (MDG-F)",MID(Proc[[#This Row],[Obj]],13,10),"")</f>
        <v>DE10GIT05A</v>
      </c>
      <c r="J161" s="60" t="b">
        <f>Proc[[#This Row],[Requested]]=Proc[[#This Row],[CurrentParent]]</f>
        <v>0</v>
      </c>
      <c r="K161" s="60" t="str">
        <f>IF(Proc[[#This Row],[Author]]="Marcela Urrego",VLOOKUP(LEFT(Proc[[#This Row],[Requested]],1),Table3[#All],2,0),VLOOKUP(Proc[[#This Row],[Author]],Table4[],2,0))</f>
        <v>MGF</v>
      </c>
      <c r="L161" s="60" t="s">
        <v>401</v>
      </c>
      <c r="M161" s="69">
        <v>45663.631412037037</v>
      </c>
      <c r="N161" s="69">
        <v>45671</v>
      </c>
      <c r="O161" s="69">
        <v>45671</v>
      </c>
      <c r="P161" s="64" t="str">
        <f ca="1">IF(Proc[[#This Row],[DaysAgeing]]&gt;5,"yep","on track")</f>
        <v>yep</v>
      </c>
      <c r="Q161" s="3">
        <f ca="1">IF(Proc[[#This Row],[DateClosed]]="",ABS(NETWORKDAYS(Proc[[#This Row],[DateOpened]],TODAY()))-1,ABS(NETWORKDAYS(Proc[[#This Row],[DateOpened]],Proc[[#This Row],[DateClosed]]))-1)</f>
        <v>6</v>
      </c>
      <c r="R161" s="64" t="s">
        <v>1532</v>
      </c>
      <c r="S161" s="60"/>
    </row>
    <row r="162" spans="1:19" hidden="1">
      <c r="A162" t="s">
        <v>1534</v>
      </c>
      <c r="B162" s="60" t="str">
        <f>IFERROR(VLOOKUP(Proc[[#This Row],[App]],Table2[],3,0),"open")</f>
        <v>ok</v>
      </c>
      <c r="C162" s="62" t="s">
        <v>369</v>
      </c>
      <c r="D162" t="s">
        <v>1535</v>
      </c>
      <c r="E162" t="s">
        <v>429</v>
      </c>
      <c r="F162" s="60"/>
      <c r="G162" s="62" t="s">
        <v>400</v>
      </c>
      <c r="H162" s="60" t="str">
        <f>IF(Proc[[#This Row],[type]]="LFF (MDG-F)",MID(Proc[[#This Row],[Obj]],13,10),"")</f>
        <v/>
      </c>
      <c r="I162" t="s">
        <v>1566</v>
      </c>
      <c r="J162" s="60" t="b">
        <f>Proc[[#This Row],[Requested]]=Proc[[#This Row],[CurrentParent]]</f>
        <v>0</v>
      </c>
      <c r="K162" s="60" t="str">
        <f>IF(Proc[[#This Row],[Author]]="Marcela Urrego",VLOOKUP(LEFT(Proc[[#This Row],[Requested]],1),Table3[#All],2,0),VLOOKUP(Proc[[#This Row],[Author]],Table4[],2,0))</f>
        <v>MGF</v>
      </c>
      <c r="L162" s="60" t="s">
        <v>401</v>
      </c>
      <c r="M162" s="69">
        <v>45663.702314814815</v>
      </c>
      <c r="N162" s="69">
        <v>45671</v>
      </c>
      <c r="O162" s="69">
        <v>45671</v>
      </c>
      <c r="P162" s="64" t="str">
        <f ca="1">IF(Proc[[#This Row],[DaysAgeing]]&gt;5,"yep","on track")</f>
        <v>yep</v>
      </c>
      <c r="Q162" s="3">
        <f ca="1">IF(Proc[[#This Row],[DateClosed]]="",ABS(NETWORKDAYS(Proc[[#This Row],[DateOpened]],TODAY()))-1,ABS(NETWORKDAYS(Proc[[#This Row],[DateOpened]],Proc[[#This Row],[DateClosed]]))-1)</f>
        <v>6</v>
      </c>
      <c r="R162" s="64" t="s">
        <v>1532</v>
      </c>
      <c r="S162" s="60"/>
    </row>
    <row r="163" spans="1:19" hidden="1">
      <c r="A163" s="62" t="s">
        <v>1534</v>
      </c>
      <c r="B163" s="60" t="str">
        <f>IFERROR(VLOOKUP(Proc[[#This Row],[App]],Table2[],3,0),"open")</f>
        <v>ok</v>
      </c>
      <c r="C163" s="62" t="s">
        <v>369</v>
      </c>
      <c r="D163" t="s">
        <v>1536</v>
      </c>
      <c r="E163" t="s">
        <v>427</v>
      </c>
      <c r="F163" s="60"/>
      <c r="G163" s="62" t="s">
        <v>400</v>
      </c>
      <c r="H163" s="60" t="str">
        <f>IF(Proc[[#This Row],[type]]="LFF (MDG-F)",MID(Proc[[#This Row],[Obj]],13,10),"")</f>
        <v/>
      </c>
      <c r="I163" t="s">
        <v>1566</v>
      </c>
      <c r="J163" s="60" t="b">
        <f>Proc[[#This Row],[Requested]]=Proc[[#This Row],[CurrentParent]]</f>
        <v>0</v>
      </c>
      <c r="K163" s="60" t="str">
        <f>IF(Proc[[#This Row],[Author]]="Marcela Urrego",VLOOKUP(LEFT(Proc[[#This Row],[Requested]],1),Table3[#All],2,0),VLOOKUP(Proc[[#This Row],[Author]],Table4[],2,0))</f>
        <v>MGF</v>
      </c>
      <c r="L163" s="60" t="s">
        <v>401</v>
      </c>
      <c r="M163" s="69">
        <v>45663.702314814815</v>
      </c>
      <c r="N163" s="69">
        <v>45671</v>
      </c>
      <c r="O163" s="69">
        <v>45671</v>
      </c>
      <c r="P163" s="64" t="str">
        <f ca="1">IF(Proc[[#This Row],[DaysAgeing]]&gt;5,"yep","on track")</f>
        <v>yep</v>
      </c>
      <c r="Q163" s="3">
        <f ca="1">IF(Proc[[#This Row],[DateClosed]]="",ABS(NETWORKDAYS(Proc[[#This Row],[DateOpened]],TODAY()))-1,ABS(NETWORKDAYS(Proc[[#This Row],[DateOpened]],Proc[[#This Row],[DateClosed]]))-1)</f>
        <v>6</v>
      </c>
      <c r="R163" s="64" t="s">
        <v>1532</v>
      </c>
      <c r="S163" s="60"/>
    </row>
    <row r="164" spans="1:19" hidden="1">
      <c r="A164" t="s">
        <v>1557</v>
      </c>
      <c r="B164" s="60" t="str">
        <f>IFERROR(VLOOKUP(Proc[[#This Row],[App]],Table2[],3,0),"open")</f>
        <v>ok</v>
      </c>
      <c r="C164" s="62" t="s">
        <v>369</v>
      </c>
      <c r="D164" t="s">
        <v>1537</v>
      </c>
      <c r="E164" t="s">
        <v>1052</v>
      </c>
      <c r="F164" s="60"/>
      <c r="G164" s="62" t="s">
        <v>400</v>
      </c>
      <c r="H164" s="60" t="str">
        <f>IF(Proc[[#This Row],[type]]="LFF (MDG-F)",MID(Proc[[#This Row],[Obj]],13,10),"")</f>
        <v/>
      </c>
      <c r="I164" t="s">
        <v>1566</v>
      </c>
      <c r="J164" s="60" t="b">
        <f>Proc[[#This Row],[Requested]]=Proc[[#This Row],[CurrentParent]]</f>
        <v>0</v>
      </c>
      <c r="K164" s="60" t="str">
        <f>IF(Proc[[#This Row],[Author]]="Marcela Urrego",VLOOKUP(LEFT(Proc[[#This Row],[Requested]],1),Table3[#All],2,0),VLOOKUP(Proc[[#This Row],[Author]],Table4[],2,0))</f>
        <v>HC</v>
      </c>
      <c r="L164" s="60" t="s">
        <v>401</v>
      </c>
      <c r="M164" s="69">
        <v>45664.540486111109</v>
      </c>
      <c r="N164" s="69">
        <v>45671</v>
      </c>
      <c r="O164" s="69">
        <v>45671</v>
      </c>
      <c r="P164" s="64" t="str">
        <f ca="1">IF(Proc[[#This Row],[DaysAgeing]]&gt;5,"yep","on track")</f>
        <v>on track</v>
      </c>
      <c r="Q164" s="3">
        <f ca="1">IF(Proc[[#This Row],[DateClosed]]="",ABS(NETWORKDAYS(Proc[[#This Row],[DateOpened]],TODAY()))-1,ABS(NETWORKDAYS(Proc[[#This Row],[DateOpened]],Proc[[#This Row],[DateClosed]]))-1)</f>
        <v>5</v>
      </c>
      <c r="R164" s="64" t="s">
        <v>514</v>
      </c>
      <c r="S164" s="60"/>
    </row>
    <row r="165" spans="1:19" hidden="1">
      <c r="A165" s="62" t="s">
        <v>1557</v>
      </c>
      <c r="B165" s="60" t="str">
        <f>IFERROR(VLOOKUP(Proc[[#This Row],[App]],Table2[],3,0),"open")</f>
        <v>ok</v>
      </c>
      <c r="C165" s="62" t="s">
        <v>369</v>
      </c>
      <c r="D165" t="s">
        <v>1538</v>
      </c>
      <c r="E165" t="s">
        <v>1053</v>
      </c>
      <c r="F165" s="60"/>
      <c r="G165" s="62" t="s">
        <v>400</v>
      </c>
      <c r="H165" s="60" t="str">
        <f>IF(Proc[[#This Row],[type]]="LFF (MDG-F)",MID(Proc[[#This Row],[Obj]],13,10),"")</f>
        <v/>
      </c>
      <c r="I165" t="s">
        <v>1566</v>
      </c>
      <c r="J165" s="60" t="b">
        <f>Proc[[#This Row],[Requested]]=Proc[[#This Row],[CurrentParent]]</f>
        <v>0</v>
      </c>
      <c r="K165" s="60" t="str">
        <f>IF(Proc[[#This Row],[Author]]="Marcela Urrego",VLOOKUP(LEFT(Proc[[#This Row],[Requested]],1),Table3[#All],2,0),VLOOKUP(Proc[[#This Row],[Author]],Table4[],2,0))</f>
        <v>HC</v>
      </c>
      <c r="L165" s="60" t="s">
        <v>401</v>
      </c>
      <c r="M165" s="69">
        <v>45664.540486111109</v>
      </c>
      <c r="N165" s="69">
        <v>45671</v>
      </c>
      <c r="O165" s="69">
        <v>45671</v>
      </c>
      <c r="P165" s="64" t="str">
        <f ca="1">IF(Proc[[#This Row],[DaysAgeing]]&gt;5,"yep","on track")</f>
        <v>on track</v>
      </c>
      <c r="Q165" s="3">
        <f ca="1">IF(Proc[[#This Row],[DateClosed]]="",ABS(NETWORKDAYS(Proc[[#This Row],[DateOpened]],TODAY()))-1,ABS(NETWORKDAYS(Proc[[#This Row],[DateOpened]],Proc[[#This Row],[DateClosed]]))-1)</f>
        <v>5</v>
      </c>
      <c r="R165" s="64" t="s">
        <v>514</v>
      </c>
      <c r="S165" s="60"/>
    </row>
    <row r="166" spans="1:19" hidden="1">
      <c r="A166" s="62" t="s">
        <v>1557</v>
      </c>
      <c r="B166" s="60" t="str">
        <f>IFERROR(VLOOKUP(Proc[[#This Row],[App]],Table2[],3,0),"open")</f>
        <v>ok</v>
      </c>
      <c r="C166" s="62" t="s">
        <v>369</v>
      </c>
      <c r="D166" t="s">
        <v>1539</v>
      </c>
      <c r="E166" t="s">
        <v>1054</v>
      </c>
      <c r="F166" s="60"/>
      <c r="G166" s="62" t="s">
        <v>400</v>
      </c>
      <c r="H166" s="60" t="str">
        <f>IF(Proc[[#This Row],[type]]="LFF (MDG-F)",MID(Proc[[#This Row],[Obj]],13,10),"")</f>
        <v/>
      </c>
      <c r="I166" t="s">
        <v>1566</v>
      </c>
      <c r="J166" s="60" t="b">
        <f>Proc[[#This Row],[Requested]]=Proc[[#This Row],[CurrentParent]]</f>
        <v>0</v>
      </c>
      <c r="K166" s="60" t="str">
        <f>IF(Proc[[#This Row],[Author]]="Marcela Urrego",VLOOKUP(LEFT(Proc[[#This Row],[Requested]],1),Table3[#All],2,0),VLOOKUP(Proc[[#This Row],[Author]],Table4[],2,0))</f>
        <v>HC</v>
      </c>
      <c r="L166" s="60" t="s">
        <v>401</v>
      </c>
      <c r="M166" s="69">
        <v>45664.540486111109</v>
      </c>
      <c r="N166" s="69">
        <v>45671</v>
      </c>
      <c r="O166" s="69">
        <v>45671</v>
      </c>
      <c r="P166" s="64" t="str">
        <f ca="1">IF(Proc[[#This Row],[DaysAgeing]]&gt;5,"yep","on track")</f>
        <v>on track</v>
      </c>
      <c r="Q166" s="3">
        <f ca="1">IF(Proc[[#This Row],[DateClosed]]="",ABS(NETWORKDAYS(Proc[[#This Row],[DateOpened]],TODAY()))-1,ABS(NETWORKDAYS(Proc[[#This Row],[DateOpened]],Proc[[#This Row],[DateClosed]]))-1)</f>
        <v>5</v>
      </c>
      <c r="R166" s="64" t="s">
        <v>514</v>
      </c>
      <c r="S166" s="60"/>
    </row>
    <row r="167" spans="1:19" hidden="1">
      <c r="A167" s="62" t="s">
        <v>1557</v>
      </c>
      <c r="B167" s="60" t="str">
        <f>IFERROR(VLOOKUP(Proc[[#This Row],[App]],Table2[],3,0),"open")</f>
        <v>ok</v>
      </c>
      <c r="C167" s="62" t="s">
        <v>369</v>
      </c>
      <c r="D167" t="s">
        <v>1540</v>
      </c>
      <c r="E167" t="s">
        <v>529</v>
      </c>
      <c r="F167" s="60"/>
      <c r="G167" s="62" t="s">
        <v>400</v>
      </c>
      <c r="H167" s="60" t="str">
        <f>IF(Proc[[#This Row],[type]]="LFF (MDG-F)",MID(Proc[[#This Row],[Obj]],13,10),"")</f>
        <v/>
      </c>
      <c r="I167" t="s">
        <v>1566</v>
      </c>
      <c r="J167" s="60" t="b">
        <f>Proc[[#This Row],[Requested]]=Proc[[#This Row],[CurrentParent]]</f>
        <v>0</v>
      </c>
      <c r="K167" s="60" t="str">
        <f>IF(Proc[[#This Row],[Author]]="Marcela Urrego",VLOOKUP(LEFT(Proc[[#This Row],[Requested]],1),Table3[#All],2,0),VLOOKUP(Proc[[#This Row],[Author]],Table4[],2,0))</f>
        <v>HC</v>
      </c>
      <c r="L167" s="60" t="s">
        <v>401</v>
      </c>
      <c r="M167" s="69">
        <v>45664.540486111109</v>
      </c>
      <c r="N167" s="69">
        <v>45671</v>
      </c>
      <c r="O167" s="69">
        <v>45671</v>
      </c>
      <c r="P167" s="64" t="str">
        <f ca="1">IF(Proc[[#This Row],[DaysAgeing]]&gt;5,"yep","on track")</f>
        <v>on track</v>
      </c>
      <c r="Q167" s="3">
        <f ca="1">IF(Proc[[#This Row],[DateClosed]]="",ABS(NETWORKDAYS(Proc[[#This Row],[DateOpened]],TODAY()))-1,ABS(NETWORKDAYS(Proc[[#This Row],[DateOpened]],Proc[[#This Row],[DateClosed]]))-1)</f>
        <v>5</v>
      </c>
      <c r="R167" s="64" t="s">
        <v>514</v>
      </c>
      <c r="S167" s="60"/>
    </row>
    <row r="168" spans="1:19" hidden="1">
      <c r="A168" s="62" t="s">
        <v>1557</v>
      </c>
      <c r="B168" s="60" t="str">
        <f>IFERROR(VLOOKUP(Proc[[#This Row],[App]],Table2[],3,0),"open")</f>
        <v>ok</v>
      </c>
      <c r="C168" s="62" t="s">
        <v>369</v>
      </c>
      <c r="D168" t="s">
        <v>1541</v>
      </c>
      <c r="E168" t="s">
        <v>515</v>
      </c>
      <c r="F168" s="60"/>
      <c r="G168" s="62" t="s">
        <v>400</v>
      </c>
      <c r="H168" s="60" t="str">
        <f>IF(Proc[[#This Row],[type]]="LFF (MDG-F)",MID(Proc[[#This Row],[Obj]],13,10),"")</f>
        <v/>
      </c>
      <c r="I168" t="s">
        <v>1566</v>
      </c>
      <c r="J168" s="60" t="b">
        <f>Proc[[#This Row],[Requested]]=Proc[[#This Row],[CurrentParent]]</f>
        <v>0</v>
      </c>
      <c r="K168" s="60" t="str">
        <f>IF(Proc[[#This Row],[Author]]="Marcela Urrego",VLOOKUP(LEFT(Proc[[#This Row],[Requested]],1),Table3[#All],2,0),VLOOKUP(Proc[[#This Row],[Author]],Table4[],2,0))</f>
        <v>HC</v>
      </c>
      <c r="L168" s="60" t="s">
        <v>401</v>
      </c>
      <c r="M168" s="69">
        <v>45664.540486111109</v>
      </c>
      <c r="N168" s="69">
        <v>45671</v>
      </c>
      <c r="O168" s="69">
        <v>45671</v>
      </c>
      <c r="P168" s="64" t="str">
        <f ca="1">IF(Proc[[#This Row],[DaysAgeing]]&gt;5,"yep","on track")</f>
        <v>on track</v>
      </c>
      <c r="Q168" s="3">
        <f ca="1">IF(Proc[[#This Row],[DateClosed]]="",ABS(NETWORKDAYS(Proc[[#This Row],[DateOpened]],TODAY()))-1,ABS(NETWORKDAYS(Proc[[#This Row],[DateOpened]],Proc[[#This Row],[DateClosed]]))-1)</f>
        <v>5</v>
      </c>
      <c r="R168" s="64" t="s">
        <v>514</v>
      </c>
      <c r="S168" s="60"/>
    </row>
    <row r="169" spans="1:19" hidden="1">
      <c r="A169" s="62" t="s">
        <v>1557</v>
      </c>
      <c r="B169" s="60" t="str">
        <f>IFERROR(VLOOKUP(Proc[[#This Row],[App]],Table2[],3,0),"open")</f>
        <v>ok</v>
      </c>
      <c r="C169" s="62" t="s">
        <v>369</v>
      </c>
      <c r="D169" t="s">
        <v>1542</v>
      </c>
      <c r="E169" t="s">
        <v>1055</v>
      </c>
      <c r="F169" s="60"/>
      <c r="G169" s="62" t="s">
        <v>400</v>
      </c>
      <c r="H169" s="60" t="str">
        <f>IF(Proc[[#This Row],[type]]="LFF (MDG-F)",MID(Proc[[#This Row],[Obj]],13,10),"")</f>
        <v/>
      </c>
      <c r="I169" t="s">
        <v>1566</v>
      </c>
      <c r="J169" s="60" t="b">
        <f>Proc[[#This Row],[Requested]]=Proc[[#This Row],[CurrentParent]]</f>
        <v>0</v>
      </c>
      <c r="K169" s="60" t="str">
        <f>IF(Proc[[#This Row],[Author]]="Marcela Urrego",VLOOKUP(LEFT(Proc[[#This Row],[Requested]],1),Table3[#All],2,0),VLOOKUP(Proc[[#This Row],[Author]],Table4[],2,0))</f>
        <v>HC</v>
      </c>
      <c r="L169" s="60" t="s">
        <v>401</v>
      </c>
      <c r="M169" s="69">
        <v>45664.540486111109</v>
      </c>
      <c r="N169" s="69">
        <v>45671</v>
      </c>
      <c r="O169" s="69">
        <v>45671</v>
      </c>
      <c r="P169" s="64" t="str">
        <f ca="1">IF(Proc[[#This Row],[DaysAgeing]]&gt;5,"yep","on track")</f>
        <v>on track</v>
      </c>
      <c r="Q169" s="3">
        <f ca="1">IF(Proc[[#This Row],[DateClosed]]="",ABS(NETWORKDAYS(Proc[[#This Row],[DateOpened]],TODAY()))-1,ABS(NETWORKDAYS(Proc[[#This Row],[DateOpened]],Proc[[#This Row],[DateClosed]]))-1)</f>
        <v>5</v>
      </c>
      <c r="R169" s="64" t="s">
        <v>514</v>
      </c>
      <c r="S169" s="60"/>
    </row>
    <row r="170" spans="1:19" hidden="1">
      <c r="A170" s="62" t="s">
        <v>1557</v>
      </c>
      <c r="B170" s="60" t="str">
        <f>IFERROR(VLOOKUP(Proc[[#This Row],[App]],Table2[],3,0),"open")</f>
        <v>ok</v>
      </c>
      <c r="C170" s="62" t="s">
        <v>369</v>
      </c>
      <c r="D170" t="s">
        <v>1543</v>
      </c>
      <c r="E170" t="s">
        <v>564</v>
      </c>
      <c r="F170" s="60"/>
      <c r="G170" s="62" t="s">
        <v>400</v>
      </c>
      <c r="H170" s="60" t="str">
        <f>IF(Proc[[#This Row],[type]]="LFF (MDG-F)",MID(Proc[[#This Row],[Obj]],13,10),"")</f>
        <v/>
      </c>
      <c r="I170" t="s">
        <v>1566</v>
      </c>
      <c r="J170" s="60" t="b">
        <f>Proc[[#This Row],[Requested]]=Proc[[#This Row],[CurrentParent]]</f>
        <v>0</v>
      </c>
      <c r="K170" s="60" t="str">
        <f>IF(Proc[[#This Row],[Author]]="Marcela Urrego",VLOOKUP(LEFT(Proc[[#This Row],[Requested]],1),Table3[#All],2,0),VLOOKUP(Proc[[#This Row],[Author]],Table4[],2,0))</f>
        <v>HC</v>
      </c>
      <c r="L170" s="60" t="s">
        <v>401</v>
      </c>
      <c r="M170" s="69">
        <v>45664.540486111109</v>
      </c>
      <c r="N170" s="69">
        <v>45671</v>
      </c>
      <c r="O170" s="69">
        <v>45671</v>
      </c>
      <c r="P170" s="64" t="str">
        <f ca="1">IF(Proc[[#This Row],[DaysAgeing]]&gt;5,"yep","on track")</f>
        <v>on track</v>
      </c>
      <c r="Q170" s="3">
        <f ca="1">IF(Proc[[#This Row],[DateClosed]]="",ABS(NETWORKDAYS(Proc[[#This Row],[DateOpened]],TODAY()))-1,ABS(NETWORKDAYS(Proc[[#This Row],[DateOpened]],Proc[[#This Row],[DateClosed]]))-1)</f>
        <v>5</v>
      </c>
      <c r="R170" s="64" t="s">
        <v>514</v>
      </c>
      <c r="S170" s="60"/>
    </row>
    <row r="171" spans="1:19" hidden="1">
      <c r="A171" s="62" t="s">
        <v>1557</v>
      </c>
      <c r="B171" s="60" t="str">
        <f>IFERROR(VLOOKUP(Proc[[#This Row],[App]],Table2[],3,0),"open")</f>
        <v>ok</v>
      </c>
      <c r="C171" s="62" t="s">
        <v>369</v>
      </c>
      <c r="D171" t="s">
        <v>1544</v>
      </c>
      <c r="E171" t="s">
        <v>1056</v>
      </c>
      <c r="F171" s="60"/>
      <c r="G171" s="62" t="s">
        <v>400</v>
      </c>
      <c r="H171" s="60" t="str">
        <f>IF(Proc[[#This Row],[type]]="LFF (MDG-F)",MID(Proc[[#This Row],[Obj]],13,10),"")</f>
        <v/>
      </c>
      <c r="I171" t="s">
        <v>1566</v>
      </c>
      <c r="J171" s="60" t="b">
        <f>Proc[[#This Row],[Requested]]=Proc[[#This Row],[CurrentParent]]</f>
        <v>0</v>
      </c>
      <c r="K171" s="60" t="str">
        <f>IF(Proc[[#This Row],[Author]]="Marcela Urrego",VLOOKUP(LEFT(Proc[[#This Row],[Requested]],1),Table3[#All],2,0),VLOOKUP(Proc[[#This Row],[Author]],Table4[],2,0))</f>
        <v>HC</v>
      </c>
      <c r="L171" s="60" t="s">
        <v>401</v>
      </c>
      <c r="M171" s="69">
        <v>45664.540486111109</v>
      </c>
      <c r="N171" s="69">
        <v>45671</v>
      </c>
      <c r="O171" s="69">
        <v>45671</v>
      </c>
      <c r="P171" s="64" t="str">
        <f ca="1">IF(Proc[[#This Row],[DaysAgeing]]&gt;5,"yep","on track")</f>
        <v>on track</v>
      </c>
      <c r="Q171" s="3">
        <f ca="1">IF(Proc[[#This Row],[DateClosed]]="",ABS(NETWORKDAYS(Proc[[#This Row],[DateOpened]],TODAY()))-1,ABS(NETWORKDAYS(Proc[[#This Row],[DateOpened]],Proc[[#This Row],[DateClosed]]))-1)</f>
        <v>5</v>
      </c>
      <c r="R171" s="64" t="s">
        <v>514</v>
      </c>
      <c r="S171" s="60"/>
    </row>
    <row r="172" spans="1:19" hidden="1">
      <c r="A172" s="62" t="s">
        <v>1557</v>
      </c>
      <c r="B172" s="60" t="str">
        <f>IFERROR(VLOOKUP(Proc[[#This Row],[App]],Table2[],3,0),"open")</f>
        <v>ok</v>
      </c>
      <c r="C172" s="62" t="s">
        <v>369</v>
      </c>
      <c r="D172" t="s">
        <v>1545</v>
      </c>
      <c r="E172" t="s">
        <v>563</v>
      </c>
      <c r="F172" s="60"/>
      <c r="G172" s="62" t="s">
        <v>400</v>
      </c>
      <c r="H172" s="60" t="str">
        <f>IF(Proc[[#This Row],[type]]="LFF (MDG-F)",MID(Proc[[#This Row],[Obj]],13,10),"")</f>
        <v/>
      </c>
      <c r="I172" t="s">
        <v>1566</v>
      </c>
      <c r="J172" s="60" t="b">
        <f>Proc[[#This Row],[Requested]]=Proc[[#This Row],[CurrentParent]]</f>
        <v>0</v>
      </c>
      <c r="K172" s="60" t="str">
        <f>IF(Proc[[#This Row],[Author]]="Marcela Urrego",VLOOKUP(LEFT(Proc[[#This Row],[Requested]],1),Table3[#All],2,0),VLOOKUP(Proc[[#This Row],[Author]],Table4[],2,0))</f>
        <v>HC</v>
      </c>
      <c r="L172" s="60" t="s">
        <v>401</v>
      </c>
      <c r="M172" s="69">
        <v>45664.540486111109</v>
      </c>
      <c r="N172" s="69">
        <v>45671</v>
      </c>
      <c r="O172" s="69">
        <v>45671</v>
      </c>
      <c r="P172" s="64" t="str">
        <f ca="1">IF(Proc[[#This Row],[DaysAgeing]]&gt;5,"yep","on track")</f>
        <v>on track</v>
      </c>
      <c r="Q172" s="3">
        <f ca="1">IF(Proc[[#This Row],[DateClosed]]="",ABS(NETWORKDAYS(Proc[[#This Row],[DateOpened]],TODAY()))-1,ABS(NETWORKDAYS(Proc[[#This Row],[DateOpened]],Proc[[#This Row],[DateClosed]]))-1)</f>
        <v>5</v>
      </c>
      <c r="R172" s="64" t="s">
        <v>514</v>
      </c>
      <c r="S172" s="60"/>
    </row>
    <row r="173" spans="1:19" hidden="1">
      <c r="A173" s="62" t="s">
        <v>1557</v>
      </c>
      <c r="B173" s="60" t="str">
        <f>IFERROR(VLOOKUP(Proc[[#This Row],[App]],Table2[],3,0),"open")</f>
        <v>ok</v>
      </c>
      <c r="C173" s="62" t="s">
        <v>369</v>
      </c>
      <c r="D173" t="s">
        <v>1546</v>
      </c>
      <c r="E173" t="s">
        <v>563</v>
      </c>
      <c r="F173" s="60"/>
      <c r="G173" s="62" t="s">
        <v>400</v>
      </c>
      <c r="H173" s="60" t="str">
        <f>IF(Proc[[#This Row],[type]]="LFF (MDG-F)",MID(Proc[[#This Row],[Obj]],13,10),"")</f>
        <v/>
      </c>
      <c r="I173" t="s">
        <v>1566</v>
      </c>
      <c r="J173" s="60" t="b">
        <f>Proc[[#This Row],[Requested]]=Proc[[#This Row],[CurrentParent]]</f>
        <v>0</v>
      </c>
      <c r="K173" s="60" t="str">
        <f>IF(Proc[[#This Row],[Author]]="Marcela Urrego",VLOOKUP(LEFT(Proc[[#This Row],[Requested]],1),Table3[#All],2,0),VLOOKUP(Proc[[#This Row],[Author]],Table4[],2,0))</f>
        <v>HC</v>
      </c>
      <c r="L173" s="60" t="s">
        <v>401</v>
      </c>
      <c r="M173" s="69">
        <v>45664.540486111109</v>
      </c>
      <c r="N173" s="69">
        <v>45671</v>
      </c>
      <c r="O173" s="69">
        <v>45671</v>
      </c>
      <c r="P173" s="64" t="str">
        <f ca="1">IF(Proc[[#This Row],[DaysAgeing]]&gt;5,"yep","on track")</f>
        <v>on track</v>
      </c>
      <c r="Q173" s="3">
        <f ca="1">IF(Proc[[#This Row],[DateClosed]]="",ABS(NETWORKDAYS(Proc[[#This Row],[DateOpened]],TODAY()))-1,ABS(NETWORKDAYS(Proc[[#This Row],[DateOpened]],Proc[[#This Row],[DateClosed]]))-1)</f>
        <v>5</v>
      </c>
      <c r="R173" s="64" t="s">
        <v>514</v>
      </c>
      <c r="S173" s="60"/>
    </row>
    <row r="174" spans="1:19" hidden="1">
      <c r="A174" s="62" t="s">
        <v>1557</v>
      </c>
      <c r="B174" s="60" t="str">
        <f>IFERROR(VLOOKUP(Proc[[#This Row],[App]],Table2[],3,0),"open")</f>
        <v>ok</v>
      </c>
      <c r="C174" s="62" t="s">
        <v>369</v>
      </c>
      <c r="D174" t="s">
        <v>1547</v>
      </c>
      <c r="E174" t="s">
        <v>563</v>
      </c>
      <c r="F174" s="60"/>
      <c r="G174" s="62" t="s">
        <v>400</v>
      </c>
      <c r="H174" s="60" t="str">
        <f>IF(Proc[[#This Row],[type]]="LFF (MDG-F)",MID(Proc[[#This Row],[Obj]],13,10),"")</f>
        <v/>
      </c>
      <c r="I174" t="s">
        <v>1566</v>
      </c>
      <c r="J174" s="60" t="b">
        <f>Proc[[#This Row],[Requested]]=Proc[[#This Row],[CurrentParent]]</f>
        <v>0</v>
      </c>
      <c r="K174" s="60" t="str">
        <f>IF(Proc[[#This Row],[Author]]="Marcela Urrego",VLOOKUP(LEFT(Proc[[#This Row],[Requested]],1),Table3[#All],2,0),VLOOKUP(Proc[[#This Row],[Author]],Table4[],2,0))</f>
        <v>HC</v>
      </c>
      <c r="L174" s="60" t="s">
        <v>401</v>
      </c>
      <c r="M174" s="69">
        <v>45664.540486111109</v>
      </c>
      <c r="N174" s="69">
        <v>45671</v>
      </c>
      <c r="O174" s="69">
        <v>45671</v>
      </c>
      <c r="P174" s="64" t="str">
        <f ca="1">IF(Proc[[#This Row],[DaysAgeing]]&gt;5,"yep","on track")</f>
        <v>on track</v>
      </c>
      <c r="Q174" s="3">
        <f ca="1">IF(Proc[[#This Row],[DateClosed]]="",ABS(NETWORKDAYS(Proc[[#This Row],[DateOpened]],TODAY()))-1,ABS(NETWORKDAYS(Proc[[#This Row],[DateOpened]],Proc[[#This Row],[DateClosed]]))-1)</f>
        <v>5</v>
      </c>
      <c r="R174" s="64" t="s">
        <v>514</v>
      </c>
      <c r="S174" s="60"/>
    </row>
    <row r="175" spans="1:19" hidden="1">
      <c r="A175" s="62" t="s">
        <v>1557</v>
      </c>
      <c r="B175" s="60" t="str">
        <f>IFERROR(VLOOKUP(Proc[[#This Row],[App]],Table2[],3,0),"open")</f>
        <v>ok</v>
      </c>
      <c r="C175" s="62" t="s">
        <v>369</v>
      </c>
      <c r="D175" t="s">
        <v>1548</v>
      </c>
      <c r="E175" t="s">
        <v>563</v>
      </c>
      <c r="F175" s="60"/>
      <c r="G175" s="62" t="s">
        <v>400</v>
      </c>
      <c r="H175" s="60" t="str">
        <f>IF(Proc[[#This Row],[type]]="LFF (MDG-F)",MID(Proc[[#This Row],[Obj]],13,10),"")</f>
        <v/>
      </c>
      <c r="I175" t="s">
        <v>1566</v>
      </c>
      <c r="J175" s="60" t="b">
        <f>Proc[[#This Row],[Requested]]=Proc[[#This Row],[CurrentParent]]</f>
        <v>0</v>
      </c>
      <c r="K175" s="60" t="str">
        <f>IF(Proc[[#This Row],[Author]]="Marcela Urrego",VLOOKUP(LEFT(Proc[[#This Row],[Requested]],1),Table3[#All],2,0),VLOOKUP(Proc[[#This Row],[Author]],Table4[],2,0))</f>
        <v>HC</v>
      </c>
      <c r="L175" s="60" t="s">
        <v>401</v>
      </c>
      <c r="M175" s="69">
        <v>45664.540486111109</v>
      </c>
      <c r="N175" s="69">
        <v>45671</v>
      </c>
      <c r="O175" s="69">
        <v>45671</v>
      </c>
      <c r="P175" s="64" t="str">
        <f ca="1">IF(Proc[[#This Row],[DaysAgeing]]&gt;5,"yep","on track")</f>
        <v>on track</v>
      </c>
      <c r="Q175" s="3">
        <f ca="1">IF(Proc[[#This Row],[DateClosed]]="",ABS(NETWORKDAYS(Proc[[#This Row],[DateOpened]],TODAY()))-1,ABS(NETWORKDAYS(Proc[[#This Row],[DateOpened]],Proc[[#This Row],[DateClosed]]))-1)</f>
        <v>5</v>
      </c>
      <c r="R175" s="64" t="s">
        <v>514</v>
      </c>
      <c r="S175" s="60"/>
    </row>
    <row r="176" spans="1:19" hidden="1">
      <c r="A176" s="62" t="s">
        <v>1557</v>
      </c>
      <c r="B176" s="60" t="str">
        <f>IFERROR(VLOOKUP(Proc[[#This Row],[App]],Table2[],3,0),"open")</f>
        <v>ok</v>
      </c>
      <c r="C176" s="62" t="s">
        <v>369</v>
      </c>
      <c r="D176" t="s">
        <v>1549</v>
      </c>
      <c r="E176" t="s">
        <v>563</v>
      </c>
      <c r="F176" s="60"/>
      <c r="G176" s="62" t="s">
        <v>400</v>
      </c>
      <c r="H176" s="60" t="str">
        <f>IF(Proc[[#This Row],[type]]="LFF (MDG-F)",MID(Proc[[#This Row],[Obj]],13,10),"")</f>
        <v/>
      </c>
      <c r="I176" t="s">
        <v>1566</v>
      </c>
      <c r="J176" s="60" t="b">
        <f>Proc[[#This Row],[Requested]]=Proc[[#This Row],[CurrentParent]]</f>
        <v>0</v>
      </c>
      <c r="K176" s="60" t="str">
        <f>IF(Proc[[#This Row],[Author]]="Marcela Urrego",VLOOKUP(LEFT(Proc[[#This Row],[Requested]],1),Table3[#All],2,0),VLOOKUP(Proc[[#This Row],[Author]],Table4[],2,0))</f>
        <v>HC</v>
      </c>
      <c r="L176" s="60" t="s">
        <v>401</v>
      </c>
      <c r="M176" s="69">
        <v>45664.540486111109</v>
      </c>
      <c r="N176" s="69">
        <v>45671</v>
      </c>
      <c r="O176" s="69">
        <v>45671</v>
      </c>
      <c r="P176" s="64" t="str">
        <f ca="1">IF(Proc[[#This Row],[DaysAgeing]]&gt;5,"yep","on track")</f>
        <v>on track</v>
      </c>
      <c r="Q176" s="3">
        <f ca="1">IF(Proc[[#This Row],[DateClosed]]="",ABS(NETWORKDAYS(Proc[[#This Row],[DateOpened]],TODAY()))-1,ABS(NETWORKDAYS(Proc[[#This Row],[DateOpened]],Proc[[#This Row],[DateClosed]]))-1)</f>
        <v>5</v>
      </c>
      <c r="R176" s="64" t="s">
        <v>514</v>
      </c>
      <c r="S176" s="60"/>
    </row>
    <row r="177" spans="1:19" hidden="1">
      <c r="A177" s="62" t="s">
        <v>1557</v>
      </c>
      <c r="B177" s="60" t="str">
        <f>IFERROR(VLOOKUP(Proc[[#This Row],[App]],Table2[],3,0),"open")</f>
        <v>ok</v>
      </c>
      <c r="C177" s="62" t="s">
        <v>369</v>
      </c>
      <c r="D177" t="s">
        <v>1550</v>
      </c>
      <c r="E177" t="s">
        <v>1051</v>
      </c>
      <c r="F177" s="60"/>
      <c r="G177" s="62" t="s">
        <v>400</v>
      </c>
      <c r="H177" s="60" t="str">
        <f>IF(Proc[[#This Row],[type]]="LFF (MDG-F)",MID(Proc[[#This Row],[Obj]],13,10),"")</f>
        <v/>
      </c>
      <c r="I177" t="s">
        <v>1566</v>
      </c>
      <c r="J177" s="60" t="b">
        <f>Proc[[#This Row],[Requested]]=Proc[[#This Row],[CurrentParent]]</f>
        <v>0</v>
      </c>
      <c r="K177" s="60" t="str">
        <f>IF(Proc[[#This Row],[Author]]="Marcela Urrego",VLOOKUP(LEFT(Proc[[#This Row],[Requested]],1),Table3[#All],2,0),VLOOKUP(Proc[[#This Row],[Author]],Table4[],2,0))</f>
        <v>HC</v>
      </c>
      <c r="L177" s="60" t="s">
        <v>401</v>
      </c>
      <c r="M177" s="69">
        <v>45664.540486111109</v>
      </c>
      <c r="N177" s="69">
        <v>45671</v>
      </c>
      <c r="O177" s="69">
        <v>45671</v>
      </c>
      <c r="P177" s="64" t="str">
        <f ca="1">IF(Proc[[#This Row],[DaysAgeing]]&gt;5,"yep","on track")</f>
        <v>on track</v>
      </c>
      <c r="Q177" s="3">
        <f ca="1">IF(Proc[[#This Row],[DateClosed]]="",ABS(NETWORKDAYS(Proc[[#This Row],[DateOpened]],TODAY()))-1,ABS(NETWORKDAYS(Proc[[#This Row],[DateOpened]],Proc[[#This Row],[DateClosed]]))-1)</f>
        <v>5</v>
      </c>
      <c r="R177" s="64" t="s">
        <v>514</v>
      </c>
      <c r="S177" s="60"/>
    </row>
    <row r="178" spans="1:19" hidden="1">
      <c r="A178" s="62" t="s">
        <v>1557</v>
      </c>
      <c r="B178" s="60" t="str">
        <f>IFERROR(VLOOKUP(Proc[[#This Row],[App]],Table2[],3,0),"open")</f>
        <v>ok</v>
      </c>
      <c r="C178" s="62" t="s">
        <v>369</v>
      </c>
      <c r="D178" t="s">
        <v>1551</v>
      </c>
      <c r="E178" t="s">
        <v>1051</v>
      </c>
      <c r="F178" s="60"/>
      <c r="G178" s="62" t="s">
        <v>400</v>
      </c>
      <c r="H178" s="60" t="str">
        <f>IF(Proc[[#This Row],[type]]="LFF (MDG-F)",MID(Proc[[#This Row],[Obj]],13,10),"")</f>
        <v/>
      </c>
      <c r="I178" t="s">
        <v>1566</v>
      </c>
      <c r="J178" s="60" t="b">
        <f>Proc[[#This Row],[Requested]]=Proc[[#This Row],[CurrentParent]]</f>
        <v>0</v>
      </c>
      <c r="K178" s="60" t="str">
        <f>IF(Proc[[#This Row],[Author]]="Marcela Urrego",VLOOKUP(LEFT(Proc[[#This Row],[Requested]],1),Table3[#All],2,0),VLOOKUP(Proc[[#This Row],[Author]],Table4[],2,0))</f>
        <v>HC</v>
      </c>
      <c r="L178" s="60" t="s">
        <v>401</v>
      </c>
      <c r="M178" s="69">
        <v>45664.540486111109</v>
      </c>
      <c r="N178" s="69">
        <v>45671</v>
      </c>
      <c r="O178" s="69">
        <v>45671</v>
      </c>
      <c r="P178" s="64" t="str">
        <f ca="1">IF(Proc[[#This Row],[DaysAgeing]]&gt;5,"yep","on track")</f>
        <v>on track</v>
      </c>
      <c r="Q178" s="3">
        <f ca="1">IF(Proc[[#This Row],[DateClosed]]="",ABS(NETWORKDAYS(Proc[[#This Row],[DateOpened]],TODAY()))-1,ABS(NETWORKDAYS(Proc[[#This Row],[DateOpened]],Proc[[#This Row],[DateClosed]]))-1)</f>
        <v>5</v>
      </c>
      <c r="R178" s="64" t="s">
        <v>514</v>
      </c>
      <c r="S178" s="60"/>
    </row>
    <row r="179" spans="1:19" hidden="1">
      <c r="A179" s="62" t="s">
        <v>1557</v>
      </c>
      <c r="B179" s="60" t="str">
        <f>IFERROR(VLOOKUP(Proc[[#This Row],[App]],Table2[],3,0),"open")</f>
        <v>ok</v>
      </c>
      <c r="C179" s="62" t="s">
        <v>369</v>
      </c>
      <c r="D179" t="s">
        <v>1552</v>
      </c>
      <c r="E179" t="s">
        <v>1051</v>
      </c>
      <c r="F179" s="60"/>
      <c r="G179" s="62" t="s">
        <v>400</v>
      </c>
      <c r="H179" s="60" t="str">
        <f>IF(Proc[[#This Row],[type]]="LFF (MDG-F)",MID(Proc[[#This Row],[Obj]],13,10),"")</f>
        <v/>
      </c>
      <c r="I179" t="s">
        <v>1566</v>
      </c>
      <c r="J179" s="60" t="b">
        <f>Proc[[#This Row],[Requested]]=Proc[[#This Row],[CurrentParent]]</f>
        <v>0</v>
      </c>
      <c r="K179" s="60" t="str">
        <f>IF(Proc[[#This Row],[Author]]="Marcela Urrego",VLOOKUP(LEFT(Proc[[#This Row],[Requested]],1),Table3[#All],2,0),VLOOKUP(Proc[[#This Row],[Author]],Table4[],2,0))</f>
        <v>HC</v>
      </c>
      <c r="L179" s="60" t="s">
        <v>401</v>
      </c>
      <c r="M179" s="69">
        <v>45664.540486111109</v>
      </c>
      <c r="N179" s="69">
        <v>45671</v>
      </c>
      <c r="O179" s="69">
        <v>45671</v>
      </c>
      <c r="P179" s="64" t="str">
        <f ca="1">IF(Proc[[#This Row],[DaysAgeing]]&gt;5,"yep","on track")</f>
        <v>on track</v>
      </c>
      <c r="Q179" s="3">
        <f ca="1">IF(Proc[[#This Row],[DateClosed]]="",ABS(NETWORKDAYS(Proc[[#This Row],[DateOpened]],TODAY()))-1,ABS(NETWORKDAYS(Proc[[#This Row],[DateOpened]],Proc[[#This Row],[DateClosed]]))-1)</f>
        <v>5</v>
      </c>
      <c r="R179" s="64" t="s">
        <v>514</v>
      </c>
      <c r="S179" s="60"/>
    </row>
    <row r="180" spans="1:19" hidden="1">
      <c r="A180" s="62" t="s">
        <v>1557</v>
      </c>
      <c r="B180" s="60" t="str">
        <f>IFERROR(VLOOKUP(Proc[[#This Row],[App]],Table2[],3,0),"open")</f>
        <v>ok</v>
      </c>
      <c r="C180" s="62" t="s">
        <v>369</v>
      </c>
      <c r="D180" t="s">
        <v>1553</v>
      </c>
      <c r="E180" t="s">
        <v>1051</v>
      </c>
      <c r="F180" s="60"/>
      <c r="G180" s="62" t="s">
        <v>400</v>
      </c>
      <c r="H180" s="60" t="str">
        <f>IF(Proc[[#This Row],[type]]="LFF (MDG-F)",MID(Proc[[#This Row],[Obj]],13,10),"")</f>
        <v/>
      </c>
      <c r="I180" t="s">
        <v>1566</v>
      </c>
      <c r="J180" s="60" t="b">
        <f>Proc[[#This Row],[Requested]]=Proc[[#This Row],[CurrentParent]]</f>
        <v>0</v>
      </c>
      <c r="K180" s="60" t="str">
        <f>IF(Proc[[#This Row],[Author]]="Marcela Urrego",VLOOKUP(LEFT(Proc[[#This Row],[Requested]],1),Table3[#All],2,0),VLOOKUP(Proc[[#This Row],[Author]],Table4[],2,0))</f>
        <v>HC</v>
      </c>
      <c r="L180" s="60" t="s">
        <v>401</v>
      </c>
      <c r="M180" s="69">
        <v>45664.540486111109</v>
      </c>
      <c r="N180" s="69">
        <v>45671</v>
      </c>
      <c r="O180" s="69">
        <v>45671</v>
      </c>
      <c r="P180" s="64" t="str">
        <f ca="1">IF(Proc[[#This Row],[DaysAgeing]]&gt;5,"yep","on track")</f>
        <v>on track</v>
      </c>
      <c r="Q180" s="3">
        <f ca="1">IF(Proc[[#This Row],[DateClosed]]="",ABS(NETWORKDAYS(Proc[[#This Row],[DateOpened]],TODAY()))-1,ABS(NETWORKDAYS(Proc[[#This Row],[DateOpened]],Proc[[#This Row],[DateClosed]]))-1)</f>
        <v>5</v>
      </c>
      <c r="R180" s="64" t="s">
        <v>514</v>
      </c>
      <c r="S180" s="60"/>
    </row>
    <row r="181" spans="1:19" hidden="1">
      <c r="A181" s="62" t="s">
        <v>1557</v>
      </c>
      <c r="B181" s="60" t="str">
        <f>IFERROR(VLOOKUP(Proc[[#This Row],[App]],Table2[],3,0),"open")</f>
        <v>ok</v>
      </c>
      <c r="C181" s="62" t="s">
        <v>369</v>
      </c>
      <c r="D181" t="s">
        <v>1554</v>
      </c>
      <c r="E181" t="s">
        <v>1051</v>
      </c>
      <c r="F181" s="60"/>
      <c r="G181" s="62" t="s">
        <v>400</v>
      </c>
      <c r="H181" s="60" t="str">
        <f>IF(Proc[[#This Row],[type]]="LFF (MDG-F)",MID(Proc[[#This Row],[Obj]],13,10),"")</f>
        <v/>
      </c>
      <c r="I181" t="s">
        <v>1566</v>
      </c>
      <c r="J181" s="60" t="b">
        <f>Proc[[#This Row],[Requested]]=Proc[[#This Row],[CurrentParent]]</f>
        <v>0</v>
      </c>
      <c r="K181" s="60" t="str">
        <f>IF(Proc[[#This Row],[Author]]="Marcela Urrego",VLOOKUP(LEFT(Proc[[#This Row],[Requested]],1),Table3[#All],2,0),VLOOKUP(Proc[[#This Row],[Author]],Table4[],2,0))</f>
        <v>HC</v>
      </c>
      <c r="L181" s="60" t="s">
        <v>401</v>
      </c>
      <c r="M181" s="69">
        <v>45664.540486111109</v>
      </c>
      <c r="N181" s="69">
        <v>45671</v>
      </c>
      <c r="O181" s="69">
        <v>45671</v>
      </c>
      <c r="P181" s="64" t="str">
        <f ca="1">IF(Proc[[#This Row],[DaysAgeing]]&gt;5,"yep","on track")</f>
        <v>on track</v>
      </c>
      <c r="Q181" s="3">
        <f ca="1">IF(Proc[[#This Row],[DateClosed]]="",ABS(NETWORKDAYS(Proc[[#This Row],[DateOpened]],TODAY()))-1,ABS(NETWORKDAYS(Proc[[#This Row],[DateOpened]],Proc[[#This Row],[DateClosed]]))-1)</f>
        <v>5</v>
      </c>
      <c r="R181" s="64" t="s">
        <v>514</v>
      </c>
      <c r="S181" s="60"/>
    </row>
    <row r="182" spans="1:19" hidden="1">
      <c r="A182" s="62" t="s">
        <v>1557</v>
      </c>
      <c r="B182" s="60" t="str">
        <f>IFERROR(VLOOKUP(Proc[[#This Row],[App]],Table2[],3,0),"open")</f>
        <v>ok</v>
      </c>
      <c r="C182" s="62" t="s">
        <v>369</v>
      </c>
      <c r="D182" t="s">
        <v>1555</v>
      </c>
      <c r="E182" t="s">
        <v>1051</v>
      </c>
      <c r="F182" s="60"/>
      <c r="G182" s="62" t="s">
        <v>400</v>
      </c>
      <c r="H182" s="60" t="str">
        <f>IF(Proc[[#This Row],[type]]="LFF (MDG-F)",MID(Proc[[#This Row],[Obj]],13,10),"")</f>
        <v/>
      </c>
      <c r="I182" t="s">
        <v>1566</v>
      </c>
      <c r="J182" s="60" t="b">
        <f>Proc[[#This Row],[Requested]]=Proc[[#This Row],[CurrentParent]]</f>
        <v>0</v>
      </c>
      <c r="K182" s="60" t="str">
        <f>IF(Proc[[#This Row],[Author]]="Marcela Urrego",VLOOKUP(LEFT(Proc[[#This Row],[Requested]],1),Table3[#All],2,0),VLOOKUP(Proc[[#This Row],[Author]],Table4[],2,0))</f>
        <v>HC</v>
      </c>
      <c r="L182" s="60" t="s">
        <v>401</v>
      </c>
      <c r="M182" s="69">
        <v>45664.540486111109</v>
      </c>
      <c r="N182" s="69">
        <v>45671</v>
      </c>
      <c r="O182" s="69">
        <v>45671</v>
      </c>
      <c r="P182" s="64" t="str">
        <f ca="1">IF(Proc[[#This Row],[DaysAgeing]]&gt;5,"yep","on track")</f>
        <v>on track</v>
      </c>
      <c r="Q182" s="3">
        <f ca="1">IF(Proc[[#This Row],[DateClosed]]="",ABS(NETWORKDAYS(Proc[[#This Row],[DateOpened]],TODAY()))-1,ABS(NETWORKDAYS(Proc[[#This Row],[DateOpened]],Proc[[#This Row],[DateClosed]]))-1)</f>
        <v>5</v>
      </c>
      <c r="R182" s="64" t="s">
        <v>514</v>
      </c>
      <c r="S182" s="60"/>
    </row>
    <row r="183" spans="1:19" hidden="1">
      <c r="A183" s="62" t="s">
        <v>1557</v>
      </c>
      <c r="B183" s="60" t="str">
        <f>IFERROR(VLOOKUP(Proc[[#This Row],[App]],Table2[],3,0),"open")</f>
        <v>ok</v>
      </c>
      <c r="C183" s="62" t="s">
        <v>369</v>
      </c>
      <c r="D183" t="s">
        <v>1556</v>
      </c>
      <c r="E183" t="s">
        <v>1051</v>
      </c>
      <c r="F183" s="60"/>
      <c r="G183" s="62" t="s">
        <v>400</v>
      </c>
      <c r="H183" s="60" t="str">
        <f>IF(Proc[[#This Row],[type]]="LFF (MDG-F)",MID(Proc[[#This Row],[Obj]],13,10),"")</f>
        <v/>
      </c>
      <c r="I183" t="s">
        <v>1566</v>
      </c>
      <c r="J183" s="60" t="b">
        <f>Proc[[#This Row],[Requested]]=Proc[[#This Row],[CurrentParent]]</f>
        <v>0</v>
      </c>
      <c r="K183" s="60" t="str">
        <f>IF(Proc[[#This Row],[Author]]="Marcela Urrego",VLOOKUP(LEFT(Proc[[#This Row],[Requested]],1),Table3[#All],2,0),VLOOKUP(Proc[[#This Row],[Author]],Table4[],2,0))</f>
        <v>HC</v>
      </c>
      <c r="L183" s="60" t="s">
        <v>401</v>
      </c>
      <c r="M183" s="69">
        <v>45664.540486111109</v>
      </c>
      <c r="N183" s="69">
        <v>45671</v>
      </c>
      <c r="O183" s="69">
        <v>45671</v>
      </c>
      <c r="P183" s="64" t="str">
        <f ca="1">IF(Proc[[#This Row],[DaysAgeing]]&gt;5,"yep","on track")</f>
        <v>on track</v>
      </c>
      <c r="Q183" s="3">
        <f ca="1">IF(Proc[[#This Row],[DateClosed]]="",ABS(NETWORKDAYS(Proc[[#This Row],[DateOpened]],TODAY()))-1,ABS(NETWORKDAYS(Proc[[#This Row],[DateOpened]],Proc[[#This Row],[DateClosed]]))-1)</f>
        <v>5</v>
      </c>
      <c r="R183" s="64" t="s">
        <v>514</v>
      </c>
      <c r="S183" s="60"/>
    </row>
    <row r="184" spans="1:19" hidden="1">
      <c r="A184" t="s">
        <v>1559</v>
      </c>
      <c r="B184" s="60" t="str">
        <f>IFERROR(VLOOKUP(Proc[[#This Row],[App]],Table2[],3,0),"open")</f>
        <v>ok</v>
      </c>
      <c r="C184" s="62" t="s">
        <v>369</v>
      </c>
      <c r="D184" t="s">
        <v>1558</v>
      </c>
      <c r="E184" t="s">
        <v>658</v>
      </c>
      <c r="F184" s="60"/>
      <c r="G184" s="62" t="s">
        <v>406</v>
      </c>
      <c r="H184" s="60" t="str">
        <f>IF(Proc[[#This Row],[type]]="LFF (MDG-F)",MID(Proc[[#This Row],[Obj]],13,10),"")</f>
        <v>DE10200023</v>
      </c>
      <c r="J184" s="60" t="b">
        <f>Proc[[#This Row],[Requested]]=Proc[[#This Row],[CurrentParent]]</f>
        <v>0</v>
      </c>
      <c r="K184" s="60" t="str">
        <f>IF(Proc[[#This Row],[Author]]="Marcela Urrego",VLOOKUP(LEFT(Proc[[#This Row],[Requested]],1),Table3[#All],2,0),VLOOKUP(Proc[[#This Row],[Author]],Table4[],2,0))</f>
        <v>MGF</v>
      </c>
      <c r="L184" s="60" t="s">
        <v>401</v>
      </c>
      <c r="M184" s="69">
        <v>45664.390173611115</v>
      </c>
      <c r="N184" s="69">
        <v>45666</v>
      </c>
      <c r="O184" s="69">
        <v>45666</v>
      </c>
      <c r="P184" s="64" t="str">
        <f ca="1">IF(Proc[[#This Row],[DaysAgeing]]&gt;5,"yep","on track")</f>
        <v>on track</v>
      </c>
      <c r="Q184" s="3">
        <f ca="1">IF(Proc[[#This Row],[DateClosed]]="",ABS(NETWORKDAYS(Proc[[#This Row],[DateOpened]],TODAY()))-1,ABS(NETWORKDAYS(Proc[[#This Row],[DateOpened]],Proc[[#This Row],[DateClosed]]))-1)</f>
        <v>2</v>
      </c>
      <c r="R184" s="64" t="s">
        <v>575</v>
      </c>
      <c r="S184" s="60"/>
    </row>
    <row r="185" spans="1:19" hidden="1">
      <c r="A185" s="62" t="s">
        <v>1559</v>
      </c>
      <c r="B185" s="60" t="str">
        <f>IFERROR(VLOOKUP(Proc[[#This Row],[App]],Table2[],3,0),"open")</f>
        <v>ok</v>
      </c>
      <c r="C185" s="62" t="s">
        <v>369</v>
      </c>
      <c r="D185" t="s">
        <v>652</v>
      </c>
      <c r="E185" t="s">
        <v>658</v>
      </c>
      <c r="F185" s="60"/>
      <c r="G185" s="62" t="s">
        <v>406</v>
      </c>
      <c r="H185" s="60" t="str">
        <f>IF(Proc[[#This Row],[type]]="LFF (MDG-F)",MID(Proc[[#This Row],[Obj]],13,10),"")</f>
        <v>DE10200050</v>
      </c>
      <c r="J185" s="60" t="b">
        <f>Proc[[#This Row],[Requested]]=Proc[[#This Row],[CurrentParent]]</f>
        <v>0</v>
      </c>
      <c r="K185" s="60" t="str">
        <f>IF(Proc[[#This Row],[Author]]="Marcela Urrego",VLOOKUP(LEFT(Proc[[#This Row],[Requested]],1),Table3[#All],2,0),VLOOKUP(Proc[[#This Row],[Author]],Table4[],2,0))</f>
        <v>MGF</v>
      </c>
      <c r="L185" s="60" t="s">
        <v>401</v>
      </c>
      <c r="M185" s="69">
        <v>45664.390173611115</v>
      </c>
      <c r="N185" s="69">
        <v>45666</v>
      </c>
      <c r="O185" s="69">
        <v>45666</v>
      </c>
      <c r="P185" s="64" t="str">
        <f ca="1">IF(Proc[[#This Row],[DaysAgeing]]&gt;5,"yep","on track")</f>
        <v>on track</v>
      </c>
      <c r="Q185" s="3">
        <f ca="1">IF(Proc[[#This Row],[DateClosed]]="",ABS(NETWORKDAYS(Proc[[#This Row],[DateOpened]],TODAY()))-1,ABS(NETWORKDAYS(Proc[[#This Row],[DateOpened]],Proc[[#This Row],[DateClosed]]))-1)</f>
        <v>2</v>
      </c>
      <c r="R185" s="64" t="s">
        <v>575</v>
      </c>
      <c r="S185" s="60"/>
    </row>
    <row r="186" spans="1:19" hidden="1">
      <c r="A186" t="s">
        <v>1561</v>
      </c>
      <c r="B186" s="60" t="str">
        <f>IFERROR(VLOOKUP(Proc[[#This Row],[App]],Table2[],3,0),"open")</f>
        <v>ok</v>
      </c>
      <c r="C186" s="62" t="s">
        <v>369</v>
      </c>
      <c r="D186" s="65" t="s">
        <v>1560</v>
      </c>
      <c r="E186" s="65" t="s">
        <v>653</v>
      </c>
      <c r="F186" s="60"/>
      <c r="G186" s="62" t="s">
        <v>406</v>
      </c>
      <c r="H186" s="60" t="str">
        <f>IF(Proc[[#This Row],[type]]="LFF (MDG-F)",MID(Proc[[#This Row],[Obj]],13,10),"")</f>
        <v>DE10300076</v>
      </c>
      <c r="J186" s="60" t="b">
        <f>Proc[[#This Row],[Requested]]=Proc[[#This Row],[CurrentParent]]</f>
        <v>0</v>
      </c>
      <c r="K186" s="60" t="str">
        <f>IF(Proc[[#This Row],[Author]]="Marcela Urrego",VLOOKUP(LEFT(Proc[[#This Row],[Requested]],1),Table3[#All],2,0),VLOOKUP(Proc[[#This Row],[Author]],Table4[],2,0))</f>
        <v>MGF</v>
      </c>
      <c r="L186" s="60" t="s">
        <v>401</v>
      </c>
      <c r="M186" s="69">
        <v>45664.385011574072</v>
      </c>
      <c r="N186" s="69">
        <v>45666</v>
      </c>
      <c r="O186" s="69">
        <v>45666</v>
      </c>
      <c r="P186" s="64" t="str">
        <f ca="1">IF(Proc[[#This Row],[DaysAgeing]]&gt;5,"yep","on track")</f>
        <v>on track</v>
      </c>
      <c r="Q186" s="3">
        <f ca="1">IF(Proc[[#This Row],[DateClosed]]="",ABS(NETWORKDAYS(Proc[[#This Row],[DateOpened]],TODAY()))-1,ABS(NETWORKDAYS(Proc[[#This Row],[DateOpened]],Proc[[#This Row],[DateClosed]]))-1)</f>
        <v>2</v>
      </c>
      <c r="R186" s="64" t="s">
        <v>575</v>
      </c>
      <c r="S186" s="60"/>
    </row>
    <row r="187" spans="1:19" hidden="1">
      <c r="A187" t="s">
        <v>1565</v>
      </c>
      <c r="B187" s="60" t="str">
        <f>IFERROR(VLOOKUP(Proc[[#This Row],[App]],Table2[],3,0),"open")</f>
        <v>ok</v>
      </c>
      <c r="C187" s="62" t="s">
        <v>369</v>
      </c>
      <c r="D187" s="62" t="s">
        <v>1562</v>
      </c>
      <c r="E187" t="s">
        <v>1517</v>
      </c>
      <c r="F187" s="60"/>
      <c r="G187" s="62" t="s">
        <v>400</v>
      </c>
      <c r="H187" s="60" t="str">
        <f>IF(Proc[[#This Row],[type]]="LFF (MDG-F)",MID(Proc[[#This Row],[Obj]],13,10),"")</f>
        <v/>
      </c>
      <c r="I187" t="s">
        <v>1566</v>
      </c>
      <c r="J187" s="60" t="b">
        <f>Proc[[#This Row],[Requested]]=Proc[[#This Row],[CurrentParent]]</f>
        <v>0</v>
      </c>
      <c r="K187" s="60" t="str">
        <f>IF(Proc[[#This Row],[Author]]="Marcela Urrego",VLOOKUP(LEFT(Proc[[#This Row],[Requested]],1),Table3[#All],2,0),VLOOKUP(Proc[[#This Row],[Author]],Table4[],2,0))</f>
        <v>LS</v>
      </c>
      <c r="L187" s="60" t="s">
        <v>401</v>
      </c>
      <c r="M187" s="69">
        <v>45664.6015162037</v>
      </c>
      <c r="N187" s="69">
        <v>45671</v>
      </c>
      <c r="O187" s="69">
        <v>45671</v>
      </c>
      <c r="P187" s="64" t="str">
        <f ca="1">IF(Proc[[#This Row],[DaysAgeing]]&gt;5,"yep","on track")</f>
        <v>on track</v>
      </c>
      <c r="Q187" s="3">
        <f ca="1">IF(Proc[[#This Row],[DateClosed]]="",ABS(NETWORKDAYS(Proc[[#This Row],[DateOpened]],TODAY()))-1,ABS(NETWORKDAYS(Proc[[#This Row],[DateOpened]],Proc[[#This Row],[DateClosed]]))-1)</f>
        <v>5</v>
      </c>
      <c r="R187" s="64" t="s">
        <v>1004</v>
      </c>
      <c r="S187" s="60"/>
    </row>
    <row r="188" spans="1:19" hidden="1">
      <c r="A188" s="62" t="s">
        <v>1565</v>
      </c>
      <c r="B188" s="60" t="str">
        <f>IFERROR(VLOOKUP(Proc[[#This Row],[App]],Table2[],3,0),"open")</f>
        <v>ok</v>
      </c>
      <c r="C188" s="62" t="s">
        <v>369</v>
      </c>
      <c r="D188" t="s">
        <v>1563</v>
      </c>
      <c r="E188" t="s">
        <v>1076</v>
      </c>
      <c r="F188" s="60"/>
      <c r="G188" s="62" t="s">
        <v>400</v>
      </c>
      <c r="H188" s="60" t="str">
        <f>IF(Proc[[#This Row],[type]]="LFF (MDG-F)",MID(Proc[[#This Row],[Obj]],13,10),"")</f>
        <v/>
      </c>
      <c r="I188" t="s">
        <v>1566</v>
      </c>
      <c r="J188" s="60" t="b">
        <f>Proc[[#This Row],[Requested]]=Proc[[#This Row],[CurrentParent]]</f>
        <v>0</v>
      </c>
      <c r="K188" s="60" t="str">
        <f>IF(Proc[[#This Row],[Author]]="Marcela Urrego",VLOOKUP(LEFT(Proc[[#This Row],[Requested]],1),Table3[#All],2,0),VLOOKUP(Proc[[#This Row],[Author]],Table4[],2,0))</f>
        <v>LS</v>
      </c>
      <c r="L188" s="60" t="s">
        <v>401</v>
      </c>
      <c r="M188" s="69">
        <v>45664.6015162037</v>
      </c>
      <c r="N188" s="69">
        <v>45671</v>
      </c>
      <c r="O188" s="69">
        <v>45671</v>
      </c>
      <c r="P188" s="64" t="str">
        <f ca="1">IF(Proc[[#This Row],[DaysAgeing]]&gt;5,"yep","on track")</f>
        <v>on track</v>
      </c>
      <c r="Q188" s="3">
        <f ca="1">IF(Proc[[#This Row],[DateClosed]]="",ABS(NETWORKDAYS(Proc[[#This Row],[DateOpened]],TODAY()))-1,ABS(NETWORKDAYS(Proc[[#This Row],[DateOpened]],Proc[[#This Row],[DateClosed]]))-1)</f>
        <v>5</v>
      </c>
      <c r="R188" s="64" t="s">
        <v>1004</v>
      </c>
      <c r="S188" s="60"/>
    </row>
    <row r="189" spans="1:19" hidden="1">
      <c r="A189" s="62" t="s">
        <v>1565</v>
      </c>
      <c r="B189" s="60" t="str">
        <f>IFERROR(VLOOKUP(Proc[[#This Row],[App]],Table2[],3,0),"open")</f>
        <v>ok</v>
      </c>
      <c r="C189" s="62" t="s">
        <v>369</v>
      </c>
      <c r="D189" t="s">
        <v>1564</v>
      </c>
      <c r="E189" t="s">
        <v>680</v>
      </c>
      <c r="F189" s="60"/>
      <c r="G189" s="62" t="s">
        <v>400</v>
      </c>
      <c r="H189" s="60" t="str">
        <f>IF(Proc[[#This Row],[type]]="LFF (MDG-F)",MID(Proc[[#This Row],[Obj]],13,10),"")</f>
        <v/>
      </c>
      <c r="I189" t="s">
        <v>1566</v>
      </c>
      <c r="J189" s="60" t="b">
        <f>Proc[[#This Row],[Requested]]=Proc[[#This Row],[CurrentParent]]</f>
        <v>0</v>
      </c>
      <c r="K189" s="60" t="str">
        <f>IF(Proc[[#This Row],[Author]]="Marcela Urrego",VLOOKUP(LEFT(Proc[[#This Row],[Requested]],1),Table3[#All],2,0),VLOOKUP(Proc[[#This Row],[Author]],Table4[],2,0))</f>
        <v>LS</v>
      </c>
      <c r="L189" s="60" t="s">
        <v>401</v>
      </c>
      <c r="M189" s="69">
        <v>45664.6015162037</v>
      </c>
      <c r="N189" s="69">
        <v>45671</v>
      </c>
      <c r="O189" s="69">
        <v>45671</v>
      </c>
      <c r="P189" s="64" t="str">
        <f ca="1">IF(Proc[[#This Row],[DaysAgeing]]&gt;5,"yep","on track")</f>
        <v>on track</v>
      </c>
      <c r="Q189" s="3">
        <f ca="1">IF(Proc[[#This Row],[DateClosed]]="",ABS(NETWORKDAYS(Proc[[#This Row],[DateOpened]],TODAY()))-1,ABS(NETWORKDAYS(Proc[[#This Row],[DateOpened]],Proc[[#This Row],[DateClosed]]))-1)</f>
        <v>5</v>
      </c>
      <c r="R189" s="64" t="s">
        <v>1004</v>
      </c>
      <c r="S189" s="60"/>
    </row>
    <row r="190" spans="1:19" hidden="1">
      <c r="A190" t="s">
        <v>1573</v>
      </c>
      <c r="B190" s="60" t="str">
        <f>IFERROR(VLOOKUP(Proc[[#This Row],[App]],Table2[],3,0),"open")</f>
        <v>ok</v>
      </c>
      <c r="C190" t="s">
        <v>369</v>
      </c>
      <c r="D190" t="s">
        <v>1567</v>
      </c>
      <c r="E190" t="s">
        <v>1571</v>
      </c>
      <c r="F190" s="60"/>
      <c r="G190" s="62" t="s">
        <v>400</v>
      </c>
      <c r="H190" s="60" t="str">
        <f>IF(Proc[[#This Row],[type]]="LFF (MDG-F)",MID(Proc[[#This Row],[Obj]],13,10),"")</f>
        <v/>
      </c>
      <c r="J190" s="60" t="b">
        <f>Proc[[#This Row],[Requested]]=Proc[[#This Row],[CurrentParent]]</f>
        <v>0</v>
      </c>
      <c r="K190" s="60" t="str">
        <f>IF(Proc[[#This Row],[Author]]="Marcela Urrego",VLOOKUP(LEFT(Proc[[#This Row],[Requested]],1),Table3[#All],2,0),VLOOKUP(Proc[[#This Row],[Author]],Table4[],2,0))</f>
        <v>LS</v>
      </c>
      <c r="L190" s="60" t="s">
        <v>401</v>
      </c>
      <c r="M190" s="69">
        <v>45665.54210648148</v>
      </c>
      <c r="N190" s="69">
        <v>45667</v>
      </c>
      <c r="O190" s="69">
        <v>45667</v>
      </c>
      <c r="P190" s="64" t="str">
        <f ca="1">IF(Proc[[#This Row],[DaysAgeing]]&gt;5,"yep","on track")</f>
        <v>on track</v>
      </c>
      <c r="Q190" s="3">
        <f ca="1">IF(Proc[[#This Row],[DateClosed]]="",ABS(NETWORKDAYS(Proc[[#This Row],[DateOpened]],TODAY()))-1,ABS(NETWORKDAYS(Proc[[#This Row],[DateOpened]],Proc[[#This Row],[DateClosed]]))-1)</f>
        <v>2</v>
      </c>
      <c r="R190" s="64" t="s">
        <v>1004</v>
      </c>
      <c r="S190" s="60"/>
    </row>
    <row r="191" spans="1:19" hidden="1">
      <c r="A191" s="62" t="s">
        <v>1573</v>
      </c>
      <c r="B191" s="60" t="str">
        <f>IFERROR(VLOOKUP(Proc[[#This Row],[App]],Table2[],3,0),"open")</f>
        <v>ok</v>
      </c>
      <c r="C191" s="62" t="s">
        <v>369</v>
      </c>
      <c r="D191" t="s">
        <v>1568</v>
      </c>
      <c r="E191" t="s">
        <v>486</v>
      </c>
      <c r="F191" s="60"/>
      <c r="G191" s="62" t="s">
        <v>400</v>
      </c>
      <c r="H191" s="60" t="str">
        <f>IF(Proc[[#This Row],[type]]="LFF (MDG-F)",MID(Proc[[#This Row],[Obj]],13,10),"")</f>
        <v/>
      </c>
      <c r="J191" s="60" t="b">
        <f>Proc[[#This Row],[Requested]]=Proc[[#This Row],[CurrentParent]]</f>
        <v>0</v>
      </c>
      <c r="K191" s="60" t="str">
        <f>IF(Proc[[#This Row],[Author]]="Marcela Urrego",VLOOKUP(LEFT(Proc[[#This Row],[Requested]],1),Table3[#All],2,0),VLOOKUP(Proc[[#This Row],[Author]],Table4[],2,0))</f>
        <v>LS</v>
      </c>
      <c r="L191" s="60" t="s">
        <v>401</v>
      </c>
      <c r="M191" s="69">
        <v>45665.54210648148</v>
      </c>
      <c r="N191" s="69">
        <v>45667</v>
      </c>
      <c r="O191" s="69">
        <v>45667</v>
      </c>
      <c r="P191" s="64" t="str">
        <f ca="1">IF(Proc[[#This Row],[DaysAgeing]]&gt;5,"yep","on track")</f>
        <v>on track</v>
      </c>
      <c r="Q191" s="3">
        <f ca="1">IF(Proc[[#This Row],[DateClosed]]="",ABS(NETWORKDAYS(Proc[[#This Row],[DateOpened]],TODAY()))-1,ABS(NETWORKDAYS(Proc[[#This Row],[DateOpened]],Proc[[#This Row],[DateClosed]]))-1)</f>
        <v>2</v>
      </c>
      <c r="R191" s="64" t="s">
        <v>1004</v>
      </c>
      <c r="S191" s="60"/>
    </row>
    <row r="192" spans="1:19" hidden="1">
      <c r="A192" s="62" t="s">
        <v>1573</v>
      </c>
      <c r="B192" s="60" t="str">
        <f>IFERROR(VLOOKUP(Proc[[#This Row],[App]],Table2[],3,0),"open")</f>
        <v>ok</v>
      </c>
      <c r="C192" s="62" t="s">
        <v>369</v>
      </c>
      <c r="D192" t="s">
        <v>1569</v>
      </c>
      <c r="E192" t="s">
        <v>1572</v>
      </c>
      <c r="F192" s="60"/>
      <c r="G192" s="62" t="s">
        <v>400</v>
      </c>
      <c r="H192" s="60" t="str">
        <f>IF(Proc[[#This Row],[type]]="LFF (MDG-F)",MID(Proc[[#This Row],[Obj]],13,10),"")</f>
        <v/>
      </c>
      <c r="J192" s="60" t="b">
        <f>Proc[[#This Row],[Requested]]=Proc[[#This Row],[CurrentParent]]</f>
        <v>0</v>
      </c>
      <c r="K192" s="60" t="str">
        <f>IF(Proc[[#This Row],[Author]]="Marcela Urrego",VLOOKUP(LEFT(Proc[[#This Row],[Requested]],1),Table3[#All],2,0),VLOOKUP(Proc[[#This Row],[Author]],Table4[],2,0))</f>
        <v>LS</v>
      </c>
      <c r="L192" s="60" t="s">
        <v>401</v>
      </c>
      <c r="M192" s="69">
        <v>45665.54210648148</v>
      </c>
      <c r="N192" s="69">
        <v>45667</v>
      </c>
      <c r="O192" s="69">
        <v>45667</v>
      </c>
      <c r="P192" s="64" t="str">
        <f ca="1">IF(Proc[[#This Row],[DaysAgeing]]&gt;5,"yep","on track")</f>
        <v>on track</v>
      </c>
      <c r="Q192" s="3">
        <f ca="1">IF(Proc[[#This Row],[DateClosed]]="",ABS(NETWORKDAYS(Proc[[#This Row],[DateOpened]],TODAY()))-1,ABS(NETWORKDAYS(Proc[[#This Row],[DateOpened]],Proc[[#This Row],[DateClosed]]))-1)</f>
        <v>2</v>
      </c>
      <c r="R192" s="64" t="s">
        <v>1004</v>
      </c>
      <c r="S192" s="60"/>
    </row>
    <row r="193" spans="1:19" hidden="1">
      <c r="A193" s="62" t="s">
        <v>1573</v>
      </c>
      <c r="B193" s="60" t="str">
        <f>IFERROR(VLOOKUP(Proc[[#This Row],[App]],Table2[],3,0),"open")</f>
        <v>ok</v>
      </c>
      <c r="C193" s="62" t="s">
        <v>369</v>
      </c>
      <c r="D193" t="s">
        <v>1570</v>
      </c>
      <c r="E193" t="s">
        <v>522</v>
      </c>
      <c r="F193" s="60"/>
      <c r="G193" s="62" t="s">
        <v>400</v>
      </c>
      <c r="H193" s="60" t="str">
        <f>IF(Proc[[#This Row],[type]]="LFF (MDG-F)",MID(Proc[[#This Row],[Obj]],13,10),"")</f>
        <v/>
      </c>
      <c r="J193" s="60" t="b">
        <f>Proc[[#This Row],[Requested]]=Proc[[#This Row],[CurrentParent]]</f>
        <v>0</v>
      </c>
      <c r="K193" s="60" t="str">
        <f>IF(Proc[[#This Row],[Author]]="Marcela Urrego",VLOOKUP(LEFT(Proc[[#This Row],[Requested]],1),Table3[#All],2,0),VLOOKUP(Proc[[#This Row],[Author]],Table4[],2,0))</f>
        <v>LS</v>
      </c>
      <c r="L193" s="60" t="s">
        <v>401</v>
      </c>
      <c r="M193" s="69">
        <v>45665.54210648148</v>
      </c>
      <c r="N193" s="69">
        <v>45667</v>
      </c>
      <c r="O193" s="69">
        <v>45667</v>
      </c>
      <c r="P193" s="64" t="str">
        <f ca="1">IF(Proc[[#This Row],[DaysAgeing]]&gt;5,"yep","on track")</f>
        <v>on track</v>
      </c>
      <c r="Q193" s="3">
        <f ca="1">IF(Proc[[#This Row],[DateClosed]]="",ABS(NETWORKDAYS(Proc[[#This Row],[DateOpened]],TODAY()))-1,ABS(NETWORKDAYS(Proc[[#This Row],[DateOpened]],Proc[[#This Row],[DateClosed]]))-1)</f>
        <v>2</v>
      </c>
      <c r="R193" s="64" t="s">
        <v>1004</v>
      </c>
      <c r="S193" s="60"/>
    </row>
    <row r="194" spans="1:19" hidden="1">
      <c r="A194" t="s">
        <v>1575</v>
      </c>
      <c r="B194" s="60" t="str">
        <f>IFERROR(VLOOKUP(Proc[[#This Row],[App]],Table2[],3,0),"open")</f>
        <v>ok</v>
      </c>
      <c r="C194" s="62" t="s">
        <v>369</v>
      </c>
      <c r="D194" t="s">
        <v>1590</v>
      </c>
      <c r="E194" t="s">
        <v>420</v>
      </c>
      <c r="F194" s="60"/>
      <c r="G194" s="62" t="s">
        <v>400</v>
      </c>
      <c r="H194" s="60" t="str">
        <f>IF(Proc[[#This Row],[type]]="LFF (MDG-F)",MID(Proc[[#This Row],[Obj]],13,10),"")</f>
        <v/>
      </c>
      <c r="I194" t="s">
        <v>1732</v>
      </c>
      <c r="J194" s="60" t="b">
        <f>Proc[[#This Row],[Requested]]=Proc[[#This Row],[CurrentParent]]</f>
        <v>0</v>
      </c>
      <c r="K194" s="60" t="str">
        <f>IF(Proc[[#This Row],[Author]]="Marcela Urrego",VLOOKUP(LEFT(Proc[[#This Row],[Requested]],1),Table3[#All],2,0),VLOOKUP(Proc[[#This Row],[Author]],Table4[],2,0))</f>
        <v>EL</v>
      </c>
      <c r="L194" s="60" t="s">
        <v>401</v>
      </c>
      <c r="M194" s="69">
        <v>45665.586886574078</v>
      </c>
      <c r="N194" s="69">
        <v>45687</v>
      </c>
      <c r="O194" s="69">
        <v>45687</v>
      </c>
      <c r="P194" s="64" t="str">
        <f ca="1">IF(Proc[[#This Row],[DaysAgeing]]&gt;5,"yep","on track")</f>
        <v>yep</v>
      </c>
      <c r="Q194" s="3">
        <f ca="1">IF(Proc[[#This Row],[DateClosed]]="",ABS(NETWORKDAYS(Proc[[#This Row],[DateOpened]],TODAY()))-1,ABS(NETWORKDAYS(Proc[[#This Row],[DateOpened]],Proc[[#This Row],[DateClosed]]))-1)</f>
        <v>16</v>
      </c>
      <c r="R194" s="64" t="s">
        <v>1113</v>
      </c>
      <c r="S194" s="60"/>
    </row>
    <row r="195" spans="1:19" hidden="1">
      <c r="A195" s="62" t="s">
        <v>1575</v>
      </c>
      <c r="B195" s="60" t="str">
        <f>IFERROR(VLOOKUP(Proc[[#This Row],[App]],Table2[],3,0),"open")</f>
        <v>ok</v>
      </c>
      <c r="C195" s="62" t="s">
        <v>369</v>
      </c>
      <c r="D195" t="s">
        <v>1574</v>
      </c>
      <c r="E195" t="s">
        <v>412</v>
      </c>
      <c r="F195" s="60"/>
      <c r="G195" t="s">
        <v>406</v>
      </c>
      <c r="H195" s="60" t="str">
        <f>IF(Proc[[#This Row],[type]]="LFF (MDG-F)",MID(Proc[[#This Row],[Obj]],13,10),"")</f>
        <v>TW91C02001</v>
      </c>
      <c r="I195" t="s">
        <v>1733</v>
      </c>
      <c r="J195" s="60" t="b">
        <f>Proc[[#This Row],[Requested]]=Proc[[#This Row],[CurrentParent]]</f>
        <v>0</v>
      </c>
      <c r="K195" s="60" t="str">
        <f>IF(Proc[[#This Row],[Author]]="Marcela Urrego",VLOOKUP(LEFT(Proc[[#This Row],[Requested]],1),Table3[#All],2,0),VLOOKUP(Proc[[#This Row],[Author]],Table4[],2,0))</f>
        <v>EL</v>
      </c>
      <c r="L195" s="60" t="s">
        <v>401</v>
      </c>
      <c r="M195" s="69">
        <v>45665.586886574078</v>
      </c>
      <c r="N195" s="69">
        <v>45687</v>
      </c>
      <c r="O195" s="69">
        <v>45687</v>
      </c>
      <c r="P195" s="64" t="str">
        <f ca="1">IF(Proc[[#This Row],[DaysAgeing]]&gt;5,"yep","on track")</f>
        <v>yep</v>
      </c>
      <c r="Q195" s="3">
        <f ca="1">IF(Proc[[#This Row],[DateClosed]]="",ABS(NETWORKDAYS(Proc[[#This Row],[DateOpened]],TODAY()))-1,ABS(NETWORKDAYS(Proc[[#This Row],[DateOpened]],Proc[[#This Row],[DateClosed]]))-1)</f>
        <v>16</v>
      </c>
      <c r="R195" s="64" t="s">
        <v>1113</v>
      </c>
      <c r="S195" s="60"/>
    </row>
    <row r="196" spans="1:19" hidden="1">
      <c r="A196" t="s">
        <v>1581</v>
      </c>
      <c r="B196" s="60" t="str">
        <f>IFERROR(VLOOKUP(Proc[[#This Row],[App]],Table2[],3,0),"open")</f>
        <v>ok</v>
      </c>
      <c r="C196" s="62" t="s">
        <v>369</v>
      </c>
      <c r="D196" t="s">
        <v>1576</v>
      </c>
      <c r="E196" t="s">
        <v>653</v>
      </c>
      <c r="F196" s="60"/>
      <c r="G196" s="62" t="s">
        <v>406</v>
      </c>
      <c r="H196" s="60" t="str">
        <f>IF(Proc[[#This Row],[type]]="LFF (MDG-F)",MID(Proc[[#This Row],[Obj]],13,10),"")</f>
        <v>DE10200058</v>
      </c>
      <c r="J196" s="60" t="b">
        <f>Proc[[#This Row],[Requested]]=Proc[[#This Row],[CurrentParent]]</f>
        <v>0</v>
      </c>
      <c r="K196" s="60" t="str">
        <f>IF(Proc[[#This Row],[Author]]="Marcela Urrego",VLOOKUP(LEFT(Proc[[#This Row],[Requested]],1),Table3[#All],2,0),VLOOKUP(Proc[[#This Row],[Author]],Table4[],2,0))</f>
        <v>MGF</v>
      </c>
      <c r="L196" s="60" t="s">
        <v>401</v>
      </c>
      <c r="M196" s="69">
        <v>45665.425729166665</v>
      </c>
      <c r="N196" s="69">
        <v>45671</v>
      </c>
      <c r="O196" s="69">
        <v>45671</v>
      </c>
      <c r="P196" s="64" t="str">
        <f ca="1">IF(Proc[[#This Row],[DaysAgeing]]&gt;5,"yep","on track")</f>
        <v>on track</v>
      </c>
      <c r="Q196" s="3">
        <f ca="1">IF(Proc[[#This Row],[DateClosed]]="",ABS(NETWORKDAYS(Proc[[#This Row],[DateOpened]],TODAY()))-1,ABS(NETWORKDAYS(Proc[[#This Row],[DateOpened]],Proc[[#This Row],[DateClosed]]))-1)</f>
        <v>4</v>
      </c>
      <c r="R196" s="64" t="s">
        <v>575</v>
      </c>
      <c r="S196" s="60"/>
    </row>
    <row r="197" spans="1:19" hidden="1">
      <c r="A197" s="62" t="s">
        <v>1581</v>
      </c>
      <c r="B197" s="60" t="str">
        <f>IFERROR(VLOOKUP(Proc[[#This Row],[App]],Table2[],3,0),"open")</f>
        <v>ok</v>
      </c>
      <c r="C197" s="62" t="s">
        <v>369</v>
      </c>
      <c r="D197" t="s">
        <v>1577</v>
      </c>
      <c r="E197" t="s">
        <v>653</v>
      </c>
      <c r="F197" s="60"/>
      <c r="G197" s="62" t="s">
        <v>406</v>
      </c>
      <c r="H197" s="60" t="str">
        <f>IF(Proc[[#This Row],[type]]="LFF (MDG-F)",MID(Proc[[#This Row],[Obj]],13,10),"")</f>
        <v>DE10200059</v>
      </c>
      <c r="J197" s="60" t="b">
        <f>Proc[[#This Row],[Requested]]=Proc[[#This Row],[CurrentParent]]</f>
        <v>0</v>
      </c>
      <c r="K197" s="60" t="str">
        <f>IF(Proc[[#This Row],[Author]]="Marcela Urrego",VLOOKUP(LEFT(Proc[[#This Row],[Requested]],1),Table3[#All],2,0),VLOOKUP(Proc[[#This Row],[Author]],Table4[],2,0))</f>
        <v>MGF</v>
      </c>
      <c r="L197" s="60" t="s">
        <v>401</v>
      </c>
      <c r="M197" s="69">
        <v>45665.425729166665</v>
      </c>
      <c r="N197" s="69">
        <v>45671</v>
      </c>
      <c r="O197" s="69">
        <v>45671</v>
      </c>
      <c r="P197" s="64" t="str">
        <f ca="1">IF(Proc[[#This Row],[DaysAgeing]]&gt;5,"yep","on track")</f>
        <v>on track</v>
      </c>
      <c r="Q197" s="3">
        <f ca="1">IF(Proc[[#This Row],[DateClosed]]="",ABS(NETWORKDAYS(Proc[[#This Row],[DateOpened]],TODAY()))-1,ABS(NETWORKDAYS(Proc[[#This Row],[DateOpened]],Proc[[#This Row],[DateClosed]]))-1)</f>
        <v>4</v>
      </c>
      <c r="R197" s="64" t="s">
        <v>575</v>
      </c>
      <c r="S197" s="60"/>
    </row>
    <row r="198" spans="1:19" hidden="1">
      <c r="A198" s="62" t="s">
        <v>1581</v>
      </c>
      <c r="B198" s="60" t="str">
        <f>IFERROR(VLOOKUP(Proc[[#This Row],[App]],Table2[],3,0),"open")</f>
        <v>ok</v>
      </c>
      <c r="C198" s="62" t="s">
        <v>369</v>
      </c>
      <c r="D198" t="s">
        <v>1578</v>
      </c>
      <c r="E198" t="s">
        <v>653</v>
      </c>
      <c r="F198" s="60"/>
      <c r="G198" s="62" t="s">
        <v>406</v>
      </c>
      <c r="H198" s="60" t="str">
        <f>IF(Proc[[#This Row],[type]]="LFF (MDG-F)",MID(Proc[[#This Row],[Obj]],13,10),"")</f>
        <v>DE10200060</v>
      </c>
      <c r="J198" s="60" t="b">
        <f>Proc[[#This Row],[Requested]]=Proc[[#This Row],[CurrentParent]]</f>
        <v>0</v>
      </c>
      <c r="K198" s="60" t="str">
        <f>IF(Proc[[#This Row],[Author]]="Marcela Urrego",VLOOKUP(LEFT(Proc[[#This Row],[Requested]],1),Table3[#All],2,0),VLOOKUP(Proc[[#This Row],[Author]],Table4[],2,0))</f>
        <v>MGF</v>
      </c>
      <c r="L198" s="60" t="s">
        <v>401</v>
      </c>
      <c r="M198" s="69">
        <v>45665.425729166665</v>
      </c>
      <c r="N198" s="69">
        <v>45671</v>
      </c>
      <c r="O198" s="69">
        <v>45671</v>
      </c>
      <c r="P198" s="64" t="str">
        <f ca="1">IF(Proc[[#This Row],[DaysAgeing]]&gt;5,"yep","on track")</f>
        <v>on track</v>
      </c>
      <c r="Q198" s="3">
        <f ca="1">IF(Proc[[#This Row],[DateClosed]]="",ABS(NETWORKDAYS(Proc[[#This Row],[DateOpened]],TODAY()))-1,ABS(NETWORKDAYS(Proc[[#This Row],[DateOpened]],Proc[[#This Row],[DateClosed]]))-1)</f>
        <v>4</v>
      </c>
      <c r="R198" s="64" t="s">
        <v>575</v>
      </c>
      <c r="S198" s="60"/>
    </row>
    <row r="199" spans="1:19" hidden="1">
      <c r="A199" s="62" t="s">
        <v>1581</v>
      </c>
      <c r="B199" s="60" t="str">
        <f>IFERROR(VLOOKUP(Proc[[#This Row],[App]],Table2[],3,0),"open")</f>
        <v>ok</v>
      </c>
      <c r="C199" s="62" t="s">
        <v>369</v>
      </c>
      <c r="D199" t="s">
        <v>1579</v>
      </c>
      <c r="E199" t="s">
        <v>653</v>
      </c>
      <c r="F199" s="60"/>
      <c r="G199" s="62" t="s">
        <v>406</v>
      </c>
      <c r="H199" s="60" t="str">
        <f>IF(Proc[[#This Row],[type]]="LFF (MDG-F)",MID(Proc[[#This Row],[Obj]],13,10),"")</f>
        <v>DE10200061</v>
      </c>
      <c r="J199" s="60" t="b">
        <f>Proc[[#This Row],[Requested]]=Proc[[#This Row],[CurrentParent]]</f>
        <v>0</v>
      </c>
      <c r="K199" s="60" t="str">
        <f>IF(Proc[[#This Row],[Author]]="Marcela Urrego",VLOOKUP(LEFT(Proc[[#This Row],[Requested]],1),Table3[#All],2,0),VLOOKUP(Proc[[#This Row],[Author]],Table4[],2,0))</f>
        <v>MGF</v>
      </c>
      <c r="L199" s="60" t="s">
        <v>401</v>
      </c>
      <c r="M199" s="69">
        <v>45665.425729166665</v>
      </c>
      <c r="N199" s="69">
        <v>45671</v>
      </c>
      <c r="O199" s="69">
        <v>45671</v>
      </c>
      <c r="P199" s="64" t="str">
        <f ca="1">IF(Proc[[#This Row],[DaysAgeing]]&gt;5,"yep","on track")</f>
        <v>on track</v>
      </c>
      <c r="Q199" s="3">
        <f ca="1">IF(Proc[[#This Row],[DateClosed]]="",ABS(NETWORKDAYS(Proc[[#This Row],[DateOpened]],TODAY()))-1,ABS(NETWORKDAYS(Proc[[#This Row],[DateOpened]],Proc[[#This Row],[DateClosed]]))-1)</f>
        <v>4</v>
      </c>
      <c r="R199" s="64" t="s">
        <v>575</v>
      </c>
      <c r="S199" s="60"/>
    </row>
    <row r="200" spans="1:19" hidden="1">
      <c r="A200" s="62" t="s">
        <v>1581</v>
      </c>
      <c r="B200" s="60" t="str">
        <f>IFERROR(VLOOKUP(Proc[[#This Row],[App]],Table2[],3,0),"open")</f>
        <v>ok</v>
      </c>
      <c r="C200" s="62" t="s">
        <v>369</v>
      </c>
      <c r="D200" t="s">
        <v>1580</v>
      </c>
      <c r="E200" t="s">
        <v>653</v>
      </c>
      <c r="F200" s="60"/>
      <c r="G200" s="62" t="s">
        <v>406</v>
      </c>
      <c r="H200" s="60" t="str">
        <f>IF(Proc[[#This Row],[type]]="LFF (MDG-F)",MID(Proc[[#This Row],[Obj]],13,10),"")</f>
        <v>DE10200062</v>
      </c>
      <c r="J200" s="60" t="b">
        <f>Proc[[#This Row],[Requested]]=Proc[[#This Row],[CurrentParent]]</f>
        <v>0</v>
      </c>
      <c r="K200" s="60" t="str">
        <f>IF(Proc[[#This Row],[Author]]="Marcela Urrego",VLOOKUP(LEFT(Proc[[#This Row],[Requested]],1),Table3[#All],2,0),VLOOKUP(Proc[[#This Row],[Author]],Table4[],2,0))</f>
        <v>MGF</v>
      </c>
      <c r="L200" s="60" t="s">
        <v>401</v>
      </c>
      <c r="M200" s="69">
        <v>45665.425729166665</v>
      </c>
      <c r="N200" s="69">
        <v>45671</v>
      </c>
      <c r="O200" s="69">
        <v>45671</v>
      </c>
      <c r="P200" s="64" t="str">
        <f ca="1">IF(Proc[[#This Row],[DaysAgeing]]&gt;5,"yep","on track")</f>
        <v>on track</v>
      </c>
      <c r="Q200" s="3">
        <f ca="1">IF(Proc[[#This Row],[DateClosed]]="",ABS(NETWORKDAYS(Proc[[#This Row],[DateOpened]],TODAY()))-1,ABS(NETWORKDAYS(Proc[[#This Row],[DateOpened]],Proc[[#This Row],[DateClosed]]))-1)</f>
        <v>4</v>
      </c>
      <c r="R200" s="64" t="s">
        <v>575</v>
      </c>
      <c r="S200" s="60"/>
    </row>
    <row r="201" spans="1:19" hidden="1">
      <c r="A201" t="s">
        <v>1583</v>
      </c>
      <c r="B201" s="60" t="str">
        <f>IFERROR(VLOOKUP(Proc[[#This Row],[App]],Table2[],3,0),"open")</f>
        <v>ok</v>
      </c>
      <c r="C201" s="62" t="s">
        <v>369</v>
      </c>
      <c r="D201" t="s">
        <v>469</v>
      </c>
      <c r="E201" t="s">
        <v>1582</v>
      </c>
      <c r="F201" s="60"/>
      <c r="G201" s="62" t="s">
        <v>406</v>
      </c>
      <c r="H201" s="60" t="str">
        <f>IF(Proc[[#This Row],[type]]="LFF (MDG-F)",MID(Proc[[#This Row],[Obj]],13,10),"")</f>
        <v>DE10604910</v>
      </c>
      <c r="J201" s="60" t="b">
        <f>Proc[[#This Row],[Requested]]=Proc[[#This Row],[CurrentParent]]</f>
        <v>0</v>
      </c>
      <c r="K201" s="60" t="str">
        <f>IF(Proc[[#This Row],[Author]]="Marcela Urrego",VLOOKUP(LEFT(Proc[[#This Row],[Requested]],1),Table3[#All],2,0),VLOOKUP(Proc[[#This Row],[Author]],Table4[],2,0))</f>
        <v>MGF</v>
      </c>
      <c r="L201" s="60" t="s">
        <v>401</v>
      </c>
      <c r="M201" s="69">
        <v>45665.41238425926</v>
      </c>
      <c r="N201" s="69">
        <v>45671</v>
      </c>
      <c r="O201" s="69">
        <v>45671</v>
      </c>
      <c r="P201" s="64" t="str">
        <f ca="1">IF(Proc[[#This Row],[DaysAgeing]]&gt;5,"yep","on track")</f>
        <v>on track</v>
      </c>
      <c r="Q201" s="3">
        <f ca="1">IF(Proc[[#This Row],[DateClosed]]="",ABS(NETWORKDAYS(Proc[[#This Row],[DateOpened]],TODAY()))-1,ABS(NETWORKDAYS(Proc[[#This Row],[DateOpened]],Proc[[#This Row],[DateClosed]]))-1)</f>
        <v>4</v>
      </c>
      <c r="R201" s="64" t="s">
        <v>575</v>
      </c>
      <c r="S201" s="60"/>
    </row>
    <row r="202" spans="1:19" hidden="1">
      <c r="A202" t="s">
        <v>1585</v>
      </c>
      <c r="B202" s="60" t="str">
        <f>IFERROR(VLOOKUP(Proc[[#This Row],[App]],Table2[],3,0),"open")</f>
        <v>ok</v>
      </c>
      <c r="C202" s="62" t="s">
        <v>369</v>
      </c>
      <c r="D202" t="s">
        <v>1584</v>
      </c>
      <c r="E202" t="s">
        <v>418</v>
      </c>
      <c r="F202" s="60"/>
      <c r="G202" t="s">
        <v>400</v>
      </c>
      <c r="H202" s="60" t="str">
        <f>IF(Proc[[#This Row],[type]]="LFF (MDG-F)",MID(Proc[[#This Row],[Obj]],13,10),"")</f>
        <v/>
      </c>
      <c r="J202" s="60" t="b">
        <f>Proc[[#This Row],[Requested]]=Proc[[#This Row],[CurrentParent]]</f>
        <v>0</v>
      </c>
      <c r="K202" s="60" t="str">
        <f>IF(Proc[[#This Row],[Author]]="Marcela Urrego",VLOOKUP(LEFT(Proc[[#This Row],[Requested]],1),Table3[#All],2,0),VLOOKUP(Proc[[#This Row],[Author]],Table4[],2,0))</f>
        <v>LS</v>
      </c>
      <c r="L202" s="60" t="s">
        <v>401</v>
      </c>
      <c r="M202" s="69">
        <v>45665.392372685186</v>
      </c>
      <c r="N202" s="69">
        <v>45667</v>
      </c>
      <c r="O202" s="69">
        <v>45667</v>
      </c>
      <c r="P202" s="64" t="str">
        <f ca="1">IF(Proc[[#This Row],[DaysAgeing]]&gt;5,"yep","on track")</f>
        <v>on track</v>
      </c>
      <c r="Q202" s="3">
        <f ca="1">IF(Proc[[#This Row],[DateClosed]]="",ABS(NETWORKDAYS(Proc[[#This Row],[DateOpened]],TODAY()))-1,ABS(NETWORKDAYS(Proc[[#This Row],[DateOpened]],Proc[[#This Row],[DateClosed]]))-1)</f>
        <v>2</v>
      </c>
      <c r="R202" s="64" t="s">
        <v>1004</v>
      </c>
      <c r="S202" s="60"/>
    </row>
    <row r="203" spans="1:19" hidden="1">
      <c r="A203" t="s">
        <v>1586</v>
      </c>
      <c r="B203" s="60" t="str">
        <f>IFERROR(VLOOKUP(Proc[[#This Row],[App]],Table2[],3,0),"open")</f>
        <v>ok</v>
      </c>
      <c r="C203" s="62" t="s">
        <v>369</v>
      </c>
      <c r="D203" t="s">
        <v>1587</v>
      </c>
      <c r="E203" t="s">
        <v>1588</v>
      </c>
      <c r="F203" s="60"/>
      <c r="G203" s="62" t="s">
        <v>406</v>
      </c>
      <c r="H203" s="60" t="str">
        <f>IF(Proc[[#This Row],[type]]="LFF (MDG-F)",MID(Proc[[#This Row],[Obj]],13,10),"")</f>
        <v>NG50C1CSLS</v>
      </c>
      <c r="J203" s="60" t="b">
        <f>Proc[[#This Row],[Requested]]=Proc[[#This Row],[CurrentParent]]</f>
        <v>0</v>
      </c>
      <c r="K203" s="60" t="str">
        <f>IF(Proc[[#This Row],[Author]]="Marcela Urrego",VLOOKUP(LEFT(Proc[[#This Row],[Requested]],1),Table3[#All],2,0),VLOOKUP(Proc[[#This Row],[Author]],Table4[],2,0))</f>
        <v>LS</v>
      </c>
      <c r="L203" s="60" t="s">
        <v>401</v>
      </c>
      <c r="M203" s="69">
        <v>45666.329097222224</v>
      </c>
      <c r="N203" s="69">
        <v>45671</v>
      </c>
      <c r="O203" s="69">
        <v>45671</v>
      </c>
      <c r="P203" s="64" t="str">
        <f ca="1">IF(Proc[[#This Row],[DaysAgeing]]&gt;5,"yep","on track")</f>
        <v>on track</v>
      </c>
      <c r="Q203" s="3">
        <f ca="1">IF(Proc[[#This Row],[DateClosed]]="",ABS(NETWORKDAYS(Proc[[#This Row],[DateOpened]],TODAY()))-1,ABS(NETWORKDAYS(Proc[[#This Row],[DateOpened]],Proc[[#This Row],[DateClosed]]))-1)</f>
        <v>3</v>
      </c>
      <c r="R203" s="64" t="s">
        <v>1589</v>
      </c>
      <c r="S203" s="60"/>
    </row>
    <row r="204" spans="1:19" hidden="1">
      <c r="A204" t="s">
        <v>1591</v>
      </c>
      <c r="B204" s="60" t="str">
        <f>IFERROR(VLOOKUP(Proc[[#This Row],[App]],Table2[],3,0),"open")</f>
        <v>ok</v>
      </c>
      <c r="C204" s="62" t="s">
        <v>369</v>
      </c>
      <c r="D204" t="s">
        <v>1592</v>
      </c>
      <c r="E204" t="s">
        <v>426</v>
      </c>
      <c r="F204" s="60"/>
      <c r="G204" s="62" t="s">
        <v>400</v>
      </c>
      <c r="H204" s="60" t="str">
        <f>IF(Proc[[#This Row],[type]]="LFF (MDG-F)",MID(Proc[[#This Row],[Obj]],13,10),"")</f>
        <v/>
      </c>
      <c r="J204" s="60" t="b">
        <f>Proc[[#This Row],[Requested]]=Proc[[#This Row],[CurrentParent]]</f>
        <v>0</v>
      </c>
      <c r="K204" s="60" t="str">
        <f>IF(Proc[[#This Row],[Author]]="Marcela Urrego",VLOOKUP(LEFT(Proc[[#This Row],[Requested]],1),Table3[#All],2,0),VLOOKUP(Proc[[#This Row],[Author]],Table4[],2,0))</f>
        <v>MGF</v>
      </c>
      <c r="L204" s="60" t="s">
        <v>401</v>
      </c>
      <c r="M204" s="69">
        <v>45666.638773148145</v>
      </c>
      <c r="N204" s="69">
        <v>45671</v>
      </c>
      <c r="O204" s="69">
        <v>45671</v>
      </c>
      <c r="P204" s="64" t="str">
        <f ca="1">IF(Proc[[#This Row],[DaysAgeing]]&gt;5,"yep","on track")</f>
        <v>on track</v>
      </c>
      <c r="Q204" s="3">
        <f ca="1">IF(Proc[[#This Row],[DateClosed]]="",ABS(NETWORKDAYS(Proc[[#This Row],[DateOpened]],TODAY()))-1,ABS(NETWORKDAYS(Proc[[#This Row],[DateOpened]],Proc[[#This Row],[DateClosed]]))-1)</f>
        <v>3</v>
      </c>
      <c r="R204" s="64" t="s">
        <v>1532</v>
      </c>
      <c r="S204" s="60"/>
    </row>
    <row r="205" spans="1:19" hidden="1">
      <c r="A205" s="62" t="s">
        <v>1591</v>
      </c>
      <c r="B205" s="60" t="str">
        <f>IFERROR(VLOOKUP(Proc[[#This Row],[App]],Table2[],3,0),"open")</f>
        <v>ok</v>
      </c>
      <c r="C205" s="62" t="s">
        <v>369</v>
      </c>
      <c r="D205" t="s">
        <v>1593</v>
      </c>
      <c r="E205" t="s">
        <v>427</v>
      </c>
      <c r="F205" s="60"/>
      <c r="G205" s="62" t="s">
        <v>400</v>
      </c>
      <c r="H205" s="60" t="str">
        <f>IF(Proc[[#This Row],[type]]="LFF (MDG-F)",MID(Proc[[#This Row],[Obj]],13,10),"")</f>
        <v/>
      </c>
      <c r="J205" s="60" t="b">
        <f>Proc[[#This Row],[Requested]]=Proc[[#This Row],[CurrentParent]]</f>
        <v>0</v>
      </c>
      <c r="K205" s="60" t="str">
        <f>IF(Proc[[#This Row],[Author]]="Marcela Urrego",VLOOKUP(LEFT(Proc[[#This Row],[Requested]],1),Table3[#All],2,0),VLOOKUP(Proc[[#This Row],[Author]],Table4[],2,0))</f>
        <v>MGF</v>
      </c>
      <c r="L205" s="60" t="s">
        <v>401</v>
      </c>
      <c r="M205" s="69">
        <v>45666.638773148145</v>
      </c>
      <c r="N205" s="69">
        <v>45671</v>
      </c>
      <c r="O205" s="69">
        <v>45671</v>
      </c>
      <c r="P205" s="64" t="str">
        <f ca="1">IF(Proc[[#This Row],[DaysAgeing]]&gt;5,"yep","on track")</f>
        <v>on track</v>
      </c>
      <c r="Q205" s="3">
        <f ca="1">IF(Proc[[#This Row],[DateClosed]]="",ABS(NETWORKDAYS(Proc[[#This Row],[DateOpened]],TODAY()))-1,ABS(NETWORKDAYS(Proc[[#This Row],[DateOpened]],Proc[[#This Row],[DateClosed]]))-1)</f>
        <v>3</v>
      </c>
      <c r="R205" s="64" t="s">
        <v>1532</v>
      </c>
      <c r="S205" s="60"/>
    </row>
    <row r="206" spans="1:19" hidden="1">
      <c r="A206" s="62" t="s">
        <v>1597</v>
      </c>
      <c r="B206" s="60" t="str">
        <f>IFERROR(VLOOKUP(Proc[[#This Row],[App]],Table2[],3,0),"open")</f>
        <v>ok</v>
      </c>
      <c r="C206" s="62" t="s">
        <v>369</v>
      </c>
      <c r="D206" t="s">
        <v>1594</v>
      </c>
      <c r="E206" t="s">
        <v>516</v>
      </c>
      <c r="F206" s="60"/>
      <c r="G206" s="62" t="s">
        <v>400</v>
      </c>
      <c r="H206" s="60" t="str">
        <f>IF(Proc[[#This Row],[type]]="LFF (MDG-F)",MID(Proc[[#This Row],[Obj]],13,10),"")</f>
        <v/>
      </c>
      <c r="I206" s="62" t="s">
        <v>1566</v>
      </c>
      <c r="J206" s="60" t="b">
        <f>Proc[[#This Row],[Requested]]=Proc[[#This Row],[CurrentParent]]</f>
        <v>0</v>
      </c>
      <c r="K206" s="60" t="str">
        <f>IF(Proc[[#This Row],[Author]]="Marcela Urrego",VLOOKUP(LEFT(Proc[[#This Row],[Requested]],1),Table3[#All],2,0),VLOOKUP(Proc[[#This Row],[Author]],Table4[],2,0))</f>
        <v>LS</v>
      </c>
      <c r="L206" s="60" t="s">
        <v>401</v>
      </c>
      <c r="M206" s="69">
        <v>45667.399548611109</v>
      </c>
      <c r="N206" s="69">
        <v>45671</v>
      </c>
      <c r="O206" s="69">
        <v>45671</v>
      </c>
      <c r="P206" s="64" t="str">
        <f ca="1">IF(Proc[[#This Row],[DaysAgeing]]&gt;5,"yep","on track")</f>
        <v>on track</v>
      </c>
      <c r="Q206" s="3">
        <f ca="1">IF(Proc[[#This Row],[DateClosed]]="",ABS(NETWORKDAYS(Proc[[#This Row],[DateOpened]],TODAY()))-1,ABS(NETWORKDAYS(Proc[[#This Row],[DateOpened]],Proc[[#This Row],[DateClosed]]))-1)</f>
        <v>2</v>
      </c>
      <c r="R206" s="64" t="s">
        <v>1004</v>
      </c>
      <c r="S206" s="60"/>
    </row>
    <row r="207" spans="1:19" hidden="1">
      <c r="A207" s="62" t="s">
        <v>1597</v>
      </c>
      <c r="B207" s="60" t="str">
        <f>IFERROR(VLOOKUP(Proc[[#This Row],[App]],Table2[],3,0),"open")</f>
        <v>ok</v>
      </c>
      <c r="C207" s="62" t="s">
        <v>369</v>
      </c>
      <c r="D207" t="s">
        <v>1595</v>
      </c>
      <c r="E207" t="s">
        <v>1596</v>
      </c>
      <c r="F207" s="60"/>
      <c r="G207" s="62" t="s">
        <v>400</v>
      </c>
      <c r="H207" s="60" t="str">
        <f>IF(Proc[[#This Row],[type]]="LFF (MDG-F)",MID(Proc[[#This Row],[Obj]],13,10),"")</f>
        <v/>
      </c>
      <c r="I207" s="62" t="s">
        <v>1566</v>
      </c>
      <c r="J207" s="60" t="b">
        <f>Proc[[#This Row],[Requested]]=Proc[[#This Row],[CurrentParent]]</f>
        <v>0</v>
      </c>
      <c r="K207" s="60" t="str">
        <f>IF(Proc[[#This Row],[Author]]="Marcela Urrego",VLOOKUP(LEFT(Proc[[#This Row],[Requested]],1),Table3[#All],2,0),VLOOKUP(Proc[[#This Row],[Author]],Table4[],2,0))</f>
        <v>LS</v>
      </c>
      <c r="L207" s="60" t="s">
        <v>401</v>
      </c>
      <c r="M207" s="69">
        <v>45667.399548611109</v>
      </c>
      <c r="N207" s="69">
        <v>45671</v>
      </c>
      <c r="O207" s="69">
        <v>45671</v>
      </c>
      <c r="P207" s="64" t="str">
        <f ca="1">IF(Proc[[#This Row],[DaysAgeing]]&gt;5,"yep","on track")</f>
        <v>on track</v>
      </c>
      <c r="Q207" s="3">
        <f ca="1">IF(Proc[[#This Row],[DateClosed]]="",ABS(NETWORKDAYS(Proc[[#This Row],[DateOpened]],TODAY()))-1,ABS(NETWORKDAYS(Proc[[#This Row],[DateOpened]],Proc[[#This Row],[DateClosed]]))-1)</f>
        <v>2</v>
      </c>
      <c r="R207" s="64" t="s">
        <v>1004</v>
      </c>
      <c r="S207" s="60"/>
    </row>
    <row r="208" spans="1:19" hidden="1">
      <c r="A208" t="s">
        <v>1621</v>
      </c>
      <c r="B208" s="60" t="str">
        <f>IFERROR(VLOOKUP(Proc[[#This Row],[App]],Table2[],3,0),"open")</f>
        <v>ok</v>
      </c>
      <c r="C208" t="s">
        <v>369</v>
      </c>
      <c r="D208" t="s">
        <v>1598</v>
      </c>
      <c r="E208" t="s">
        <v>658</v>
      </c>
      <c r="F208" s="60" t="s">
        <v>1622</v>
      </c>
      <c r="G208" s="62" t="s">
        <v>406</v>
      </c>
      <c r="H208" s="60" t="str">
        <f>IF(Proc[[#This Row],[type]]="LFF (MDG-F)",MID(Proc[[#This Row],[Obj]],13,10),"")</f>
        <v>DE20533101</v>
      </c>
      <c r="I208" s="62" t="s">
        <v>1733</v>
      </c>
      <c r="J208" s="60" t="b">
        <f>Proc[[#This Row],[Requested]]=Proc[[#This Row],[CurrentParent]]</f>
        <v>0</v>
      </c>
      <c r="K208" s="60" t="str">
        <f>IF(Proc[[#This Row],[Author]]="Marcela Urrego",VLOOKUP(LEFT(Proc[[#This Row],[Requested]],1),Table3[#All],2,0),VLOOKUP(Proc[[#This Row],[Author]],Table4[],2,0))</f>
        <v>MGF</v>
      </c>
      <c r="L208" s="60" t="s">
        <v>530</v>
      </c>
      <c r="M208" s="69">
        <v>45671.398553240739</v>
      </c>
      <c r="N208" s="69">
        <v>45688</v>
      </c>
      <c r="O208" s="69">
        <v>45688</v>
      </c>
      <c r="P208" s="64" t="str">
        <f ca="1">IF(Proc[[#This Row],[DaysAgeing]]&gt;5,"yep","on track")</f>
        <v>yep</v>
      </c>
      <c r="Q208" s="3">
        <f ca="1">IF(Proc[[#This Row],[DateClosed]]="",ABS(NETWORKDAYS(Proc[[#This Row],[DateOpened]],TODAY()))-1,ABS(NETWORKDAYS(Proc[[#This Row],[DateOpened]],Proc[[#This Row],[DateClosed]]))-1)</f>
        <v>13</v>
      </c>
      <c r="R208" s="64" t="s">
        <v>575</v>
      </c>
      <c r="S208" s="60"/>
    </row>
    <row r="209" spans="1:19" hidden="1">
      <c r="A209" s="62" t="s">
        <v>1621</v>
      </c>
      <c r="B209" s="60" t="str">
        <f>IFERROR(VLOOKUP(Proc[[#This Row],[App]],Table2[],3,0),"open")</f>
        <v>ok</v>
      </c>
      <c r="C209" s="62" t="s">
        <v>369</v>
      </c>
      <c r="D209" t="s">
        <v>1599</v>
      </c>
      <c r="E209" t="s">
        <v>658</v>
      </c>
      <c r="F209" s="60" t="s">
        <v>534</v>
      </c>
      <c r="G209" s="62" t="s">
        <v>406</v>
      </c>
      <c r="H209" s="60" t="str">
        <f>IF(Proc[[#This Row],[type]]="LFF (MDG-F)",MID(Proc[[#This Row],[Obj]],13,10),"")</f>
        <v>DE20533102</v>
      </c>
      <c r="I209" s="62" t="s">
        <v>1733</v>
      </c>
      <c r="J209" s="60" t="b">
        <f>Proc[[#This Row],[Requested]]=Proc[[#This Row],[CurrentParent]]</f>
        <v>0</v>
      </c>
      <c r="K209" s="60" t="str">
        <f>IF(Proc[[#This Row],[Author]]="Marcela Urrego",VLOOKUP(LEFT(Proc[[#This Row],[Requested]],1),Table3[#All],2,0),VLOOKUP(Proc[[#This Row],[Author]],Table4[],2,0))</f>
        <v>MGF</v>
      </c>
      <c r="L209" s="60" t="s">
        <v>530</v>
      </c>
      <c r="M209" s="69">
        <v>45671.398553240739</v>
      </c>
      <c r="N209" s="69">
        <v>45688</v>
      </c>
      <c r="O209" s="69">
        <v>45688</v>
      </c>
      <c r="P209" s="64" t="str">
        <f ca="1">IF(Proc[[#This Row],[DaysAgeing]]&gt;5,"yep","on track")</f>
        <v>yep</v>
      </c>
      <c r="Q209" s="3">
        <f ca="1">IF(Proc[[#This Row],[DateClosed]]="",ABS(NETWORKDAYS(Proc[[#This Row],[DateOpened]],TODAY()))-1,ABS(NETWORKDAYS(Proc[[#This Row],[DateOpened]],Proc[[#This Row],[DateClosed]]))-1)</f>
        <v>13</v>
      </c>
      <c r="R209" s="64" t="s">
        <v>575</v>
      </c>
      <c r="S209" s="60"/>
    </row>
    <row r="210" spans="1:19" hidden="1">
      <c r="A210" s="62" t="s">
        <v>1621</v>
      </c>
      <c r="B210" s="60" t="str">
        <f>IFERROR(VLOOKUP(Proc[[#This Row],[App]],Table2[],3,0),"open")</f>
        <v>ok</v>
      </c>
      <c r="C210" s="62" t="s">
        <v>369</v>
      </c>
      <c r="D210" t="s">
        <v>1600</v>
      </c>
      <c r="E210" t="s">
        <v>658</v>
      </c>
      <c r="F210" s="60" t="s">
        <v>534</v>
      </c>
      <c r="G210" s="62" t="s">
        <v>406</v>
      </c>
      <c r="H210" s="60" t="str">
        <f>IF(Proc[[#This Row],[type]]="LFF (MDG-F)",MID(Proc[[#This Row],[Obj]],13,10),"")</f>
        <v>DE20533103</v>
      </c>
      <c r="I210" s="62" t="s">
        <v>1733</v>
      </c>
      <c r="J210" s="60" t="b">
        <f>Proc[[#This Row],[Requested]]=Proc[[#This Row],[CurrentParent]]</f>
        <v>0</v>
      </c>
      <c r="K210" s="60" t="str">
        <f>IF(Proc[[#This Row],[Author]]="Marcela Urrego",VLOOKUP(LEFT(Proc[[#This Row],[Requested]],1),Table3[#All],2,0),VLOOKUP(Proc[[#This Row],[Author]],Table4[],2,0))</f>
        <v>MGF</v>
      </c>
      <c r="L210" s="60" t="s">
        <v>530</v>
      </c>
      <c r="M210" s="69">
        <v>45671.398553240739</v>
      </c>
      <c r="N210" s="69">
        <v>45688</v>
      </c>
      <c r="O210" s="69">
        <v>45688</v>
      </c>
      <c r="P210" s="64" t="str">
        <f ca="1">IF(Proc[[#This Row],[DaysAgeing]]&gt;5,"yep","on track")</f>
        <v>yep</v>
      </c>
      <c r="Q210" s="3">
        <f ca="1">IF(Proc[[#This Row],[DateClosed]]="",ABS(NETWORKDAYS(Proc[[#This Row],[DateOpened]],TODAY()))-1,ABS(NETWORKDAYS(Proc[[#This Row],[DateOpened]],Proc[[#This Row],[DateClosed]]))-1)</f>
        <v>13</v>
      </c>
      <c r="R210" s="64" t="s">
        <v>575</v>
      </c>
      <c r="S210" s="60"/>
    </row>
    <row r="211" spans="1:19" hidden="1">
      <c r="A211" s="62" t="s">
        <v>1621</v>
      </c>
      <c r="B211" s="60" t="str">
        <f>IFERROR(VLOOKUP(Proc[[#This Row],[App]],Table2[],3,0),"open")</f>
        <v>ok</v>
      </c>
      <c r="C211" s="62" t="s">
        <v>369</v>
      </c>
      <c r="D211" t="s">
        <v>1601</v>
      </c>
      <c r="E211" t="s">
        <v>658</v>
      </c>
      <c r="F211" s="60" t="s">
        <v>534</v>
      </c>
      <c r="G211" s="62" t="s">
        <v>406</v>
      </c>
      <c r="H211" s="60" t="str">
        <f>IF(Proc[[#This Row],[type]]="LFF (MDG-F)",MID(Proc[[#This Row],[Obj]],13,10),"")</f>
        <v>DE20533104</v>
      </c>
      <c r="I211" s="62" t="s">
        <v>1733</v>
      </c>
      <c r="J211" s="60" t="b">
        <f>Proc[[#This Row],[Requested]]=Proc[[#This Row],[CurrentParent]]</f>
        <v>0</v>
      </c>
      <c r="K211" s="60" t="str">
        <f>IF(Proc[[#This Row],[Author]]="Marcela Urrego",VLOOKUP(LEFT(Proc[[#This Row],[Requested]],1),Table3[#All],2,0),VLOOKUP(Proc[[#This Row],[Author]],Table4[],2,0))</f>
        <v>MGF</v>
      </c>
      <c r="L211" s="60" t="s">
        <v>530</v>
      </c>
      <c r="M211" s="69">
        <v>45671.398553240739</v>
      </c>
      <c r="N211" s="69">
        <v>45688</v>
      </c>
      <c r="O211" s="69">
        <v>45688</v>
      </c>
      <c r="P211" s="64" t="str">
        <f ca="1">IF(Proc[[#This Row],[DaysAgeing]]&gt;5,"yep","on track")</f>
        <v>yep</v>
      </c>
      <c r="Q211" s="3">
        <f ca="1">IF(Proc[[#This Row],[DateClosed]]="",ABS(NETWORKDAYS(Proc[[#This Row],[DateOpened]],TODAY()))-1,ABS(NETWORKDAYS(Proc[[#This Row],[DateOpened]],Proc[[#This Row],[DateClosed]]))-1)</f>
        <v>13</v>
      </c>
      <c r="R211" s="64" t="s">
        <v>575</v>
      </c>
      <c r="S211" s="60"/>
    </row>
    <row r="212" spans="1:19" hidden="1">
      <c r="A212" s="62" t="s">
        <v>1621</v>
      </c>
      <c r="B212" s="60" t="str">
        <f>IFERROR(VLOOKUP(Proc[[#This Row],[App]],Table2[],3,0),"open")</f>
        <v>ok</v>
      </c>
      <c r="C212" s="62" t="s">
        <v>369</v>
      </c>
      <c r="D212" t="s">
        <v>1602</v>
      </c>
      <c r="E212" t="s">
        <v>658</v>
      </c>
      <c r="F212" s="60" t="s">
        <v>534</v>
      </c>
      <c r="G212" s="62" t="s">
        <v>406</v>
      </c>
      <c r="H212" s="60" t="str">
        <f>IF(Proc[[#This Row],[type]]="LFF (MDG-F)",MID(Proc[[#This Row],[Obj]],13,10),"")</f>
        <v>DE20533105</v>
      </c>
      <c r="I212" s="62" t="s">
        <v>1733</v>
      </c>
      <c r="J212" s="60" t="b">
        <f>Proc[[#This Row],[Requested]]=Proc[[#This Row],[CurrentParent]]</f>
        <v>0</v>
      </c>
      <c r="K212" s="60" t="str">
        <f>IF(Proc[[#This Row],[Author]]="Marcela Urrego",VLOOKUP(LEFT(Proc[[#This Row],[Requested]],1),Table3[#All],2,0),VLOOKUP(Proc[[#This Row],[Author]],Table4[],2,0))</f>
        <v>MGF</v>
      </c>
      <c r="L212" s="60" t="s">
        <v>530</v>
      </c>
      <c r="M212" s="69">
        <v>45671.398553240739</v>
      </c>
      <c r="N212" s="69">
        <v>45688</v>
      </c>
      <c r="O212" s="69">
        <v>45688</v>
      </c>
      <c r="P212" s="64" t="str">
        <f ca="1">IF(Proc[[#This Row],[DaysAgeing]]&gt;5,"yep","on track")</f>
        <v>yep</v>
      </c>
      <c r="Q212" s="3">
        <f ca="1">IF(Proc[[#This Row],[DateClosed]]="",ABS(NETWORKDAYS(Proc[[#This Row],[DateOpened]],TODAY()))-1,ABS(NETWORKDAYS(Proc[[#This Row],[DateOpened]],Proc[[#This Row],[DateClosed]]))-1)</f>
        <v>13</v>
      </c>
      <c r="R212" s="64" t="s">
        <v>575</v>
      </c>
      <c r="S212" s="60"/>
    </row>
    <row r="213" spans="1:19" hidden="1">
      <c r="A213" s="62" t="s">
        <v>1621</v>
      </c>
      <c r="B213" s="60" t="str">
        <f>IFERROR(VLOOKUP(Proc[[#This Row],[App]],Table2[],3,0),"open")</f>
        <v>ok</v>
      </c>
      <c r="C213" s="62" t="s">
        <v>369</v>
      </c>
      <c r="D213" t="s">
        <v>1603</v>
      </c>
      <c r="E213" t="s">
        <v>658</v>
      </c>
      <c r="F213" s="60" t="s">
        <v>534</v>
      </c>
      <c r="G213" s="62" t="s">
        <v>406</v>
      </c>
      <c r="H213" s="60" t="str">
        <f>IF(Proc[[#This Row],[type]]="LFF (MDG-F)",MID(Proc[[#This Row],[Obj]],13,10),"")</f>
        <v>DE20533106</v>
      </c>
      <c r="I213" s="62" t="s">
        <v>1733</v>
      </c>
      <c r="J213" s="60" t="b">
        <f>Proc[[#This Row],[Requested]]=Proc[[#This Row],[CurrentParent]]</f>
        <v>0</v>
      </c>
      <c r="K213" s="60" t="str">
        <f>IF(Proc[[#This Row],[Author]]="Marcela Urrego",VLOOKUP(LEFT(Proc[[#This Row],[Requested]],1),Table3[#All],2,0),VLOOKUP(Proc[[#This Row],[Author]],Table4[],2,0))</f>
        <v>MGF</v>
      </c>
      <c r="L213" s="60" t="s">
        <v>530</v>
      </c>
      <c r="M213" s="69">
        <v>45671.398553240739</v>
      </c>
      <c r="N213" s="69">
        <v>45688</v>
      </c>
      <c r="O213" s="69">
        <v>45688</v>
      </c>
      <c r="P213" s="64" t="str">
        <f ca="1">IF(Proc[[#This Row],[DaysAgeing]]&gt;5,"yep","on track")</f>
        <v>yep</v>
      </c>
      <c r="Q213" s="3">
        <f ca="1">IF(Proc[[#This Row],[DateClosed]]="",ABS(NETWORKDAYS(Proc[[#This Row],[DateOpened]],TODAY()))-1,ABS(NETWORKDAYS(Proc[[#This Row],[DateOpened]],Proc[[#This Row],[DateClosed]]))-1)</f>
        <v>13</v>
      </c>
      <c r="R213" s="64" t="s">
        <v>575</v>
      </c>
      <c r="S213" s="60"/>
    </row>
    <row r="214" spans="1:19" hidden="1">
      <c r="A214" s="62" t="s">
        <v>1621</v>
      </c>
      <c r="B214" s="60" t="str">
        <f>IFERROR(VLOOKUP(Proc[[#This Row],[App]],Table2[],3,0),"open")</f>
        <v>ok</v>
      </c>
      <c r="C214" s="62" t="s">
        <v>377</v>
      </c>
      <c r="D214" t="s">
        <v>533</v>
      </c>
      <c r="E214" t="s">
        <v>658</v>
      </c>
      <c r="F214" s="60" t="s">
        <v>534</v>
      </c>
      <c r="G214" s="62" t="s">
        <v>406</v>
      </c>
      <c r="H214" s="60" t="str">
        <f>IF(Proc[[#This Row],[type]]="LFF (MDG-F)",MID(Proc[[#This Row],[Obj]],13,10),"")</f>
        <v>DE20533107</v>
      </c>
      <c r="I214" s="62" t="s">
        <v>449</v>
      </c>
      <c r="J214" s="60" t="b">
        <f>Proc[[#This Row],[Requested]]=Proc[[#This Row],[CurrentParent]]</f>
        <v>0</v>
      </c>
      <c r="K214" s="60" t="str">
        <f>IF(Proc[[#This Row],[Author]]="Marcela Urrego",VLOOKUP(LEFT(Proc[[#This Row],[Requested]],1),Table3[#All],2,0),VLOOKUP(Proc[[#This Row],[Author]],Table4[],2,0))</f>
        <v>MGF</v>
      </c>
      <c r="L214" s="60" t="s">
        <v>530</v>
      </c>
      <c r="M214" s="69">
        <v>45671.398553240739</v>
      </c>
      <c r="O214" s="69">
        <v>45688</v>
      </c>
      <c r="P214" s="64" t="str">
        <f ca="1">IF(Proc[[#This Row],[DaysAgeing]]&gt;5,"yep","on track")</f>
        <v>yep</v>
      </c>
      <c r="Q214" s="3">
        <f ca="1">IF(Proc[[#This Row],[DateClosed]]="",ABS(NETWORKDAYS(Proc[[#This Row],[DateOpened]],TODAY()))-1,ABS(NETWORKDAYS(Proc[[#This Row],[DateOpened]],Proc[[#This Row],[DateClosed]]))-1)</f>
        <v>13</v>
      </c>
      <c r="R214" s="64" t="s">
        <v>575</v>
      </c>
      <c r="S214" s="60"/>
    </row>
    <row r="215" spans="1:19" hidden="1">
      <c r="A215" s="62" t="s">
        <v>1621</v>
      </c>
      <c r="B215" s="60" t="str">
        <f>IFERROR(VLOOKUP(Proc[[#This Row],[App]],Table2[],3,0),"open")</f>
        <v>ok</v>
      </c>
      <c r="C215" s="62" t="s">
        <v>369</v>
      </c>
      <c r="D215" t="s">
        <v>1604</v>
      </c>
      <c r="E215" t="s">
        <v>658</v>
      </c>
      <c r="F215" s="60" t="s">
        <v>534</v>
      </c>
      <c r="G215" s="62" t="s">
        <v>406</v>
      </c>
      <c r="H215" s="60" t="str">
        <f>IF(Proc[[#This Row],[type]]="LFF (MDG-F)",MID(Proc[[#This Row],[Obj]],13,10),"")</f>
        <v>DE20533108</v>
      </c>
      <c r="I215" s="62" t="s">
        <v>1733</v>
      </c>
      <c r="J215" s="60" t="b">
        <f>Proc[[#This Row],[Requested]]=Proc[[#This Row],[CurrentParent]]</f>
        <v>0</v>
      </c>
      <c r="K215" s="60" t="str">
        <f>IF(Proc[[#This Row],[Author]]="Marcela Urrego",VLOOKUP(LEFT(Proc[[#This Row],[Requested]],1),Table3[#All],2,0),VLOOKUP(Proc[[#This Row],[Author]],Table4[],2,0))</f>
        <v>MGF</v>
      </c>
      <c r="L215" s="60" t="s">
        <v>530</v>
      </c>
      <c r="M215" s="69">
        <v>45671.398553240739</v>
      </c>
      <c r="N215" s="69">
        <v>45688</v>
      </c>
      <c r="O215" s="69">
        <v>45688</v>
      </c>
      <c r="P215" s="64" t="str">
        <f ca="1">IF(Proc[[#This Row],[DaysAgeing]]&gt;5,"yep","on track")</f>
        <v>yep</v>
      </c>
      <c r="Q215" s="3">
        <f ca="1">IF(Proc[[#This Row],[DateClosed]]="",ABS(NETWORKDAYS(Proc[[#This Row],[DateOpened]],TODAY()))-1,ABS(NETWORKDAYS(Proc[[#This Row],[DateOpened]],Proc[[#This Row],[DateClosed]]))-1)</f>
        <v>13</v>
      </c>
      <c r="R215" s="64" t="s">
        <v>575</v>
      </c>
      <c r="S215" s="60"/>
    </row>
    <row r="216" spans="1:19" hidden="1">
      <c r="A216" s="62" t="s">
        <v>1621</v>
      </c>
      <c r="B216" s="60" t="str">
        <f>IFERROR(VLOOKUP(Proc[[#This Row],[App]],Table2[],3,0),"open")</f>
        <v>ok</v>
      </c>
      <c r="C216" s="62" t="s">
        <v>377</v>
      </c>
      <c r="D216" t="s">
        <v>535</v>
      </c>
      <c r="E216" t="s">
        <v>658</v>
      </c>
      <c r="F216" s="60" t="s">
        <v>534</v>
      </c>
      <c r="G216" s="62" t="s">
        <v>406</v>
      </c>
      <c r="H216" s="60" t="str">
        <f>IF(Proc[[#This Row],[type]]="LFF (MDG-F)",MID(Proc[[#This Row],[Obj]],13,10),"")</f>
        <v>DE20533109</v>
      </c>
      <c r="I216" s="62" t="s">
        <v>449</v>
      </c>
      <c r="J216" s="60" t="b">
        <f>Proc[[#This Row],[Requested]]=Proc[[#This Row],[CurrentParent]]</f>
        <v>0</v>
      </c>
      <c r="K216" s="60" t="str">
        <f>IF(Proc[[#This Row],[Author]]="Marcela Urrego",VLOOKUP(LEFT(Proc[[#This Row],[Requested]],1),Table3[#All],2,0),VLOOKUP(Proc[[#This Row],[Author]],Table4[],2,0))</f>
        <v>MGF</v>
      </c>
      <c r="L216" s="60" t="s">
        <v>530</v>
      </c>
      <c r="M216" s="69">
        <v>45671.398553240739</v>
      </c>
      <c r="O216" s="69">
        <v>45688</v>
      </c>
      <c r="P216" s="64" t="str">
        <f ca="1">IF(Proc[[#This Row],[DaysAgeing]]&gt;5,"yep","on track")</f>
        <v>yep</v>
      </c>
      <c r="Q216" s="3">
        <f ca="1">IF(Proc[[#This Row],[DateClosed]]="",ABS(NETWORKDAYS(Proc[[#This Row],[DateOpened]],TODAY()))-1,ABS(NETWORKDAYS(Proc[[#This Row],[DateOpened]],Proc[[#This Row],[DateClosed]]))-1)</f>
        <v>13</v>
      </c>
      <c r="R216" s="64" t="s">
        <v>575</v>
      </c>
      <c r="S216" s="60"/>
    </row>
    <row r="217" spans="1:19" hidden="1">
      <c r="A217" s="62" t="s">
        <v>1621</v>
      </c>
      <c r="B217" s="60" t="str">
        <f>IFERROR(VLOOKUP(Proc[[#This Row],[App]],Table2[],3,0),"open")</f>
        <v>ok</v>
      </c>
      <c r="C217" s="62" t="s">
        <v>369</v>
      </c>
      <c r="D217" t="s">
        <v>1605</v>
      </c>
      <c r="E217" t="s">
        <v>658</v>
      </c>
      <c r="F217" s="60" t="s">
        <v>534</v>
      </c>
      <c r="G217" s="62" t="s">
        <v>406</v>
      </c>
      <c r="H217" s="60" t="str">
        <f>IF(Proc[[#This Row],[type]]="LFF (MDG-F)",MID(Proc[[#This Row],[Obj]],13,10),"")</f>
        <v>DE20533110</v>
      </c>
      <c r="I217" s="62" t="s">
        <v>1733</v>
      </c>
      <c r="J217" s="60" t="b">
        <f>Proc[[#This Row],[Requested]]=Proc[[#This Row],[CurrentParent]]</f>
        <v>0</v>
      </c>
      <c r="K217" s="60" t="str">
        <f>IF(Proc[[#This Row],[Author]]="Marcela Urrego",VLOOKUP(LEFT(Proc[[#This Row],[Requested]],1),Table3[#All],2,0),VLOOKUP(Proc[[#This Row],[Author]],Table4[],2,0))</f>
        <v>MGF</v>
      </c>
      <c r="L217" s="60" t="s">
        <v>530</v>
      </c>
      <c r="M217" s="69">
        <v>45671.398553240739</v>
      </c>
      <c r="N217" s="69">
        <v>45688</v>
      </c>
      <c r="O217" s="69">
        <v>45688</v>
      </c>
      <c r="P217" s="64" t="str">
        <f ca="1">IF(Proc[[#This Row],[DaysAgeing]]&gt;5,"yep","on track")</f>
        <v>yep</v>
      </c>
      <c r="Q217" s="3">
        <f ca="1">IF(Proc[[#This Row],[DateClosed]]="",ABS(NETWORKDAYS(Proc[[#This Row],[DateOpened]],TODAY()))-1,ABS(NETWORKDAYS(Proc[[#This Row],[DateOpened]],Proc[[#This Row],[DateClosed]]))-1)</f>
        <v>13</v>
      </c>
      <c r="R217" s="64" t="s">
        <v>575</v>
      </c>
      <c r="S217" s="60"/>
    </row>
    <row r="218" spans="1:19" hidden="1">
      <c r="A218" s="62" t="s">
        <v>1621</v>
      </c>
      <c r="B218" s="60" t="str">
        <f>IFERROR(VLOOKUP(Proc[[#This Row],[App]],Table2[],3,0),"open")</f>
        <v>ok</v>
      </c>
      <c r="C218" s="62" t="s">
        <v>369</v>
      </c>
      <c r="D218" t="s">
        <v>1606</v>
      </c>
      <c r="E218" t="s">
        <v>658</v>
      </c>
      <c r="F218" s="60" t="s">
        <v>534</v>
      </c>
      <c r="G218" s="62" t="s">
        <v>406</v>
      </c>
      <c r="H218" s="60" t="str">
        <f>IF(Proc[[#This Row],[type]]="LFF (MDG-F)",MID(Proc[[#This Row],[Obj]],13,10),"")</f>
        <v>DE20533111</v>
      </c>
      <c r="I218" s="62" t="s">
        <v>1733</v>
      </c>
      <c r="J218" s="60" t="b">
        <f>Proc[[#This Row],[Requested]]=Proc[[#This Row],[CurrentParent]]</f>
        <v>0</v>
      </c>
      <c r="K218" s="60" t="str">
        <f>IF(Proc[[#This Row],[Author]]="Marcela Urrego",VLOOKUP(LEFT(Proc[[#This Row],[Requested]],1),Table3[#All],2,0),VLOOKUP(Proc[[#This Row],[Author]],Table4[],2,0))</f>
        <v>MGF</v>
      </c>
      <c r="L218" s="60" t="s">
        <v>530</v>
      </c>
      <c r="M218" s="69">
        <v>45671.398553240739</v>
      </c>
      <c r="N218" s="69">
        <v>45688</v>
      </c>
      <c r="O218" s="69">
        <v>45688</v>
      </c>
      <c r="P218" s="64" t="str">
        <f ca="1">IF(Proc[[#This Row],[DaysAgeing]]&gt;5,"yep","on track")</f>
        <v>yep</v>
      </c>
      <c r="Q218" s="3">
        <f ca="1">IF(Proc[[#This Row],[DateClosed]]="",ABS(NETWORKDAYS(Proc[[#This Row],[DateOpened]],TODAY()))-1,ABS(NETWORKDAYS(Proc[[#This Row],[DateOpened]],Proc[[#This Row],[DateClosed]]))-1)</f>
        <v>13</v>
      </c>
      <c r="R218" s="64" t="s">
        <v>575</v>
      </c>
      <c r="S218" s="60"/>
    </row>
    <row r="219" spans="1:19" hidden="1">
      <c r="A219" s="62" t="s">
        <v>1621</v>
      </c>
      <c r="B219" s="60" t="str">
        <f>IFERROR(VLOOKUP(Proc[[#This Row],[App]],Table2[],3,0),"open")</f>
        <v>ok</v>
      </c>
      <c r="C219" s="62" t="s">
        <v>369</v>
      </c>
      <c r="D219" t="s">
        <v>1607</v>
      </c>
      <c r="E219" t="s">
        <v>658</v>
      </c>
      <c r="F219" s="60" t="s">
        <v>534</v>
      </c>
      <c r="G219" s="62" t="s">
        <v>406</v>
      </c>
      <c r="H219" s="60" t="str">
        <f>IF(Proc[[#This Row],[type]]="LFF (MDG-F)",MID(Proc[[#This Row],[Obj]],13,10),"")</f>
        <v>DE20533112</v>
      </c>
      <c r="I219" s="62" t="s">
        <v>1733</v>
      </c>
      <c r="J219" s="60" t="b">
        <f>Proc[[#This Row],[Requested]]=Proc[[#This Row],[CurrentParent]]</f>
        <v>0</v>
      </c>
      <c r="K219" s="60" t="str">
        <f>IF(Proc[[#This Row],[Author]]="Marcela Urrego",VLOOKUP(LEFT(Proc[[#This Row],[Requested]],1),Table3[#All],2,0),VLOOKUP(Proc[[#This Row],[Author]],Table4[],2,0))</f>
        <v>MGF</v>
      </c>
      <c r="L219" s="60" t="s">
        <v>530</v>
      </c>
      <c r="M219" s="69">
        <v>45671.398553240739</v>
      </c>
      <c r="N219" s="69">
        <v>45688</v>
      </c>
      <c r="O219" s="69">
        <v>45688</v>
      </c>
      <c r="P219" s="64" t="str">
        <f ca="1">IF(Proc[[#This Row],[DaysAgeing]]&gt;5,"yep","on track")</f>
        <v>yep</v>
      </c>
      <c r="Q219" s="3">
        <f ca="1">IF(Proc[[#This Row],[DateClosed]]="",ABS(NETWORKDAYS(Proc[[#This Row],[DateOpened]],TODAY()))-1,ABS(NETWORKDAYS(Proc[[#This Row],[DateOpened]],Proc[[#This Row],[DateClosed]]))-1)</f>
        <v>13</v>
      </c>
      <c r="R219" s="64" t="s">
        <v>575</v>
      </c>
      <c r="S219" s="60"/>
    </row>
    <row r="220" spans="1:19" hidden="1">
      <c r="A220" s="62" t="s">
        <v>1621</v>
      </c>
      <c r="B220" s="60" t="str">
        <f>IFERROR(VLOOKUP(Proc[[#This Row],[App]],Table2[],3,0),"open")</f>
        <v>ok</v>
      </c>
      <c r="C220" s="62" t="s">
        <v>377</v>
      </c>
      <c r="D220" t="s">
        <v>1608</v>
      </c>
      <c r="E220" t="s">
        <v>658</v>
      </c>
      <c r="F220" s="60" t="s">
        <v>534</v>
      </c>
      <c r="G220" s="62" t="s">
        <v>406</v>
      </c>
      <c r="H220" s="60" t="str">
        <f>IF(Proc[[#This Row],[type]]="LFF (MDG-F)",MID(Proc[[#This Row],[Obj]],13,10),"")</f>
        <v>DE20533113</v>
      </c>
      <c r="I220" s="62" t="s">
        <v>449</v>
      </c>
      <c r="J220" s="60" t="b">
        <f>Proc[[#This Row],[Requested]]=Proc[[#This Row],[CurrentParent]]</f>
        <v>0</v>
      </c>
      <c r="K220" s="60" t="str">
        <f>IF(Proc[[#This Row],[Author]]="Marcela Urrego",VLOOKUP(LEFT(Proc[[#This Row],[Requested]],1),Table3[#All],2,0),VLOOKUP(Proc[[#This Row],[Author]],Table4[],2,0))</f>
        <v>MGF</v>
      </c>
      <c r="L220" s="60" t="s">
        <v>530</v>
      </c>
      <c r="M220" s="69">
        <v>45671.398553240739</v>
      </c>
      <c r="O220" s="69">
        <v>45688</v>
      </c>
      <c r="P220" s="64" t="str">
        <f ca="1">IF(Proc[[#This Row],[DaysAgeing]]&gt;5,"yep","on track")</f>
        <v>yep</v>
      </c>
      <c r="Q220" s="3">
        <f ca="1">IF(Proc[[#This Row],[DateClosed]]="",ABS(NETWORKDAYS(Proc[[#This Row],[DateOpened]],TODAY()))-1,ABS(NETWORKDAYS(Proc[[#This Row],[DateOpened]],Proc[[#This Row],[DateClosed]]))-1)</f>
        <v>13</v>
      </c>
      <c r="R220" s="64" t="s">
        <v>575</v>
      </c>
      <c r="S220" s="60"/>
    </row>
    <row r="221" spans="1:19" hidden="1">
      <c r="A221" s="62" t="s">
        <v>1621</v>
      </c>
      <c r="B221" s="60" t="str">
        <f>IFERROR(VLOOKUP(Proc[[#This Row],[App]],Table2[],3,0),"open")</f>
        <v>ok</v>
      </c>
      <c r="C221" s="62" t="s">
        <v>369</v>
      </c>
      <c r="D221" t="s">
        <v>1609</v>
      </c>
      <c r="E221" t="s">
        <v>658</v>
      </c>
      <c r="F221" s="60" t="s">
        <v>534</v>
      </c>
      <c r="G221" s="62" t="s">
        <v>406</v>
      </c>
      <c r="H221" s="60" t="str">
        <f>IF(Proc[[#This Row],[type]]="LFF (MDG-F)",MID(Proc[[#This Row],[Obj]],13,10),"")</f>
        <v>DE20533198</v>
      </c>
      <c r="I221" s="62" t="s">
        <v>1733</v>
      </c>
      <c r="J221" s="60" t="b">
        <f>Proc[[#This Row],[Requested]]=Proc[[#This Row],[CurrentParent]]</f>
        <v>0</v>
      </c>
      <c r="K221" s="60" t="str">
        <f>IF(Proc[[#This Row],[Author]]="Marcela Urrego",VLOOKUP(LEFT(Proc[[#This Row],[Requested]],1),Table3[#All],2,0),VLOOKUP(Proc[[#This Row],[Author]],Table4[],2,0))</f>
        <v>MGF</v>
      </c>
      <c r="L221" s="60" t="s">
        <v>530</v>
      </c>
      <c r="M221" s="69">
        <v>45671.398553240739</v>
      </c>
      <c r="N221" s="69">
        <v>45688</v>
      </c>
      <c r="O221" s="69">
        <v>45688</v>
      </c>
      <c r="P221" s="64" t="str">
        <f ca="1">IF(Proc[[#This Row],[DaysAgeing]]&gt;5,"yep","on track")</f>
        <v>yep</v>
      </c>
      <c r="Q221" s="3">
        <f ca="1">IF(Proc[[#This Row],[DateClosed]]="",ABS(NETWORKDAYS(Proc[[#This Row],[DateOpened]],TODAY()))-1,ABS(NETWORKDAYS(Proc[[#This Row],[DateOpened]],Proc[[#This Row],[DateClosed]]))-1)</f>
        <v>13</v>
      </c>
      <c r="R221" s="64" t="s">
        <v>575</v>
      </c>
      <c r="S221" s="60"/>
    </row>
    <row r="222" spans="1:19" hidden="1">
      <c r="A222" s="62" t="s">
        <v>1621</v>
      </c>
      <c r="B222" s="60" t="str">
        <f>IFERROR(VLOOKUP(Proc[[#This Row],[App]],Table2[],3,0),"open")</f>
        <v>ok</v>
      </c>
      <c r="C222" s="62" t="s">
        <v>369</v>
      </c>
      <c r="D222" t="s">
        <v>1610</v>
      </c>
      <c r="E222" t="s">
        <v>658</v>
      </c>
      <c r="F222" s="60" t="s">
        <v>462</v>
      </c>
      <c r="G222" s="62" t="s">
        <v>406</v>
      </c>
      <c r="H222" s="60" t="str">
        <f>IF(Proc[[#This Row],[type]]="LFF (MDG-F)",MID(Proc[[#This Row],[Obj]],13,10),"")</f>
        <v>DE10533101</v>
      </c>
      <c r="I222" s="62" t="s">
        <v>1733</v>
      </c>
      <c r="J222" s="60" t="b">
        <f>Proc[[#This Row],[Requested]]=Proc[[#This Row],[CurrentParent]]</f>
        <v>0</v>
      </c>
      <c r="K222" s="60" t="str">
        <f>IF(Proc[[#This Row],[Author]]="Marcela Urrego",VLOOKUP(LEFT(Proc[[#This Row],[Requested]],1),Table3[#All],2,0),VLOOKUP(Proc[[#This Row],[Author]],Table4[],2,0))</f>
        <v>MGF</v>
      </c>
      <c r="L222" s="60" t="s">
        <v>530</v>
      </c>
      <c r="M222" s="69">
        <v>45671.398553240739</v>
      </c>
      <c r="N222" s="69">
        <v>45688</v>
      </c>
      <c r="O222" s="69">
        <v>45688</v>
      </c>
      <c r="P222" s="64" t="str">
        <f ca="1">IF(Proc[[#This Row],[DaysAgeing]]&gt;5,"yep","on track")</f>
        <v>yep</v>
      </c>
      <c r="Q222" s="3">
        <f ca="1">IF(Proc[[#This Row],[DateClosed]]="",ABS(NETWORKDAYS(Proc[[#This Row],[DateOpened]],TODAY()))-1,ABS(NETWORKDAYS(Proc[[#This Row],[DateOpened]],Proc[[#This Row],[DateClosed]]))-1)</f>
        <v>13</v>
      </c>
      <c r="R222" s="64" t="s">
        <v>575</v>
      </c>
      <c r="S222" s="60"/>
    </row>
    <row r="223" spans="1:19" hidden="1">
      <c r="A223" s="62" t="s">
        <v>1621</v>
      </c>
      <c r="B223" s="60" t="str">
        <f>IFERROR(VLOOKUP(Proc[[#This Row],[App]],Table2[],3,0),"open")</f>
        <v>ok</v>
      </c>
      <c r="C223" s="62" t="s">
        <v>369</v>
      </c>
      <c r="D223" t="s">
        <v>1611</v>
      </c>
      <c r="E223" t="s">
        <v>658</v>
      </c>
      <c r="F223" s="60" t="s">
        <v>462</v>
      </c>
      <c r="G223" s="62" t="s">
        <v>406</v>
      </c>
      <c r="H223" s="60" t="str">
        <f>IF(Proc[[#This Row],[type]]="LFF (MDG-F)",MID(Proc[[#This Row],[Obj]],13,10),"")</f>
        <v>DE10533102</v>
      </c>
      <c r="I223" s="62" t="s">
        <v>1733</v>
      </c>
      <c r="J223" s="60" t="b">
        <f>Proc[[#This Row],[Requested]]=Proc[[#This Row],[CurrentParent]]</f>
        <v>0</v>
      </c>
      <c r="K223" s="60" t="str">
        <f>IF(Proc[[#This Row],[Author]]="Marcela Urrego",VLOOKUP(LEFT(Proc[[#This Row],[Requested]],1),Table3[#All],2,0),VLOOKUP(Proc[[#This Row],[Author]],Table4[],2,0))</f>
        <v>MGF</v>
      </c>
      <c r="L223" s="60" t="s">
        <v>530</v>
      </c>
      <c r="M223" s="69">
        <v>45671.398553240739</v>
      </c>
      <c r="N223" s="69">
        <v>45688</v>
      </c>
      <c r="O223" s="69">
        <v>45688</v>
      </c>
      <c r="P223" s="64" t="str">
        <f ca="1">IF(Proc[[#This Row],[DaysAgeing]]&gt;5,"yep","on track")</f>
        <v>yep</v>
      </c>
      <c r="Q223" s="3">
        <f ca="1">IF(Proc[[#This Row],[DateClosed]]="",ABS(NETWORKDAYS(Proc[[#This Row],[DateOpened]],TODAY()))-1,ABS(NETWORKDAYS(Proc[[#This Row],[DateOpened]],Proc[[#This Row],[DateClosed]]))-1)</f>
        <v>13</v>
      </c>
      <c r="R223" s="64" t="s">
        <v>575</v>
      </c>
      <c r="S223" s="60"/>
    </row>
    <row r="224" spans="1:19" hidden="1">
      <c r="A224" s="62" t="s">
        <v>1621</v>
      </c>
      <c r="B224" s="60" t="str">
        <f>IFERROR(VLOOKUP(Proc[[#This Row],[App]],Table2[],3,0),"open")</f>
        <v>ok</v>
      </c>
      <c r="C224" s="62" t="s">
        <v>369</v>
      </c>
      <c r="D224" t="s">
        <v>1612</v>
      </c>
      <c r="E224" t="s">
        <v>658</v>
      </c>
      <c r="F224" s="60" t="s">
        <v>462</v>
      </c>
      <c r="G224" s="62" t="s">
        <v>406</v>
      </c>
      <c r="H224" s="60" t="str">
        <f>IF(Proc[[#This Row],[type]]="LFF (MDG-F)",MID(Proc[[#This Row],[Obj]],13,10),"")</f>
        <v>DE10533103</v>
      </c>
      <c r="I224" s="62" t="s">
        <v>1733</v>
      </c>
      <c r="J224" s="60" t="b">
        <f>Proc[[#This Row],[Requested]]=Proc[[#This Row],[CurrentParent]]</f>
        <v>0</v>
      </c>
      <c r="K224" s="60" t="str">
        <f>IF(Proc[[#This Row],[Author]]="Marcela Urrego",VLOOKUP(LEFT(Proc[[#This Row],[Requested]],1),Table3[#All],2,0),VLOOKUP(Proc[[#This Row],[Author]],Table4[],2,0))</f>
        <v>MGF</v>
      </c>
      <c r="L224" s="60" t="s">
        <v>530</v>
      </c>
      <c r="M224" s="69">
        <v>45671.398553240739</v>
      </c>
      <c r="N224" s="69">
        <v>45688</v>
      </c>
      <c r="O224" s="69">
        <v>45688</v>
      </c>
      <c r="P224" s="64" t="str">
        <f ca="1">IF(Proc[[#This Row],[DaysAgeing]]&gt;5,"yep","on track")</f>
        <v>yep</v>
      </c>
      <c r="Q224" s="3">
        <f ca="1">IF(Proc[[#This Row],[DateClosed]]="",ABS(NETWORKDAYS(Proc[[#This Row],[DateOpened]],TODAY()))-1,ABS(NETWORKDAYS(Proc[[#This Row],[DateOpened]],Proc[[#This Row],[DateClosed]]))-1)</f>
        <v>13</v>
      </c>
      <c r="R224" s="64" t="s">
        <v>575</v>
      </c>
      <c r="S224" s="60"/>
    </row>
    <row r="225" spans="1:19" hidden="1">
      <c r="A225" s="62" t="s">
        <v>1621</v>
      </c>
      <c r="B225" s="60" t="str">
        <f>IFERROR(VLOOKUP(Proc[[#This Row],[App]],Table2[],3,0),"open")</f>
        <v>ok</v>
      </c>
      <c r="C225" s="62" t="s">
        <v>369</v>
      </c>
      <c r="D225" t="s">
        <v>1613</v>
      </c>
      <c r="E225" t="s">
        <v>658</v>
      </c>
      <c r="F225" s="60" t="s">
        <v>462</v>
      </c>
      <c r="G225" s="62" t="s">
        <v>406</v>
      </c>
      <c r="H225" s="60" t="str">
        <f>IF(Proc[[#This Row],[type]]="LFF (MDG-F)",MID(Proc[[#This Row],[Obj]],13,10),"")</f>
        <v>DE10533104</v>
      </c>
      <c r="I225" s="62" t="s">
        <v>1733</v>
      </c>
      <c r="J225" s="60" t="b">
        <f>Proc[[#This Row],[Requested]]=Proc[[#This Row],[CurrentParent]]</f>
        <v>0</v>
      </c>
      <c r="K225" s="60" t="str">
        <f>IF(Proc[[#This Row],[Author]]="Marcela Urrego",VLOOKUP(LEFT(Proc[[#This Row],[Requested]],1),Table3[#All],2,0),VLOOKUP(Proc[[#This Row],[Author]],Table4[],2,0))</f>
        <v>MGF</v>
      </c>
      <c r="L225" s="60" t="s">
        <v>530</v>
      </c>
      <c r="M225" s="69">
        <v>45671.398553240739</v>
      </c>
      <c r="N225" s="69">
        <v>45688</v>
      </c>
      <c r="O225" s="69">
        <v>45688</v>
      </c>
      <c r="P225" s="64" t="str">
        <f ca="1">IF(Proc[[#This Row],[DaysAgeing]]&gt;5,"yep","on track")</f>
        <v>yep</v>
      </c>
      <c r="Q225" s="3">
        <f ca="1">IF(Proc[[#This Row],[DateClosed]]="",ABS(NETWORKDAYS(Proc[[#This Row],[DateOpened]],TODAY()))-1,ABS(NETWORKDAYS(Proc[[#This Row],[DateOpened]],Proc[[#This Row],[DateClosed]]))-1)</f>
        <v>13</v>
      </c>
      <c r="R225" s="64" t="s">
        <v>575</v>
      </c>
      <c r="S225" s="60"/>
    </row>
    <row r="226" spans="1:19" hidden="1">
      <c r="A226" s="62" t="s">
        <v>1621</v>
      </c>
      <c r="B226" s="60" t="str">
        <f>IFERROR(VLOOKUP(Proc[[#This Row],[App]],Table2[],3,0),"open")</f>
        <v>ok</v>
      </c>
      <c r="C226" s="62" t="s">
        <v>369</v>
      </c>
      <c r="D226" t="s">
        <v>1614</v>
      </c>
      <c r="E226" t="s">
        <v>658</v>
      </c>
      <c r="F226" s="60" t="s">
        <v>462</v>
      </c>
      <c r="G226" s="62" t="s">
        <v>406</v>
      </c>
      <c r="H226" s="60" t="str">
        <f>IF(Proc[[#This Row],[type]]="LFF (MDG-F)",MID(Proc[[#This Row],[Obj]],13,10),"")</f>
        <v>DE10533105</v>
      </c>
      <c r="I226" s="62" t="s">
        <v>1733</v>
      </c>
      <c r="J226" s="60" t="b">
        <f>Proc[[#This Row],[Requested]]=Proc[[#This Row],[CurrentParent]]</f>
        <v>0</v>
      </c>
      <c r="K226" s="60" t="str">
        <f>IF(Proc[[#This Row],[Author]]="Marcela Urrego",VLOOKUP(LEFT(Proc[[#This Row],[Requested]],1),Table3[#All],2,0),VLOOKUP(Proc[[#This Row],[Author]],Table4[],2,0))</f>
        <v>MGF</v>
      </c>
      <c r="L226" s="60" t="s">
        <v>530</v>
      </c>
      <c r="M226" s="69">
        <v>45671.398553240739</v>
      </c>
      <c r="N226" s="69">
        <v>45688</v>
      </c>
      <c r="O226" s="69">
        <v>45688</v>
      </c>
      <c r="P226" s="64" t="str">
        <f ca="1">IF(Proc[[#This Row],[DaysAgeing]]&gt;5,"yep","on track")</f>
        <v>yep</v>
      </c>
      <c r="Q226" s="3">
        <f ca="1">IF(Proc[[#This Row],[DateClosed]]="",ABS(NETWORKDAYS(Proc[[#This Row],[DateOpened]],TODAY()))-1,ABS(NETWORKDAYS(Proc[[#This Row],[DateOpened]],Proc[[#This Row],[DateClosed]]))-1)</f>
        <v>13</v>
      </c>
      <c r="R226" s="64" t="s">
        <v>575</v>
      </c>
      <c r="S226" s="60"/>
    </row>
    <row r="227" spans="1:19" hidden="1">
      <c r="A227" s="62" t="s">
        <v>1621</v>
      </c>
      <c r="B227" s="60" t="str">
        <f>IFERROR(VLOOKUP(Proc[[#This Row],[App]],Table2[],3,0),"open")</f>
        <v>ok</v>
      </c>
      <c r="C227" s="62" t="s">
        <v>369</v>
      </c>
      <c r="D227" t="s">
        <v>1615</v>
      </c>
      <c r="E227" t="s">
        <v>658</v>
      </c>
      <c r="F227" s="60" t="s">
        <v>462</v>
      </c>
      <c r="G227" s="62" t="s">
        <v>406</v>
      </c>
      <c r="H227" s="60" t="str">
        <f>IF(Proc[[#This Row],[type]]="LFF (MDG-F)",MID(Proc[[#This Row],[Obj]],13,10),"")</f>
        <v>DE10533106</v>
      </c>
      <c r="I227" s="62" t="s">
        <v>1733</v>
      </c>
      <c r="J227" s="60" t="b">
        <f>Proc[[#This Row],[Requested]]=Proc[[#This Row],[CurrentParent]]</f>
        <v>0</v>
      </c>
      <c r="K227" s="60" t="str">
        <f>IF(Proc[[#This Row],[Author]]="Marcela Urrego",VLOOKUP(LEFT(Proc[[#This Row],[Requested]],1),Table3[#All],2,0),VLOOKUP(Proc[[#This Row],[Author]],Table4[],2,0))</f>
        <v>MGF</v>
      </c>
      <c r="L227" s="60" t="s">
        <v>530</v>
      </c>
      <c r="M227" s="69">
        <v>45671.398553240739</v>
      </c>
      <c r="N227" s="69">
        <v>45688</v>
      </c>
      <c r="O227" s="69">
        <v>45688</v>
      </c>
      <c r="P227" s="64" t="str">
        <f ca="1">IF(Proc[[#This Row],[DaysAgeing]]&gt;5,"yep","on track")</f>
        <v>yep</v>
      </c>
      <c r="Q227" s="3">
        <f ca="1">IF(Proc[[#This Row],[DateClosed]]="",ABS(NETWORKDAYS(Proc[[#This Row],[DateOpened]],TODAY()))-1,ABS(NETWORKDAYS(Proc[[#This Row],[DateOpened]],Proc[[#This Row],[DateClosed]]))-1)</f>
        <v>13</v>
      </c>
      <c r="R227" s="64" t="s">
        <v>575</v>
      </c>
      <c r="S227" s="60"/>
    </row>
    <row r="228" spans="1:19" hidden="1">
      <c r="A228" s="62" t="s">
        <v>1621</v>
      </c>
      <c r="B228" s="60" t="str">
        <f>IFERROR(VLOOKUP(Proc[[#This Row],[App]],Table2[],3,0),"open")</f>
        <v>ok</v>
      </c>
      <c r="C228" s="62" t="s">
        <v>377</v>
      </c>
      <c r="D228" t="s">
        <v>461</v>
      </c>
      <c r="E228" t="s">
        <v>658</v>
      </c>
      <c r="F228" s="60" t="s">
        <v>462</v>
      </c>
      <c r="G228" s="62" t="s">
        <v>406</v>
      </c>
      <c r="H228" s="60" t="str">
        <f>IF(Proc[[#This Row],[type]]="LFF (MDG-F)",MID(Proc[[#This Row],[Obj]],13,10),"")</f>
        <v>DE10533107</v>
      </c>
      <c r="I228" s="62" t="s">
        <v>449</v>
      </c>
      <c r="J228" s="60" t="b">
        <f>Proc[[#This Row],[Requested]]=Proc[[#This Row],[CurrentParent]]</f>
        <v>0</v>
      </c>
      <c r="K228" s="60" t="str">
        <f>IF(Proc[[#This Row],[Author]]="Marcela Urrego",VLOOKUP(LEFT(Proc[[#This Row],[Requested]],1),Table3[#All],2,0),VLOOKUP(Proc[[#This Row],[Author]],Table4[],2,0))</f>
        <v>MGF</v>
      </c>
      <c r="L228" s="60" t="s">
        <v>530</v>
      </c>
      <c r="M228" s="69">
        <v>45671.398553240739</v>
      </c>
      <c r="O228" s="69">
        <v>45688</v>
      </c>
      <c r="P228" s="64" t="str">
        <f ca="1">IF(Proc[[#This Row],[DaysAgeing]]&gt;5,"yep","on track")</f>
        <v>yep</v>
      </c>
      <c r="Q228" s="3">
        <f ca="1">IF(Proc[[#This Row],[DateClosed]]="",ABS(NETWORKDAYS(Proc[[#This Row],[DateOpened]],TODAY()))-1,ABS(NETWORKDAYS(Proc[[#This Row],[DateOpened]],Proc[[#This Row],[DateClosed]]))-1)</f>
        <v>13</v>
      </c>
      <c r="R228" s="64" t="s">
        <v>575</v>
      </c>
      <c r="S228" s="60"/>
    </row>
    <row r="229" spans="1:19" hidden="1">
      <c r="A229" s="62" t="s">
        <v>1621</v>
      </c>
      <c r="B229" s="60" t="str">
        <f>IFERROR(VLOOKUP(Proc[[#This Row],[App]],Table2[],3,0),"open")</f>
        <v>ok</v>
      </c>
      <c r="C229" s="62" t="s">
        <v>369</v>
      </c>
      <c r="D229" t="s">
        <v>1616</v>
      </c>
      <c r="E229" t="s">
        <v>658</v>
      </c>
      <c r="F229" s="60" t="s">
        <v>462</v>
      </c>
      <c r="G229" s="62" t="s">
        <v>406</v>
      </c>
      <c r="H229" s="60" t="str">
        <f>IF(Proc[[#This Row],[type]]="LFF (MDG-F)",MID(Proc[[#This Row],[Obj]],13,10),"")</f>
        <v>DE10533108</v>
      </c>
      <c r="I229" s="62" t="s">
        <v>1733</v>
      </c>
      <c r="J229" s="60" t="b">
        <f>Proc[[#This Row],[Requested]]=Proc[[#This Row],[CurrentParent]]</f>
        <v>0</v>
      </c>
      <c r="K229" s="60" t="str">
        <f>IF(Proc[[#This Row],[Author]]="Marcela Urrego",VLOOKUP(LEFT(Proc[[#This Row],[Requested]],1),Table3[#All],2,0),VLOOKUP(Proc[[#This Row],[Author]],Table4[],2,0))</f>
        <v>MGF</v>
      </c>
      <c r="L229" s="60" t="s">
        <v>530</v>
      </c>
      <c r="M229" s="69">
        <v>45671.398553240739</v>
      </c>
      <c r="N229" s="69">
        <v>45688</v>
      </c>
      <c r="O229" s="69">
        <v>45688</v>
      </c>
      <c r="P229" s="64" t="str">
        <f ca="1">IF(Proc[[#This Row],[DaysAgeing]]&gt;5,"yep","on track")</f>
        <v>yep</v>
      </c>
      <c r="Q229" s="3">
        <f ca="1">IF(Proc[[#This Row],[DateClosed]]="",ABS(NETWORKDAYS(Proc[[#This Row],[DateOpened]],TODAY()))-1,ABS(NETWORKDAYS(Proc[[#This Row],[DateOpened]],Proc[[#This Row],[DateClosed]]))-1)</f>
        <v>13</v>
      </c>
      <c r="R229" s="64" t="s">
        <v>575</v>
      </c>
      <c r="S229" s="60"/>
    </row>
    <row r="230" spans="1:19" hidden="1">
      <c r="A230" s="62" t="s">
        <v>1621</v>
      </c>
      <c r="B230" s="60" t="str">
        <f>IFERROR(VLOOKUP(Proc[[#This Row],[App]],Table2[],3,0),"open")</f>
        <v>ok</v>
      </c>
      <c r="C230" s="62" t="s">
        <v>377</v>
      </c>
      <c r="D230" t="s">
        <v>463</v>
      </c>
      <c r="E230" t="s">
        <v>658</v>
      </c>
      <c r="F230" s="60" t="s">
        <v>462</v>
      </c>
      <c r="G230" s="62" t="s">
        <v>406</v>
      </c>
      <c r="H230" s="60" t="str">
        <f>IF(Proc[[#This Row],[type]]="LFF (MDG-F)",MID(Proc[[#This Row],[Obj]],13,10),"")</f>
        <v>DE10533109</v>
      </c>
      <c r="I230" s="62" t="s">
        <v>449</v>
      </c>
      <c r="J230" s="60" t="b">
        <f>Proc[[#This Row],[Requested]]=Proc[[#This Row],[CurrentParent]]</f>
        <v>0</v>
      </c>
      <c r="K230" s="60" t="str">
        <f>IF(Proc[[#This Row],[Author]]="Marcela Urrego",VLOOKUP(LEFT(Proc[[#This Row],[Requested]],1),Table3[#All],2,0),VLOOKUP(Proc[[#This Row],[Author]],Table4[],2,0))</f>
        <v>MGF</v>
      </c>
      <c r="L230" s="60" t="s">
        <v>530</v>
      </c>
      <c r="M230" s="69">
        <v>45671.398553240739</v>
      </c>
      <c r="O230" s="69">
        <v>45688</v>
      </c>
      <c r="P230" s="64" t="str">
        <f ca="1">IF(Proc[[#This Row],[DaysAgeing]]&gt;5,"yep","on track")</f>
        <v>yep</v>
      </c>
      <c r="Q230" s="3">
        <f ca="1">IF(Proc[[#This Row],[DateClosed]]="",ABS(NETWORKDAYS(Proc[[#This Row],[DateOpened]],TODAY()))-1,ABS(NETWORKDAYS(Proc[[#This Row],[DateOpened]],Proc[[#This Row],[DateClosed]]))-1)</f>
        <v>13</v>
      </c>
      <c r="R230" s="64" t="s">
        <v>575</v>
      </c>
      <c r="S230" s="60"/>
    </row>
    <row r="231" spans="1:19" hidden="1">
      <c r="A231" s="62" t="s">
        <v>1621</v>
      </c>
      <c r="B231" s="60" t="str">
        <f>IFERROR(VLOOKUP(Proc[[#This Row],[App]],Table2[],3,0),"open")</f>
        <v>ok</v>
      </c>
      <c r="C231" s="62" t="s">
        <v>369</v>
      </c>
      <c r="D231" t="s">
        <v>1617</v>
      </c>
      <c r="E231" t="s">
        <v>658</v>
      </c>
      <c r="F231" s="60" t="s">
        <v>462</v>
      </c>
      <c r="G231" s="62" t="s">
        <v>406</v>
      </c>
      <c r="H231" s="60" t="str">
        <f>IF(Proc[[#This Row],[type]]="LFF (MDG-F)",MID(Proc[[#This Row],[Obj]],13,10),"")</f>
        <v>DE10533110</v>
      </c>
      <c r="I231" s="62" t="s">
        <v>1733</v>
      </c>
      <c r="J231" s="60" t="b">
        <f>Proc[[#This Row],[Requested]]=Proc[[#This Row],[CurrentParent]]</f>
        <v>0</v>
      </c>
      <c r="K231" s="60" t="str">
        <f>IF(Proc[[#This Row],[Author]]="Marcela Urrego",VLOOKUP(LEFT(Proc[[#This Row],[Requested]],1),Table3[#All],2,0),VLOOKUP(Proc[[#This Row],[Author]],Table4[],2,0))</f>
        <v>MGF</v>
      </c>
      <c r="L231" s="60" t="s">
        <v>530</v>
      </c>
      <c r="M231" s="69">
        <v>45671.398553240739</v>
      </c>
      <c r="N231" s="69">
        <v>45688</v>
      </c>
      <c r="O231" s="69">
        <v>45688</v>
      </c>
      <c r="P231" s="64" t="str">
        <f ca="1">IF(Proc[[#This Row],[DaysAgeing]]&gt;5,"yep","on track")</f>
        <v>yep</v>
      </c>
      <c r="Q231" s="3">
        <f ca="1">IF(Proc[[#This Row],[DateClosed]]="",ABS(NETWORKDAYS(Proc[[#This Row],[DateOpened]],TODAY()))-1,ABS(NETWORKDAYS(Proc[[#This Row],[DateOpened]],Proc[[#This Row],[DateClosed]]))-1)</f>
        <v>13</v>
      </c>
      <c r="R231" s="64" t="s">
        <v>575</v>
      </c>
      <c r="S231" s="60"/>
    </row>
    <row r="232" spans="1:19" hidden="1">
      <c r="A232" s="62" t="s">
        <v>1621</v>
      </c>
      <c r="B232" s="60" t="str">
        <f>IFERROR(VLOOKUP(Proc[[#This Row],[App]],Table2[],3,0),"open")</f>
        <v>ok</v>
      </c>
      <c r="C232" s="62" t="s">
        <v>369</v>
      </c>
      <c r="D232" t="s">
        <v>1618</v>
      </c>
      <c r="E232" t="s">
        <v>658</v>
      </c>
      <c r="F232" s="60" t="s">
        <v>462</v>
      </c>
      <c r="G232" s="62" t="s">
        <v>406</v>
      </c>
      <c r="H232" s="60" t="str">
        <f>IF(Proc[[#This Row],[type]]="LFF (MDG-F)",MID(Proc[[#This Row],[Obj]],13,10),"")</f>
        <v>DE10533111</v>
      </c>
      <c r="I232" s="62" t="s">
        <v>1733</v>
      </c>
      <c r="J232" s="60" t="b">
        <f>Proc[[#This Row],[Requested]]=Proc[[#This Row],[CurrentParent]]</f>
        <v>0</v>
      </c>
      <c r="K232" s="60" t="str">
        <f>IF(Proc[[#This Row],[Author]]="Marcela Urrego",VLOOKUP(LEFT(Proc[[#This Row],[Requested]],1),Table3[#All],2,0),VLOOKUP(Proc[[#This Row],[Author]],Table4[],2,0))</f>
        <v>MGF</v>
      </c>
      <c r="L232" s="60" t="s">
        <v>530</v>
      </c>
      <c r="M232" s="69">
        <v>45671.398553240739</v>
      </c>
      <c r="N232" s="69">
        <v>45688</v>
      </c>
      <c r="O232" s="69">
        <v>45688</v>
      </c>
      <c r="P232" s="64" t="str">
        <f ca="1">IF(Proc[[#This Row],[DaysAgeing]]&gt;5,"yep","on track")</f>
        <v>yep</v>
      </c>
      <c r="Q232" s="3">
        <f ca="1">IF(Proc[[#This Row],[DateClosed]]="",ABS(NETWORKDAYS(Proc[[#This Row],[DateOpened]],TODAY()))-1,ABS(NETWORKDAYS(Proc[[#This Row],[DateOpened]],Proc[[#This Row],[DateClosed]]))-1)</f>
        <v>13</v>
      </c>
      <c r="R232" s="64" t="s">
        <v>575</v>
      </c>
      <c r="S232" s="60"/>
    </row>
    <row r="233" spans="1:19" hidden="1">
      <c r="A233" s="62" t="s">
        <v>1621</v>
      </c>
      <c r="B233" s="60" t="str">
        <f>IFERROR(VLOOKUP(Proc[[#This Row],[App]],Table2[],3,0),"open")</f>
        <v>ok</v>
      </c>
      <c r="C233" s="62" t="s">
        <v>369</v>
      </c>
      <c r="D233" t="s">
        <v>1619</v>
      </c>
      <c r="E233" t="s">
        <v>658</v>
      </c>
      <c r="F233" s="60" t="s">
        <v>462</v>
      </c>
      <c r="G233" s="62" t="s">
        <v>406</v>
      </c>
      <c r="H233" s="60" t="str">
        <f>IF(Proc[[#This Row],[type]]="LFF (MDG-F)",MID(Proc[[#This Row],[Obj]],13,10),"")</f>
        <v>DE10533112</v>
      </c>
      <c r="I233" s="62" t="s">
        <v>1733</v>
      </c>
      <c r="J233" s="60" t="b">
        <f>Proc[[#This Row],[Requested]]=Proc[[#This Row],[CurrentParent]]</f>
        <v>0</v>
      </c>
      <c r="K233" s="60" t="str">
        <f>IF(Proc[[#This Row],[Author]]="Marcela Urrego",VLOOKUP(LEFT(Proc[[#This Row],[Requested]],1),Table3[#All],2,0),VLOOKUP(Proc[[#This Row],[Author]],Table4[],2,0))</f>
        <v>MGF</v>
      </c>
      <c r="L233" s="60" t="s">
        <v>530</v>
      </c>
      <c r="M233" s="69">
        <v>45671.398553240739</v>
      </c>
      <c r="N233" s="69">
        <v>45688</v>
      </c>
      <c r="O233" s="69">
        <v>45688</v>
      </c>
      <c r="P233" s="64" t="str">
        <f ca="1">IF(Proc[[#This Row],[DaysAgeing]]&gt;5,"yep","on track")</f>
        <v>yep</v>
      </c>
      <c r="Q233" s="3">
        <f ca="1">IF(Proc[[#This Row],[DateClosed]]="",ABS(NETWORKDAYS(Proc[[#This Row],[DateOpened]],TODAY()))-1,ABS(NETWORKDAYS(Proc[[#This Row],[DateOpened]],Proc[[#This Row],[DateClosed]]))-1)</f>
        <v>13</v>
      </c>
      <c r="R233" s="64" t="s">
        <v>575</v>
      </c>
      <c r="S233" s="60"/>
    </row>
    <row r="234" spans="1:19" hidden="1">
      <c r="A234" s="62" t="s">
        <v>1621</v>
      </c>
      <c r="B234" s="60" t="str">
        <f>IFERROR(VLOOKUP(Proc[[#This Row],[App]],Table2[],3,0),"open")</f>
        <v>ok</v>
      </c>
      <c r="C234" s="62" t="s">
        <v>377</v>
      </c>
      <c r="D234" t="s">
        <v>1620</v>
      </c>
      <c r="E234" t="s">
        <v>658</v>
      </c>
      <c r="F234" s="60" t="s">
        <v>462</v>
      </c>
      <c r="G234" s="62" t="s">
        <v>406</v>
      </c>
      <c r="H234" s="60" t="str">
        <f>IF(Proc[[#This Row],[type]]="LFF (MDG-F)",MID(Proc[[#This Row],[Obj]],13,10),"")</f>
        <v>DE10533113</v>
      </c>
      <c r="I234" s="62" t="s">
        <v>449</v>
      </c>
      <c r="J234" s="60" t="b">
        <f>Proc[[#This Row],[Requested]]=Proc[[#This Row],[CurrentParent]]</f>
        <v>0</v>
      </c>
      <c r="K234" s="60" t="str">
        <f>IF(Proc[[#This Row],[Author]]="Marcela Urrego",VLOOKUP(LEFT(Proc[[#This Row],[Requested]],1),Table3[#All],2,0),VLOOKUP(Proc[[#This Row],[Author]],Table4[],2,0))</f>
        <v>MGF</v>
      </c>
      <c r="L234" s="60" t="s">
        <v>530</v>
      </c>
      <c r="M234" s="69">
        <v>45671.398553240739</v>
      </c>
      <c r="O234" s="69">
        <v>45688</v>
      </c>
      <c r="P234" s="64" t="str">
        <f ca="1">IF(Proc[[#This Row],[DaysAgeing]]&gt;5,"yep","on track")</f>
        <v>yep</v>
      </c>
      <c r="Q234" s="3">
        <f ca="1">IF(Proc[[#This Row],[DateClosed]]="",ABS(NETWORKDAYS(Proc[[#This Row],[DateOpened]],TODAY()))-1,ABS(NETWORKDAYS(Proc[[#This Row],[DateOpened]],Proc[[#This Row],[DateClosed]]))-1)</f>
        <v>13</v>
      </c>
      <c r="R234" s="64" t="s">
        <v>575</v>
      </c>
      <c r="S234" s="60"/>
    </row>
    <row r="235" spans="1:19" hidden="1">
      <c r="A235" t="s">
        <v>1634</v>
      </c>
      <c r="B235" s="60" t="str">
        <f>IFERROR(VLOOKUP(Proc[[#This Row],[App]],Table2[],3,0),"open")</f>
        <v>ok</v>
      </c>
      <c r="C235" t="s">
        <v>369</v>
      </c>
      <c r="D235" t="s">
        <v>1623</v>
      </c>
      <c r="E235" t="s">
        <v>420</v>
      </c>
      <c r="F235" s="60" t="s">
        <v>1099</v>
      </c>
      <c r="G235" t="s">
        <v>400</v>
      </c>
      <c r="H235" s="60" t="str">
        <f>IF(Proc[[#This Row],[type]]="LFF (MDG-F)",MID(Proc[[#This Row],[Obj]],13,10),"")</f>
        <v/>
      </c>
      <c r="I235" s="62" t="s">
        <v>1732</v>
      </c>
      <c r="J235" s="60" t="b">
        <f>Proc[[#This Row],[Requested]]=Proc[[#This Row],[CurrentParent]]</f>
        <v>0</v>
      </c>
      <c r="K235" s="60" t="str">
        <f>IF(Proc[[#This Row],[Author]]="Marcela Urrego",VLOOKUP(LEFT(Proc[[#This Row],[Requested]],1),Table3[#All],2,0),VLOOKUP(Proc[[#This Row],[Author]],Table4[],2,0))</f>
        <v>EL</v>
      </c>
      <c r="L235" s="60" t="s">
        <v>530</v>
      </c>
      <c r="M235" s="69">
        <v>45672.564884259256</v>
      </c>
      <c r="N235" s="69">
        <v>45688</v>
      </c>
      <c r="O235" s="69">
        <v>45688</v>
      </c>
      <c r="P235" s="64" t="str">
        <f ca="1">IF(Proc[[#This Row],[DaysAgeing]]&gt;5,"yep","on track")</f>
        <v>yep</v>
      </c>
      <c r="Q235" s="3">
        <f ca="1">IF(Proc[[#This Row],[DateClosed]]="",ABS(NETWORKDAYS(Proc[[#This Row],[DateOpened]],TODAY()))-1,ABS(NETWORKDAYS(Proc[[#This Row],[DateOpened]],Proc[[#This Row],[DateClosed]]))-1)</f>
        <v>12</v>
      </c>
      <c r="R235" s="64" t="s">
        <v>1113</v>
      </c>
      <c r="S235" s="60"/>
    </row>
    <row r="236" spans="1:19" hidden="1">
      <c r="A236" s="62" t="s">
        <v>1634</v>
      </c>
      <c r="B236" s="60" t="str">
        <f>IFERROR(VLOOKUP(Proc[[#This Row],[App]],Table2[],3,0),"open")</f>
        <v>ok</v>
      </c>
      <c r="C236" s="62" t="s">
        <v>369</v>
      </c>
      <c r="D236" t="s">
        <v>1624</v>
      </c>
      <c r="E236" t="s">
        <v>420</v>
      </c>
      <c r="F236" s="60" t="s">
        <v>1099</v>
      </c>
      <c r="G236" s="62" t="s">
        <v>400</v>
      </c>
      <c r="H236" s="60" t="str">
        <f>IF(Proc[[#This Row],[type]]="LFF (MDG-F)",MID(Proc[[#This Row],[Obj]],13,10),"")</f>
        <v/>
      </c>
      <c r="I236" s="62" t="s">
        <v>1732</v>
      </c>
      <c r="J236" s="60" t="b">
        <f>Proc[[#This Row],[Requested]]=Proc[[#This Row],[CurrentParent]]</f>
        <v>0</v>
      </c>
      <c r="K236" s="60" t="str">
        <f>IF(Proc[[#This Row],[Author]]="Marcela Urrego",VLOOKUP(LEFT(Proc[[#This Row],[Requested]],1),Table3[#All],2,0),VLOOKUP(Proc[[#This Row],[Author]],Table4[],2,0))</f>
        <v>EL</v>
      </c>
      <c r="L236" s="60" t="s">
        <v>530</v>
      </c>
      <c r="M236" s="69">
        <v>45672.564884259256</v>
      </c>
      <c r="N236" s="69">
        <v>45688</v>
      </c>
      <c r="O236" s="69">
        <v>45688</v>
      </c>
      <c r="P236" s="64" t="str">
        <f ca="1">IF(Proc[[#This Row],[DaysAgeing]]&gt;5,"yep","on track")</f>
        <v>yep</v>
      </c>
      <c r="Q236" s="3">
        <f ca="1">IF(Proc[[#This Row],[DateClosed]]="",ABS(NETWORKDAYS(Proc[[#This Row],[DateOpened]],TODAY()))-1,ABS(NETWORKDAYS(Proc[[#This Row],[DateOpened]],Proc[[#This Row],[DateClosed]]))-1)</f>
        <v>12</v>
      </c>
      <c r="R236" s="64" t="s">
        <v>1113</v>
      </c>
      <c r="S236" s="60"/>
    </row>
    <row r="237" spans="1:19" hidden="1">
      <c r="A237" s="62" t="s">
        <v>1634</v>
      </c>
      <c r="B237" s="60" t="str">
        <f>IFERROR(VLOOKUP(Proc[[#This Row],[App]],Table2[],3,0),"open")</f>
        <v>ok</v>
      </c>
      <c r="C237" s="62" t="s">
        <v>369</v>
      </c>
      <c r="D237" t="s">
        <v>1625</v>
      </c>
      <c r="E237" t="s">
        <v>419</v>
      </c>
      <c r="F237" s="60" t="s">
        <v>1099</v>
      </c>
      <c r="G237" s="62" t="s">
        <v>400</v>
      </c>
      <c r="H237" s="60" t="str">
        <f>IF(Proc[[#This Row],[type]]="LFF (MDG-F)",MID(Proc[[#This Row],[Obj]],13,10),"")</f>
        <v/>
      </c>
      <c r="I237" s="62" t="s">
        <v>1732</v>
      </c>
      <c r="J237" s="60" t="b">
        <f>Proc[[#This Row],[Requested]]=Proc[[#This Row],[CurrentParent]]</f>
        <v>0</v>
      </c>
      <c r="K237" s="60" t="str">
        <f>IF(Proc[[#This Row],[Author]]="Marcela Urrego",VLOOKUP(LEFT(Proc[[#This Row],[Requested]],1),Table3[#All],2,0),VLOOKUP(Proc[[#This Row],[Author]],Table4[],2,0))</f>
        <v>EL</v>
      </c>
      <c r="L237" s="60" t="s">
        <v>530</v>
      </c>
      <c r="M237" s="69">
        <v>45672.564884259256</v>
      </c>
      <c r="N237" s="69">
        <v>45688</v>
      </c>
      <c r="O237" s="69">
        <v>45688</v>
      </c>
      <c r="P237" s="64" t="str">
        <f ca="1">IF(Proc[[#This Row],[DaysAgeing]]&gt;5,"yep","on track")</f>
        <v>yep</v>
      </c>
      <c r="Q237" s="3">
        <f ca="1">IF(Proc[[#This Row],[DateClosed]]="",ABS(NETWORKDAYS(Proc[[#This Row],[DateOpened]],TODAY()))-1,ABS(NETWORKDAYS(Proc[[#This Row],[DateOpened]],Proc[[#This Row],[DateClosed]]))-1)</f>
        <v>12</v>
      </c>
      <c r="R237" s="64" t="s">
        <v>1113</v>
      </c>
      <c r="S237" s="60"/>
    </row>
    <row r="238" spans="1:19" hidden="1">
      <c r="A238" s="62" t="s">
        <v>1634</v>
      </c>
      <c r="B238" s="60" t="str">
        <f>IFERROR(VLOOKUP(Proc[[#This Row],[App]],Table2[],3,0),"open")</f>
        <v>ok</v>
      </c>
      <c r="C238" s="62" t="s">
        <v>369</v>
      </c>
      <c r="D238" t="s">
        <v>1626</v>
      </c>
      <c r="E238" t="s">
        <v>784</v>
      </c>
      <c r="F238" s="60" t="s">
        <v>1099</v>
      </c>
      <c r="G238" s="62" t="s">
        <v>400</v>
      </c>
      <c r="H238" s="60" t="str">
        <f>IF(Proc[[#This Row],[type]]="LFF (MDG-F)",MID(Proc[[#This Row],[Obj]],13,10),"")</f>
        <v/>
      </c>
      <c r="I238" s="62" t="s">
        <v>1732</v>
      </c>
      <c r="J238" s="60" t="b">
        <f>Proc[[#This Row],[Requested]]=Proc[[#This Row],[CurrentParent]]</f>
        <v>0</v>
      </c>
      <c r="K238" s="60" t="str">
        <f>IF(Proc[[#This Row],[Author]]="Marcela Urrego",VLOOKUP(LEFT(Proc[[#This Row],[Requested]],1),Table3[#All],2,0),VLOOKUP(Proc[[#This Row],[Author]],Table4[],2,0))</f>
        <v>EL</v>
      </c>
      <c r="L238" s="60" t="s">
        <v>530</v>
      </c>
      <c r="M238" s="69">
        <v>45672.564884259256</v>
      </c>
      <c r="N238" s="69">
        <v>45688</v>
      </c>
      <c r="O238" s="69">
        <v>45688</v>
      </c>
      <c r="P238" s="64" t="str">
        <f ca="1">IF(Proc[[#This Row],[DaysAgeing]]&gt;5,"yep","on track")</f>
        <v>yep</v>
      </c>
      <c r="Q238" s="3">
        <f ca="1">IF(Proc[[#This Row],[DateClosed]]="",ABS(NETWORKDAYS(Proc[[#This Row],[DateOpened]],TODAY()))-1,ABS(NETWORKDAYS(Proc[[#This Row],[DateOpened]],Proc[[#This Row],[DateClosed]]))-1)</f>
        <v>12</v>
      </c>
      <c r="R238" s="64" t="s">
        <v>1113</v>
      </c>
      <c r="S238" s="60"/>
    </row>
    <row r="239" spans="1:19" hidden="1">
      <c r="A239" s="62" t="s">
        <v>1634</v>
      </c>
      <c r="B239" s="60" t="str">
        <f>IFERROR(VLOOKUP(Proc[[#This Row],[App]],Table2[],3,0),"open")</f>
        <v>ok</v>
      </c>
      <c r="C239" s="62" t="s">
        <v>369</v>
      </c>
      <c r="D239" t="s">
        <v>1627</v>
      </c>
      <c r="E239" t="s">
        <v>420</v>
      </c>
      <c r="F239" s="60" t="s">
        <v>1099</v>
      </c>
      <c r="G239" s="62" t="s">
        <v>400</v>
      </c>
      <c r="H239" s="60" t="str">
        <f>IF(Proc[[#This Row],[type]]="LFF (MDG-F)",MID(Proc[[#This Row],[Obj]],13,10),"")</f>
        <v/>
      </c>
      <c r="I239" t="s">
        <v>1731</v>
      </c>
      <c r="J239" s="60" t="b">
        <f>Proc[[#This Row],[Requested]]=Proc[[#This Row],[CurrentParent]]</f>
        <v>0</v>
      </c>
      <c r="K239" s="60" t="str">
        <f>IF(Proc[[#This Row],[Author]]="Marcela Urrego",VLOOKUP(LEFT(Proc[[#This Row],[Requested]],1),Table3[#All],2,0),VLOOKUP(Proc[[#This Row],[Author]],Table4[],2,0))</f>
        <v>EL</v>
      </c>
      <c r="L239" s="60" t="s">
        <v>530</v>
      </c>
      <c r="M239" s="69">
        <v>45672.564884259256</v>
      </c>
      <c r="N239" s="69">
        <v>45688</v>
      </c>
      <c r="O239" s="69">
        <v>45688</v>
      </c>
      <c r="P239" s="64" t="str">
        <f ca="1">IF(Proc[[#This Row],[DaysAgeing]]&gt;5,"yep","on track")</f>
        <v>yep</v>
      </c>
      <c r="Q239" s="3">
        <f ca="1">IF(Proc[[#This Row],[DateClosed]]="",ABS(NETWORKDAYS(Proc[[#This Row],[DateOpened]],TODAY()))-1,ABS(NETWORKDAYS(Proc[[#This Row],[DateOpened]],Proc[[#This Row],[DateClosed]]))-1)</f>
        <v>12</v>
      </c>
      <c r="R239" s="64" t="s">
        <v>1113</v>
      </c>
      <c r="S239" s="60"/>
    </row>
    <row r="240" spans="1:19" hidden="1">
      <c r="A240" s="62" t="s">
        <v>1634</v>
      </c>
      <c r="B240" s="60" t="str">
        <f>IFERROR(VLOOKUP(Proc[[#This Row],[App]],Table2[],3,0),"open")</f>
        <v>ok</v>
      </c>
      <c r="C240" s="62" t="s">
        <v>369</v>
      </c>
      <c r="D240" t="s">
        <v>1628</v>
      </c>
      <c r="E240" t="s">
        <v>420</v>
      </c>
      <c r="F240" s="60" t="s">
        <v>1099</v>
      </c>
      <c r="G240" s="62" t="s">
        <v>400</v>
      </c>
      <c r="H240" s="60" t="str">
        <f>IF(Proc[[#This Row],[type]]="LFF (MDG-F)",MID(Proc[[#This Row],[Obj]],13,10),"")</f>
        <v/>
      </c>
      <c r="I240" s="62" t="s">
        <v>1731</v>
      </c>
      <c r="J240" s="60" t="b">
        <f>Proc[[#This Row],[Requested]]=Proc[[#This Row],[CurrentParent]]</f>
        <v>0</v>
      </c>
      <c r="K240" s="60" t="str">
        <f>IF(Proc[[#This Row],[Author]]="Marcela Urrego",VLOOKUP(LEFT(Proc[[#This Row],[Requested]],1),Table3[#All],2,0),VLOOKUP(Proc[[#This Row],[Author]],Table4[],2,0))</f>
        <v>EL</v>
      </c>
      <c r="L240" s="60" t="s">
        <v>530</v>
      </c>
      <c r="M240" s="69">
        <v>45672.564884259256</v>
      </c>
      <c r="N240" s="69">
        <v>45688</v>
      </c>
      <c r="O240" s="69">
        <v>45688</v>
      </c>
      <c r="P240" s="64" t="str">
        <f ca="1">IF(Proc[[#This Row],[DaysAgeing]]&gt;5,"yep","on track")</f>
        <v>yep</v>
      </c>
      <c r="Q240" s="3">
        <f ca="1">IF(Proc[[#This Row],[DateClosed]]="",ABS(NETWORKDAYS(Proc[[#This Row],[DateOpened]],TODAY()))-1,ABS(NETWORKDAYS(Proc[[#This Row],[DateOpened]],Proc[[#This Row],[DateClosed]]))-1)</f>
        <v>12</v>
      </c>
      <c r="R240" s="64" t="s">
        <v>1113</v>
      </c>
      <c r="S240" s="60"/>
    </row>
    <row r="241" spans="1:19" hidden="1">
      <c r="A241" s="62" t="s">
        <v>1634</v>
      </c>
      <c r="B241" s="60" t="str">
        <f>IFERROR(VLOOKUP(Proc[[#This Row],[App]],Table2[],3,0),"open")</f>
        <v>ok</v>
      </c>
      <c r="C241" s="62" t="s">
        <v>369</v>
      </c>
      <c r="D241" t="s">
        <v>1629</v>
      </c>
      <c r="E241" t="s">
        <v>419</v>
      </c>
      <c r="F241" s="60" t="s">
        <v>1099</v>
      </c>
      <c r="G241" s="62" t="s">
        <v>400</v>
      </c>
      <c r="H241" s="60" t="str">
        <f>IF(Proc[[#This Row],[type]]="LFF (MDG-F)",MID(Proc[[#This Row],[Obj]],13,10),"")</f>
        <v/>
      </c>
      <c r="I241" s="62" t="s">
        <v>1731</v>
      </c>
      <c r="J241" s="60" t="b">
        <f>Proc[[#This Row],[Requested]]=Proc[[#This Row],[CurrentParent]]</f>
        <v>0</v>
      </c>
      <c r="K241" s="60" t="str">
        <f>IF(Proc[[#This Row],[Author]]="Marcela Urrego",VLOOKUP(LEFT(Proc[[#This Row],[Requested]],1),Table3[#All],2,0),VLOOKUP(Proc[[#This Row],[Author]],Table4[],2,0))</f>
        <v>EL</v>
      </c>
      <c r="L241" s="60" t="s">
        <v>530</v>
      </c>
      <c r="M241" s="69">
        <v>45672.564884259256</v>
      </c>
      <c r="N241" s="69">
        <v>45688</v>
      </c>
      <c r="O241" s="69">
        <v>45688</v>
      </c>
      <c r="P241" s="64" t="str">
        <f ca="1">IF(Proc[[#This Row],[DaysAgeing]]&gt;5,"yep","on track")</f>
        <v>yep</v>
      </c>
      <c r="Q241" s="3">
        <f ca="1">IF(Proc[[#This Row],[DateClosed]]="",ABS(NETWORKDAYS(Proc[[#This Row],[DateOpened]],TODAY()))-1,ABS(NETWORKDAYS(Proc[[#This Row],[DateOpened]],Proc[[#This Row],[DateClosed]]))-1)</f>
        <v>12</v>
      </c>
      <c r="R241" s="64" t="s">
        <v>1113</v>
      </c>
      <c r="S241" s="60"/>
    </row>
    <row r="242" spans="1:19" hidden="1">
      <c r="A242" s="62" t="s">
        <v>1634</v>
      </c>
      <c r="B242" s="60" t="str">
        <f>IFERROR(VLOOKUP(Proc[[#This Row],[App]],Table2[],3,0),"open")</f>
        <v>ok</v>
      </c>
      <c r="C242" s="62" t="s">
        <v>369</v>
      </c>
      <c r="D242" t="s">
        <v>1630</v>
      </c>
      <c r="E242" t="s">
        <v>419</v>
      </c>
      <c r="F242" s="60" t="s">
        <v>1099</v>
      </c>
      <c r="G242" s="62" t="s">
        <v>400</v>
      </c>
      <c r="H242" s="60" t="str">
        <f>IF(Proc[[#This Row],[type]]="LFF (MDG-F)",MID(Proc[[#This Row],[Obj]],13,10),"")</f>
        <v/>
      </c>
      <c r="I242" s="62" t="s">
        <v>1731</v>
      </c>
      <c r="J242" s="60" t="b">
        <f>Proc[[#This Row],[Requested]]=Proc[[#This Row],[CurrentParent]]</f>
        <v>0</v>
      </c>
      <c r="K242" s="60" t="str">
        <f>IF(Proc[[#This Row],[Author]]="Marcela Urrego",VLOOKUP(LEFT(Proc[[#This Row],[Requested]],1),Table3[#All],2,0),VLOOKUP(Proc[[#This Row],[Author]],Table4[],2,0))</f>
        <v>EL</v>
      </c>
      <c r="L242" s="60" t="s">
        <v>530</v>
      </c>
      <c r="M242" s="69">
        <v>45672.564884259256</v>
      </c>
      <c r="N242" s="69">
        <v>45688</v>
      </c>
      <c r="O242" s="69">
        <v>45688</v>
      </c>
      <c r="P242" s="64" t="str">
        <f ca="1">IF(Proc[[#This Row],[DaysAgeing]]&gt;5,"yep","on track")</f>
        <v>yep</v>
      </c>
      <c r="Q242" s="3">
        <f ca="1">IF(Proc[[#This Row],[DateClosed]]="",ABS(NETWORKDAYS(Proc[[#This Row],[DateOpened]],TODAY()))-1,ABS(NETWORKDAYS(Proc[[#This Row],[DateOpened]],Proc[[#This Row],[DateClosed]]))-1)</f>
        <v>12</v>
      </c>
      <c r="R242" s="64" t="s">
        <v>1113</v>
      </c>
      <c r="S242" s="60"/>
    </row>
    <row r="243" spans="1:19" hidden="1">
      <c r="A243" s="62" t="s">
        <v>1634</v>
      </c>
      <c r="B243" s="60" t="str">
        <f>IFERROR(VLOOKUP(Proc[[#This Row],[App]],Table2[],3,0),"open")</f>
        <v>ok</v>
      </c>
      <c r="C243" s="62" t="s">
        <v>369</v>
      </c>
      <c r="D243" t="s">
        <v>1631</v>
      </c>
      <c r="E243" t="s">
        <v>419</v>
      </c>
      <c r="F243" s="60" t="s">
        <v>1099</v>
      </c>
      <c r="G243" s="62" t="s">
        <v>400</v>
      </c>
      <c r="H243" s="60" t="str">
        <f>IF(Proc[[#This Row],[type]]="LFF (MDG-F)",MID(Proc[[#This Row],[Obj]],13,10),"")</f>
        <v/>
      </c>
      <c r="I243" s="62" t="s">
        <v>1732</v>
      </c>
      <c r="J243" s="60" t="b">
        <f>Proc[[#This Row],[Requested]]=Proc[[#This Row],[CurrentParent]]</f>
        <v>0</v>
      </c>
      <c r="K243" s="60" t="str">
        <f>IF(Proc[[#This Row],[Author]]="Marcela Urrego",VLOOKUP(LEFT(Proc[[#This Row],[Requested]],1),Table3[#All],2,0),VLOOKUP(Proc[[#This Row],[Author]],Table4[],2,0))</f>
        <v>EL</v>
      </c>
      <c r="L243" s="60" t="s">
        <v>530</v>
      </c>
      <c r="M243" s="69">
        <v>45672.564884259256</v>
      </c>
      <c r="N243" s="69">
        <v>45688</v>
      </c>
      <c r="O243" s="69">
        <v>45688</v>
      </c>
      <c r="P243" s="64" t="str">
        <f ca="1">IF(Proc[[#This Row],[DaysAgeing]]&gt;5,"yep","on track")</f>
        <v>yep</v>
      </c>
      <c r="Q243" s="3">
        <f ca="1">IF(Proc[[#This Row],[DateClosed]]="",ABS(NETWORKDAYS(Proc[[#This Row],[DateOpened]],TODAY()))-1,ABS(NETWORKDAYS(Proc[[#This Row],[DateOpened]],Proc[[#This Row],[DateClosed]]))-1)</f>
        <v>12</v>
      </c>
      <c r="R243" s="64" t="s">
        <v>1113</v>
      </c>
      <c r="S243" s="60"/>
    </row>
    <row r="244" spans="1:19" hidden="1">
      <c r="A244" s="62" t="s">
        <v>1634</v>
      </c>
      <c r="B244" s="60" t="str">
        <f>IFERROR(VLOOKUP(Proc[[#This Row],[App]],Table2[],3,0),"open")</f>
        <v>ok</v>
      </c>
      <c r="C244" s="62" t="s">
        <v>369</v>
      </c>
      <c r="D244" t="s">
        <v>1632</v>
      </c>
      <c r="E244" t="s">
        <v>1050</v>
      </c>
      <c r="F244" s="60" t="s">
        <v>1633</v>
      </c>
      <c r="G244" s="62" t="s">
        <v>406</v>
      </c>
      <c r="H244" s="60" t="str">
        <f>IF(Proc[[#This Row],[type]]="LFF (MDG-F)",MID(Proc[[#This Row],[Obj]],13,10),"")</f>
        <v>TW03TNKA06</v>
      </c>
      <c r="I244" t="s">
        <v>1730</v>
      </c>
      <c r="J244" s="60" t="b">
        <f>Proc[[#This Row],[Requested]]=Proc[[#This Row],[CurrentParent]]</f>
        <v>0</v>
      </c>
      <c r="K244" s="60" t="str">
        <f>IF(Proc[[#This Row],[Author]]="Marcela Urrego",VLOOKUP(LEFT(Proc[[#This Row],[Requested]],1),Table3[#All],2,0),VLOOKUP(Proc[[#This Row],[Author]],Table4[],2,0))</f>
        <v>EL</v>
      </c>
      <c r="L244" s="60" t="s">
        <v>530</v>
      </c>
      <c r="M244" s="69">
        <v>45672.564884259256</v>
      </c>
      <c r="N244" s="69">
        <v>45688</v>
      </c>
      <c r="O244" s="69">
        <v>45688</v>
      </c>
      <c r="P244" s="64" t="str">
        <f ca="1">IF(Proc[[#This Row],[DaysAgeing]]&gt;5,"yep","on track")</f>
        <v>yep</v>
      </c>
      <c r="Q244" s="3">
        <f ca="1">IF(Proc[[#This Row],[DateClosed]]="",ABS(NETWORKDAYS(Proc[[#This Row],[DateOpened]],TODAY()))-1,ABS(NETWORKDAYS(Proc[[#This Row],[DateOpened]],Proc[[#This Row],[DateClosed]]))-1)</f>
        <v>12</v>
      </c>
      <c r="R244" s="64" t="s">
        <v>1113</v>
      </c>
      <c r="S244" s="60"/>
    </row>
    <row r="245" spans="1:19" hidden="1">
      <c r="A245" t="s">
        <v>1641</v>
      </c>
      <c r="B245" s="60" t="str">
        <f>IFERROR(VLOOKUP(Proc[[#This Row],[App]],Table2[],3,0),"open")</f>
        <v>ok</v>
      </c>
      <c r="C245" s="62" t="s">
        <v>369</v>
      </c>
      <c r="D245" t="s">
        <v>1635</v>
      </c>
      <c r="E245" t="s">
        <v>592</v>
      </c>
      <c r="F245" s="60" t="s">
        <v>1260</v>
      </c>
      <c r="G245" s="62" t="s">
        <v>400</v>
      </c>
      <c r="H245" s="60" t="str">
        <f>IF(Proc[[#This Row],[type]]="LFF (MDG-F)",MID(Proc[[#This Row],[Obj]],13,10),"")</f>
        <v/>
      </c>
      <c r="J245" s="60" t="b">
        <f>Proc[[#This Row],[Requested]]=Proc[[#This Row],[CurrentParent]]</f>
        <v>0</v>
      </c>
      <c r="K245" s="60" t="str">
        <f>IF(Proc[[#This Row],[Author]]="Marcela Urrego",VLOOKUP(LEFT(Proc[[#This Row],[Requested]],1),Table3[#All],2,0),VLOOKUP(Proc[[#This Row],[Author]],Table4[],2,0))</f>
        <v>LS</v>
      </c>
      <c r="L245" s="60" t="s">
        <v>530</v>
      </c>
      <c r="M245" s="69">
        <v>45672.662546296298</v>
      </c>
      <c r="N245" s="69">
        <v>45674</v>
      </c>
      <c r="O245" s="69">
        <v>45674</v>
      </c>
      <c r="P245" s="64" t="str">
        <f ca="1">IF(Proc[[#This Row],[DaysAgeing]]&gt;5,"yep","on track")</f>
        <v>on track</v>
      </c>
      <c r="Q245" s="3">
        <f ca="1">IF(Proc[[#This Row],[DateClosed]]="",ABS(NETWORKDAYS(Proc[[#This Row],[DateOpened]],TODAY()))-1,ABS(NETWORKDAYS(Proc[[#This Row],[DateOpened]],Proc[[#This Row],[DateClosed]]))-1)</f>
        <v>2</v>
      </c>
      <c r="R245" s="64" t="s">
        <v>1004</v>
      </c>
      <c r="S245" s="60"/>
    </row>
    <row r="246" spans="1:19" hidden="1">
      <c r="A246" s="62" t="s">
        <v>1641</v>
      </c>
      <c r="B246" s="60" t="str">
        <f>IFERROR(VLOOKUP(Proc[[#This Row],[App]],Table2[],3,0),"open")</f>
        <v>ok</v>
      </c>
      <c r="C246" s="62" t="s">
        <v>369</v>
      </c>
      <c r="D246" t="s">
        <v>1636</v>
      </c>
      <c r="E246" t="s">
        <v>524</v>
      </c>
      <c r="F246" s="60" t="s">
        <v>1639</v>
      </c>
      <c r="G246" s="62" t="s">
        <v>400</v>
      </c>
      <c r="H246" s="60" t="str">
        <f>IF(Proc[[#This Row],[type]]="LFF (MDG-F)",MID(Proc[[#This Row],[Obj]],13,10),"")</f>
        <v/>
      </c>
      <c r="J246" s="60" t="b">
        <f>Proc[[#This Row],[Requested]]=Proc[[#This Row],[CurrentParent]]</f>
        <v>0</v>
      </c>
      <c r="K246" s="60" t="str">
        <f>IF(Proc[[#This Row],[Author]]="Marcela Urrego",VLOOKUP(LEFT(Proc[[#This Row],[Requested]],1),Table3[#All],2,0),VLOOKUP(Proc[[#This Row],[Author]],Table4[],2,0))</f>
        <v>LS</v>
      </c>
      <c r="L246" s="60" t="s">
        <v>530</v>
      </c>
      <c r="M246" s="69">
        <v>45672.662546296298</v>
      </c>
      <c r="N246" s="69">
        <v>45674</v>
      </c>
      <c r="O246" s="69">
        <v>45674</v>
      </c>
      <c r="P246" s="64" t="str">
        <f ca="1">IF(Proc[[#This Row],[DaysAgeing]]&gt;5,"yep","on track")</f>
        <v>on track</v>
      </c>
      <c r="Q246" s="3">
        <f ca="1">IF(Proc[[#This Row],[DateClosed]]="",ABS(NETWORKDAYS(Proc[[#This Row],[DateOpened]],TODAY()))-1,ABS(NETWORKDAYS(Proc[[#This Row],[DateOpened]],Proc[[#This Row],[DateClosed]]))-1)</f>
        <v>2</v>
      </c>
      <c r="R246" s="64" t="s">
        <v>1004</v>
      </c>
      <c r="S246" s="60"/>
    </row>
    <row r="247" spans="1:19" hidden="1">
      <c r="A247" s="62" t="s">
        <v>1641</v>
      </c>
      <c r="B247" s="60" t="str">
        <f>IFERROR(VLOOKUP(Proc[[#This Row],[App]],Table2[],3,0),"open")</f>
        <v>ok</v>
      </c>
      <c r="C247" s="62" t="s">
        <v>369</v>
      </c>
      <c r="D247" t="s">
        <v>1637</v>
      </c>
      <c r="E247" t="s">
        <v>524</v>
      </c>
      <c r="F247" s="60" t="s">
        <v>1639</v>
      </c>
      <c r="G247" s="62" t="s">
        <v>400</v>
      </c>
      <c r="H247" s="60" t="str">
        <f>IF(Proc[[#This Row],[type]]="LFF (MDG-F)",MID(Proc[[#This Row],[Obj]],13,10),"")</f>
        <v/>
      </c>
      <c r="J247" s="60" t="b">
        <f>Proc[[#This Row],[Requested]]=Proc[[#This Row],[CurrentParent]]</f>
        <v>0</v>
      </c>
      <c r="K247" s="60" t="str">
        <f>IF(Proc[[#This Row],[Author]]="Marcela Urrego",VLOOKUP(LEFT(Proc[[#This Row],[Requested]],1),Table3[#All],2,0),VLOOKUP(Proc[[#This Row],[Author]],Table4[],2,0))</f>
        <v>LS</v>
      </c>
      <c r="L247" s="60" t="s">
        <v>530</v>
      </c>
      <c r="M247" s="69">
        <v>45672.662546296298</v>
      </c>
      <c r="N247" s="69">
        <v>45674</v>
      </c>
      <c r="O247" s="69">
        <v>45674</v>
      </c>
      <c r="P247" s="64" t="str">
        <f ca="1">IF(Proc[[#This Row],[DaysAgeing]]&gt;5,"yep","on track")</f>
        <v>on track</v>
      </c>
      <c r="Q247" s="3">
        <f ca="1">IF(Proc[[#This Row],[DateClosed]]="",ABS(NETWORKDAYS(Proc[[#This Row],[DateOpened]],TODAY()))-1,ABS(NETWORKDAYS(Proc[[#This Row],[DateOpened]],Proc[[#This Row],[DateClosed]]))-1)</f>
        <v>2</v>
      </c>
      <c r="R247" s="64" t="s">
        <v>1004</v>
      </c>
      <c r="S247" s="60"/>
    </row>
    <row r="248" spans="1:19" hidden="1">
      <c r="A248" s="62" t="s">
        <v>1641</v>
      </c>
      <c r="B248" s="60" t="str">
        <f>IFERROR(VLOOKUP(Proc[[#This Row],[App]],Table2[],3,0),"open")</f>
        <v>ok</v>
      </c>
      <c r="C248" s="62" t="s">
        <v>369</v>
      </c>
      <c r="D248" t="s">
        <v>1638</v>
      </c>
      <c r="E248" t="s">
        <v>1076</v>
      </c>
      <c r="F248" s="60" t="s">
        <v>1640</v>
      </c>
      <c r="G248" s="62" t="s">
        <v>400</v>
      </c>
      <c r="H248" s="60" t="str">
        <f>IF(Proc[[#This Row],[type]]="LFF (MDG-F)",MID(Proc[[#This Row],[Obj]],13,10),"")</f>
        <v/>
      </c>
      <c r="J248" s="60" t="b">
        <f>Proc[[#This Row],[Requested]]=Proc[[#This Row],[CurrentParent]]</f>
        <v>0</v>
      </c>
      <c r="K248" s="60" t="str">
        <f>IF(Proc[[#This Row],[Author]]="Marcela Urrego",VLOOKUP(LEFT(Proc[[#This Row],[Requested]],1),Table3[#All],2,0),VLOOKUP(Proc[[#This Row],[Author]],Table4[],2,0))</f>
        <v>LS</v>
      </c>
      <c r="L248" s="60" t="s">
        <v>530</v>
      </c>
      <c r="M248" s="69">
        <v>45672.662546296298</v>
      </c>
      <c r="N248" s="69">
        <v>45674</v>
      </c>
      <c r="O248" s="69">
        <v>45674</v>
      </c>
      <c r="P248" s="64" t="str">
        <f ca="1">IF(Proc[[#This Row],[DaysAgeing]]&gt;5,"yep","on track")</f>
        <v>on track</v>
      </c>
      <c r="Q248" s="3">
        <f ca="1">IF(Proc[[#This Row],[DateClosed]]="",ABS(NETWORKDAYS(Proc[[#This Row],[DateOpened]],TODAY()))-1,ABS(NETWORKDAYS(Proc[[#This Row],[DateOpened]],Proc[[#This Row],[DateClosed]]))-1)</f>
        <v>2</v>
      </c>
      <c r="R248" s="64" t="s">
        <v>1004</v>
      </c>
      <c r="S248" s="60"/>
    </row>
    <row r="249" spans="1:19" hidden="1">
      <c r="A249" t="s">
        <v>1643</v>
      </c>
      <c r="B249" s="60" t="str">
        <f>IFERROR(VLOOKUP(Proc[[#This Row],[App]],Table2[],3,0),"open")</f>
        <v>ok</v>
      </c>
      <c r="C249" s="62" t="s">
        <v>369</v>
      </c>
      <c r="D249" t="s">
        <v>1642</v>
      </c>
      <c r="E249" t="s">
        <v>428</v>
      </c>
      <c r="F249" s="62" t="s">
        <v>1644</v>
      </c>
      <c r="G249" s="62" t="s">
        <v>406</v>
      </c>
      <c r="H249" s="60" t="str">
        <f>IF(Proc[[#This Row],[type]]="LFF (MDG-F)",MID(Proc[[#This Row],[Obj]],13,10),"")</f>
        <v>GB10C00701</v>
      </c>
      <c r="I249" t="s">
        <v>1730</v>
      </c>
      <c r="J249" s="60" t="b">
        <f>Proc[[#This Row],[Requested]]=Proc[[#This Row],[CurrentParent]]</f>
        <v>0</v>
      </c>
      <c r="K249" s="60" t="str">
        <f>IF(Proc[[#This Row],[Author]]="Marcela Urrego",VLOOKUP(LEFT(Proc[[#This Row],[Requested]],1),Table3[#All],2,0),VLOOKUP(Proc[[#This Row],[Author]],Table4[],2,0))</f>
        <v>EL</v>
      </c>
      <c r="L249" s="60" t="s">
        <v>530</v>
      </c>
      <c r="M249" s="69">
        <v>45674.472696759258</v>
      </c>
      <c r="N249" s="69">
        <v>45688</v>
      </c>
      <c r="O249" s="69">
        <v>45688</v>
      </c>
      <c r="P249" s="64" t="str">
        <f ca="1">IF(Proc[[#This Row],[DaysAgeing]]&gt;5,"yep","on track")</f>
        <v>yep</v>
      </c>
      <c r="Q249" s="3">
        <f ca="1">IF(Proc[[#This Row],[DateClosed]]="",ABS(NETWORKDAYS(Proc[[#This Row],[DateOpened]],TODAY()))-1,ABS(NETWORKDAYS(Proc[[#This Row],[DateOpened]],Proc[[#This Row],[DateClosed]]))-1)</f>
        <v>10</v>
      </c>
      <c r="R249" s="64" t="s">
        <v>1113</v>
      </c>
      <c r="S249" s="60"/>
    </row>
    <row r="250" spans="1:19" hidden="1">
      <c r="A250" t="s">
        <v>1645</v>
      </c>
      <c r="B250" s="60" t="str">
        <f>IFERROR(VLOOKUP(Proc[[#This Row],[App]],Table2[],3,0),"open")</f>
        <v>ok</v>
      </c>
      <c r="C250" s="62" t="s">
        <v>369</v>
      </c>
      <c r="D250" t="s">
        <v>1646</v>
      </c>
      <c r="E250" t="s">
        <v>1652</v>
      </c>
      <c r="F250" s="60"/>
      <c r="G250" s="62" t="s">
        <v>400</v>
      </c>
      <c r="H250" s="60" t="str">
        <f>IF(Proc[[#This Row],[type]]="LFF (MDG-F)",MID(Proc[[#This Row],[Obj]],13,10),"")</f>
        <v/>
      </c>
      <c r="J250" s="60" t="b">
        <f>Proc[[#This Row],[Requested]]=Proc[[#This Row],[CurrentParent]]</f>
        <v>0</v>
      </c>
      <c r="K250" s="60" t="str">
        <f>IF(Proc[[#This Row],[Author]]="Marcela Urrego",VLOOKUP(LEFT(Proc[[#This Row],[Requested]],1),Table3[#All],2,0),VLOOKUP(Proc[[#This Row],[Author]],Table4[],2,0))</f>
        <v>LS</v>
      </c>
      <c r="L250" s="60" t="s">
        <v>530</v>
      </c>
      <c r="M250" s="69">
        <v>45674.56994212963</v>
      </c>
      <c r="N250" s="69">
        <v>45678</v>
      </c>
      <c r="O250" s="69">
        <v>45678</v>
      </c>
      <c r="P250" s="64" t="str">
        <f ca="1">IF(Proc[[#This Row],[DaysAgeing]]&gt;5,"yep","on track")</f>
        <v>on track</v>
      </c>
      <c r="Q250" s="3">
        <f ca="1">IF(Proc[[#This Row],[DateClosed]]="",ABS(NETWORKDAYS(Proc[[#This Row],[DateOpened]],TODAY()))-1,ABS(NETWORKDAYS(Proc[[#This Row],[DateOpened]],Proc[[#This Row],[DateClosed]]))-1)</f>
        <v>2</v>
      </c>
      <c r="R250" s="64" t="s">
        <v>1004</v>
      </c>
      <c r="S250" s="60"/>
    </row>
    <row r="251" spans="1:19" hidden="1">
      <c r="A251" s="62" t="s">
        <v>1645</v>
      </c>
      <c r="B251" s="60" t="str">
        <f>IFERROR(VLOOKUP(Proc[[#This Row],[App]],Table2[],3,0),"open")</f>
        <v>ok</v>
      </c>
      <c r="C251" s="62" t="s">
        <v>369</v>
      </c>
      <c r="D251" t="s">
        <v>1647</v>
      </c>
      <c r="E251" t="s">
        <v>1652</v>
      </c>
      <c r="F251" s="60"/>
      <c r="G251" s="62" t="s">
        <v>400</v>
      </c>
      <c r="H251" s="60" t="str">
        <f>IF(Proc[[#This Row],[type]]="LFF (MDG-F)",MID(Proc[[#This Row],[Obj]],13,10),"")</f>
        <v/>
      </c>
      <c r="J251" s="60" t="b">
        <f>Proc[[#This Row],[Requested]]=Proc[[#This Row],[CurrentParent]]</f>
        <v>0</v>
      </c>
      <c r="K251" s="60" t="str">
        <f>IF(Proc[[#This Row],[Author]]="Marcela Urrego",VLOOKUP(LEFT(Proc[[#This Row],[Requested]],1),Table3[#All],2,0),VLOOKUP(Proc[[#This Row],[Author]],Table4[],2,0))</f>
        <v>LS</v>
      </c>
      <c r="L251" s="60" t="s">
        <v>530</v>
      </c>
      <c r="M251" s="69">
        <v>45674.56994212963</v>
      </c>
      <c r="N251" s="69">
        <v>45678</v>
      </c>
      <c r="O251" s="69">
        <v>45678</v>
      </c>
      <c r="P251" s="64" t="str">
        <f ca="1">IF(Proc[[#This Row],[DaysAgeing]]&gt;5,"yep","on track")</f>
        <v>on track</v>
      </c>
      <c r="Q251" s="3">
        <f ca="1">IF(Proc[[#This Row],[DateClosed]]="",ABS(NETWORKDAYS(Proc[[#This Row],[DateOpened]],TODAY()))-1,ABS(NETWORKDAYS(Proc[[#This Row],[DateOpened]],Proc[[#This Row],[DateClosed]]))-1)</f>
        <v>2</v>
      </c>
      <c r="R251" s="64" t="s">
        <v>1004</v>
      </c>
      <c r="S251" s="60"/>
    </row>
    <row r="252" spans="1:19" hidden="1">
      <c r="A252" s="62" t="s">
        <v>1645</v>
      </c>
      <c r="B252" s="60" t="str">
        <f>IFERROR(VLOOKUP(Proc[[#This Row],[App]],Table2[],3,0),"open")</f>
        <v>ok</v>
      </c>
      <c r="C252" s="62" t="s">
        <v>369</v>
      </c>
      <c r="D252" t="s">
        <v>1648</v>
      </c>
      <c r="E252" t="s">
        <v>1652</v>
      </c>
      <c r="F252" s="60"/>
      <c r="G252" s="62" t="s">
        <v>400</v>
      </c>
      <c r="H252" s="60" t="str">
        <f>IF(Proc[[#This Row],[type]]="LFF (MDG-F)",MID(Proc[[#This Row],[Obj]],13,10),"")</f>
        <v/>
      </c>
      <c r="J252" s="60" t="b">
        <f>Proc[[#This Row],[Requested]]=Proc[[#This Row],[CurrentParent]]</f>
        <v>0</v>
      </c>
      <c r="K252" s="60" t="str">
        <f>IF(Proc[[#This Row],[Author]]="Marcela Urrego",VLOOKUP(LEFT(Proc[[#This Row],[Requested]],1),Table3[#All],2,0),VLOOKUP(Proc[[#This Row],[Author]],Table4[],2,0))</f>
        <v>LS</v>
      </c>
      <c r="L252" s="60" t="s">
        <v>530</v>
      </c>
      <c r="M252" s="69">
        <v>45674.56994212963</v>
      </c>
      <c r="N252" s="69">
        <v>45678</v>
      </c>
      <c r="O252" s="69">
        <v>45678</v>
      </c>
      <c r="P252" s="64" t="str">
        <f ca="1">IF(Proc[[#This Row],[DaysAgeing]]&gt;5,"yep","on track")</f>
        <v>on track</v>
      </c>
      <c r="Q252" s="3">
        <f ca="1">IF(Proc[[#This Row],[DateClosed]]="",ABS(NETWORKDAYS(Proc[[#This Row],[DateOpened]],TODAY()))-1,ABS(NETWORKDAYS(Proc[[#This Row],[DateOpened]],Proc[[#This Row],[DateClosed]]))-1)</f>
        <v>2</v>
      </c>
      <c r="R252" s="64" t="s">
        <v>1004</v>
      </c>
      <c r="S252" s="60"/>
    </row>
    <row r="253" spans="1:19" hidden="1">
      <c r="A253" s="62" t="s">
        <v>1645</v>
      </c>
      <c r="B253" s="60" t="str">
        <f>IFERROR(VLOOKUP(Proc[[#This Row],[App]],Table2[],3,0),"open")</f>
        <v>ok</v>
      </c>
      <c r="C253" s="62" t="s">
        <v>369</v>
      </c>
      <c r="D253" t="s">
        <v>1649</v>
      </c>
      <c r="E253" t="s">
        <v>1653</v>
      </c>
      <c r="F253" s="60"/>
      <c r="G253" s="62" t="s">
        <v>400</v>
      </c>
      <c r="H253" s="60" t="str">
        <f>IF(Proc[[#This Row],[type]]="LFF (MDG-F)",MID(Proc[[#This Row],[Obj]],13,10),"")</f>
        <v/>
      </c>
      <c r="J253" s="60" t="b">
        <f>Proc[[#This Row],[Requested]]=Proc[[#This Row],[CurrentParent]]</f>
        <v>0</v>
      </c>
      <c r="K253" s="60" t="str">
        <f>IF(Proc[[#This Row],[Author]]="Marcela Urrego",VLOOKUP(LEFT(Proc[[#This Row],[Requested]],1),Table3[#All],2,0),VLOOKUP(Proc[[#This Row],[Author]],Table4[],2,0))</f>
        <v>LS</v>
      </c>
      <c r="L253" s="60" t="s">
        <v>530</v>
      </c>
      <c r="M253" s="69">
        <v>45674.56994212963</v>
      </c>
      <c r="N253" s="69">
        <v>45678</v>
      </c>
      <c r="O253" s="69">
        <v>45678</v>
      </c>
      <c r="P253" s="64" t="str">
        <f ca="1">IF(Proc[[#This Row],[DaysAgeing]]&gt;5,"yep","on track")</f>
        <v>on track</v>
      </c>
      <c r="Q253" s="3">
        <f ca="1">IF(Proc[[#This Row],[DateClosed]]="",ABS(NETWORKDAYS(Proc[[#This Row],[DateOpened]],TODAY()))-1,ABS(NETWORKDAYS(Proc[[#This Row],[DateOpened]],Proc[[#This Row],[DateClosed]]))-1)</f>
        <v>2</v>
      </c>
      <c r="R253" s="64" t="s">
        <v>1004</v>
      </c>
      <c r="S253" s="60"/>
    </row>
    <row r="254" spans="1:19" hidden="1">
      <c r="A254" s="62" t="s">
        <v>1645</v>
      </c>
      <c r="B254" s="60" t="str">
        <f>IFERROR(VLOOKUP(Proc[[#This Row],[App]],Table2[],3,0),"open")</f>
        <v>ok</v>
      </c>
      <c r="C254" s="62" t="s">
        <v>369</v>
      </c>
      <c r="D254" t="s">
        <v>1650</v>
      </c>
      <c r="E254" t="s">
        <v>1654</v>
      </c>
      <c r="F254" s="60"/>
      <c r="G254" s="62" t="s">
        <v>400</v>
      </c>
      <c r="H254" s="60" t="str">
        <f>IF(Proc[[#This Row],[type]]="LFF (MDG-F)",MID(Proc[[#This Row],[Obj]],13,10),"")</f>
        <v/>
      </c>
      <c r="J254" s="60" t="b">
        <f>Proc[[#This Row],[Requested]]=Proc[[#This Row],[CurrentParent]]</f>
        <v>0</v>
      </c>
      <c r="K254" s="60" t="str">
        <f>IF(Proc[[#This Row],[Author]]="Marcela Urrego",VLOOKUP(LEFT(Proc[[#This Row],[Requested]],1),Table3[#All],2,0),VLOOKUP(Proc[[#This Row],[Author]],Table4[],2,0))</f>
        <v>LS</v>
      </c>
      <c r="L254" s="60" t="s">
        <v>530</v>
      </c>
      <c r="M254" s="69">
        <v>45674.56994212963</v>
      </c>
      <c r="N254" s="69">
        <v>45678</v>
      </c>
      <c r="O254" s="69">
        <v>45678</v>
      </c>
      <c r="P254" s="64" t="str">
        <f ca="1">IF(Proc[[#This Row],[DaysAgeing]]&gt;5,"yep","on track")</f>
        <v>on track</v>
      </c>
      <c r="Q254" s="3">
        <f ca="1">IF(Proc[[#This Row],[DateClosed]]="",ABS(NETWORKDAYS(Proc[[#This Row],[DateOpened]],TODAY()))-1,ABS(NETWORKDAYS(Proc[[#This Row],[DateOpened]],Proc[[#This Row],[DateClosed]]))-1)</f>
        <v>2</v>
      </c>
      <c r="R254" s="64" t="s">
        <v>1004</v>
      </c>
      <c r="S254" s="60"/>
    </row>
    <row r="255" spans="1:19" hidden="1">
      <c r="A255" s="62" t="s">
        <v>1645</v>
      </c>
      <c r="B255" s="60" t="str">
        <f>IFERROR(VLOOKUP(Proc[[#This Row],[App]],Table2[],3,0),"open")</f>
        <v>ok</v>
      </c>
      <c r="C255" s="62" t="s">
        <v>369</v>
      </c>
      <c r="D255" t="s">
        <v>1651</v>
      </c>
      <c r="E255" t="s">
        <v>497</v>
      </c>
      <c r="F255" s="60"/>
      <c r="G255" s="62" t="s">
        <v>400</v>
      </c>
      <c r="H255" s="60" t="str">
        <f>IF(Proc[[#This Row],[type]]="LFF (MDG-F)",MID(Proc[[#This Row],[Obj]],13,10),"")</f>
        <v/>
      </c>
      <c r="J255" s="60" t="b">
        <f>Proc[[#This Row],[Requested]]=Proc[[#This Row],[CurrentParent]]</f>
        <v>0</v>
      </c>
      <c r="K255" s="60" t="str">
        <f>IF(Proc[[#This Row],[Author]]="Marcela Urrego",VLOOKUP(LEFT(Proc[[#This Row],[Requested]],1),Table3[#All],2,0),VLOOKUP(Proc[[#This Row],[Author]],Table4[],2,0))</f>
        <v>LS</v>
      </c>
      <c r="L255" s="60" t="s">
        <v>530</v>
      </c>
      <c r="M255" s="69">
        <v>45674.56994212963</v>
      </c>
      <c r="N255" s="69">
        <v>45678</v>
      </c>
      <c r="O255" s="69">
        <v>45678</v>
      </c>
      <c r="P255" s="64" t="str">
        <f ca="1">IF(Proc[[#This Row],[DaysAgeing]]&gt;5,"yep","on track")</f>
        <v>on track</v>
      </c>
      <c r="Q255" s="3">
        <f ca="1">IF(Proc[[#This Row],[DateClosed]]="",ABS(NETWORKDAYS(Proc[[#This Row],[DateOpened]],TODAY()))-1,ABS(NETWORKDAYS(Proc[[#This Row],[DateOpened]],Proc[[#This Row],[DateClosed]]))-1)</f>
        <v>2</v>
      </c>
      <c r="R255" s="64" t="s">
        <v>1004</v>
      </c>
      <c r="S255" s="60"/>
    </row>
    <row r="256" spans="1:19" hidden="1">
      <c r="A256" t="s">
        <v>1666</v>
      </c>
      <c r="B256" s="60" t="str">
        <f>IFERROR(VLOOKUP(Proc[[#This Row],[App]],Table2[],3,0),"open")</f>
        <v>ok</v>
      </c>
      <c r="C256" t="s">
        <v>369</v>
      </c>
      <c r="D256" t="s">
        <v>1655</v>
      </c>
      <c r="E256" t="s">
        <v>1227</v>
      </c>
      <c r="F256" s="60" t="s">
        <v>1662</v>
      </c>
      <c r="G256" t="s">
        <v>406</v>
      </c>
      <c r="H256" s="60" t="str">
        <f>IF(Proc[[#This Row],[type]]="LFF (MDG-F)",MID(Proc[[#This Row],[Obj]],13,10),"")</f>
        <v>2102TCBZ30</v>
      </c>
      <c r="J256" s="60" t="b">
        <f>Proc[[#This Row],[Requested]]=Proc[[#This Row],[CurrentParent]]</f>
        <v>0</v>
      </c>
      <c r="K256" s="60" t="str">
        <f>IF(Proc[[#This Row],[Author]]="Marcela Urrego",VLOOKUP(LEFT(Proc[[#This Row],[Requested]],1),Table3[#All],2,0),VLOOKUP(Proc[[#This Row],[Author]],Table4[],2,0))</f>
        <v>LS</v>
      </c>
      <c r="L256" s="60" t="s">
        <v>530</v>
      </c>
      <c r="M256" s="69">
        <v>45677.44258101852</v>
      </c>
      <c r="N256" s="69">
        <v>45680</v>
      </c>
      <c r="O256" s="69">
        <v>45680</v>
      </c>
      <c r="P256" s="64" t="str">
        <f ca="1">IF(Proc[[#This Row],[DaysAgeing]]&gt;5,"yep","on track")</f>
        <v>on track</v>
      </c>
      <c r="Q256" s="3">
        <f ca="1">IF(Proc[[#This Row],[DateClosed]]="",ABS(NETWORKDAYS(Proc[[#This Row],[DateOpened]],TODAY()))-1,ABS(NETWORKDAYS(Proc[[#This Row],[DateOpened]],Proc[[#This Row],[DateClosed]]))-1)</f>
        <v>3</v>
      </c>
      <c r="R256" s="64" t="s">
        <v>858</v>
      </c>
      <c r="S256" s="60"/>
    </row>
    <row r="257" spans="1:19" hidden="1">
      <c r="A257" s="62" t="s">
        <v>1666</v>
      </c>
      <c r="B257" s="60" t="str">
        <f>IFERROR(VLOOKUP(Proc[[#This Row],[App]],Table2[],3,0),"open")</f>
        <v>ok</v>
      </c>
      <c r="C257" s="62" t="s">
        <v>369</v>
      </c>
      <c r="D257" t="s">
        <v>1656</v>
      </c>
      <c r="E257" t="s">
        <v>1227</v>
      </c>
      <c r="F257" s="60" t="s">
        <v>1662</v>
      </c>
      <c r="G257" s="62" t="s">
        <v>400</v>
      </c>
      <c r="H257" s="60" t="str">
        <f>IF(Proc[[#This Row],[type]]="LFF (MDG-F)",MID(Proc[[#This Row],[Obj]],13,10),"")</f>
        <v/>
      </c>
      <c r="J257" s="60" t="b">
        <f>Proc[[#This Row],[Requested]]=Proc[[#This Row],[CurrentParent]]</f>
        <v>0</v>
      </c>
      <c r="K257" s="60" t="str">
        <f>IF(Proc[[#This Row],[Author]]="Marcela Urrego",VLOOKUP(LEFT(Proc[[#This Row],[Requested]],1),Table3[#All],2,0),VLOOKUP(Proc[[#This Row],[Author]],Table4[],2,0))</f>
        <v>LS</v>
      </c>
      <c r="L257" s="60" t="s">
        <v>530</v>
      </c>
      <c r="M257" s="69">
        <v>45677.44258101852</v>
      </c>
      <c r="N257" s="69">
        <v>45680</v>
      </c>
      <c r="O257" s="69">
        <v>45680</v>
      </c>
      <c r="P257" s="64" t="str">
        <f ca="1">IF(Proc[[#This Row],[DaysAgeing]]&gt;5,"yep","on track")</f>
        <v>on track</v>
      </c>
      <c r="Q257" s="3">
        <f ca="1">IF(Proc[[#This Row],[DateClosed]]="",ABS(NETWORKDAYS(Proc[[#This Row],[DateOpened]],TODAY()))-1,ABS(NETWORKDAYS(Proc[[#This Row],[DateOpened]],Proc[[#This Row],[DateClosed]]))-1)</f>
        <v>3</v>
      </c>
      <c r="R257" s="64" t="s">
        <v>858</v>
      </c>
      <c r="S257" s="60"/>
    </row>
    <row r="258" spans="1:19" hidden="1">
      <c r="A258" s="62" t="s">
        <v>1666</v>
      </c>
      <c r="B258" s="60" t="str">
        <f>IFERROR(VLOOKUP(Proc[[#This Row],[App]],Table2[],3,0),"open")</f>
        <v>ok</v>
      </c>
      <c r="C258" s="62" t="s">
        <v>369</v>
      </c>
      <c r="D258" t="s">
        <v>1657</v>
      </c>
      <c r="E258" t="s">
        <v>882</v>
      </c>
      <c r="F258" s="60" t="s">
        <v>1295</v>
      </c>
      <c r="G258" s="62" t="s">
        <v>400</v>
      </c>
      <c r="H258" s="60" t="str">
        <f>IF(Proc[[#This Row],[type]]="LFF (MDG-F)",MID(Proc[[#This Row],[Obj]],13,10),"")</f>
        <v/>
      </c>
      <c r="J258" s="60" t="b">
        <f>Proc[[#This Row],[Requested]]=Proc[[#This Row],[CurrentParent]]</f>
        <v>0</v>
      </c>
      <c r="K258" s="60" t="str">
        <f>IF(Proc[[#This Row],[Author]]="Marcela Urrego",VLOOKUP(LEFT(Proc[[#This Row],[Requested]],1),Table3[#All],2,0),VLOOKUP(Proc[[#This Row],[Author]],Table4[],2,0))</f>
        <v>LS</v>
      </c>
      <c r="L258" s="60" t="s">
        <v>530</v>
      </c>
      <c r="M258" s="69">
        <v>45677.44258101852</v>
      </c>
      <c r="N258" s="69">
        <v>45680</v>
      </c>
      <c r="O258" s="69">
        <v>45680</v>
      </c>
      <c r="P258" s="64" t="str">
        <f ca="1">IF(Proc[[#This Row],[DaysAgeing]]&gt;5,"yep","on track")</f>
        <v>on track</v>
      </c>
      <c r="Q258" s="3">
        <f ca="1">IF(Proc[[#This Row],[DateClosed]]="",ABS(NETWORKDAYS(Proc[[#This Row],[DateOpened]],TODAY()))-1,ABS(NETWORKDAYS(Proc[[#This Row],[DateOpened]],Proc[[#This Row],[DateClosed]]))-1)</f>
        <v>3</v>
      </c>
      <c r="R258" s="64" t="s">
        <v>858</v>
      </c>
      <c r="S258" s="60"/>
    </row>
    <row r="259" spans="1:19" hidden="1">
      <c r="A259" s="62" t="s">
        <v>1666</v>
      </c>
      <c r="B259" s="60" t="str">
        <f>IFERROR(VLOOKUP(Proc[[#This Row],[App]],Table2[],3,0),"open")</f>
        <v>ok</v>
      </c>
      <c r="C259" s="62" t="s">
        <v>369</v>
      </c>
      <c r="D259" t="s">
        <v>1658</v>
      </c>
      <c r="E259" t="s">
        <v>550</v>
      </c>
      <c r="F259" s="60" t="s">
        <v>1663</v>
      </c>
      <c r="G259" s="62" t="s">
        <v>400</v>
      </c>
      <c r="H259" s="60" t="str">
        <f>IF(Proc[[#This Row],[type]]="LFF (MDG-F)",MID(Proc[[#This Row],[Obj]],13,10),"")</f>
        <v/>
      </c>
      <c r="J259" s="60" t="b">
        <f>Proc[[#This Row],[Requested]]=Proc[[#This Row],[CurrentParent]]</f>
        <v>0</v>
      </c>
      <c r="K259" s="60" t="str">
        <f>IF(Proc[[#This Row],[Author]]="Marcela Urrego",VLOOKUP(LEFT(Proc[[#This Row],[Requested]],1),Table3[#All],2,0),VLOOKUP(Proc[[#This Row],[Author]],Table4[],2,0))</f>
        <v>LS</v>
      </c>
      <c r="L259" s="60" t="s">
        <v>530</v>
      </c>
      <c r="M259" s="69">
        <v>45677.44258101852</v>
      </c>
      <c r="N259" s="69">
        <v>45680</v>
      </c>
      <c r="O259" s="69">
        <v>45680</v>
      </c>
      <c r="P259" s="64" t="str">
        <f ca="1">IF(Proc[[#This Row],[DaysAgeing]]&gt;5,"yep","on track")</f>
        <v>on track</v>
      </c>
      <c r="Q259" s="3">
        <f ca="1">IF(Proc[[#This Row],[DateClosed]]="",ABS(NETWORKDAYS(Proc[[#This Row],[DateOpened]],TODAY()))-1,ABS(NETWORKDAYS(Proc[[#This Row],[DateOpened]],Proc[[#This Row],[DateClosed]]))-1)</f>
        <v>3</v>
      </c>
      <c r="R259" s="64" t="s">
        <v>858</v>
      </c>
      <c r="S259" s="60"/>
    </row>
    <row r="260" spans="1:19" hidden="1">
      <c r="A260" s="62" t="s">
        <v>1666</v>
      </c>
      <c r="B260" s="60" t="str">
        <f>IFERROR(VLOOKUP(Proc[[#This Row],[App]],Table2[],3,0),"open")</f>
        <v>ok</v>
      </c>
      <c r="C260" s="62" t="s">
        <v>369</v>
      </c>
      <c r="D260" t="s">
        <v>1659</v>
      </c>
      <c r="E260" t="s">
        <v>572</v>
      </c>
      <c r="F260" s="60" t="s">
        <v>1664</v>
      </c>
      <c r="G260" s="62" t="s">
        <v>400</v>
      </c>
      <c r="H260" s="60" t="str">
        <f>IF(Proc[[#This Row],[type]]="LFF (MDG-F)",MID(Proc[[#This Row],[Obj]],13,10),"")</f>
        <v/>
      </c>
      <c r="J260" s="60" t="b">
        <f>Proc[[#This Row],[Requested]]=Proc[[#This Row],[CurrentParent]]</f>
        <v>0</v>
      </c>
      <c r="K260" s="60" t="str">
        <f>IF(Proc[[#This Row],[Author]]="Marcela Urrego",VLOOKUP(LEFT(Proc[[#This Row],[Requested]],1),Table3[#All],2,0),VLOOKUP(Proc[[#This Row],[Author]],Table4[],2,0))</f>
        <v>LS</v>
      </c>
      <c r="L260" s="60" t="s">
        <v>530</v>
      </c>
      <c r="M260" s="69">
        <v>45677.44258101852</v>
      </c>
      <c r="N260" s="69">
        <v>45680</v>
      </c>
      <c r="O260" s="69">
        <v>45680</v>
      </c>
      <c r="P260" s="64" t="str">
        <f ca="1">IF(Proc[[#This Row],[DaysAgeing]]&gt;5,"yep","on track")</f>
        <v>on track</v>
      </c>
      <c r="Q260" s="3">
        <f ca="1">IF(Proc[[#This Row],[DateClosed]]="",ABS(NETWORKDAYS(Proc[[#This Row],[DateOpened]],TODAY()))-1,ABS(NETWORKDAYS(Proc[[#This Row],[DateOpened]],Proc[[#This Row],[DateClosed]]))-1)</f>
        <v>3</v>
      </c>
      <c r="R260" s="64" t="s">
        <v>858</v>
      </c>
      <c r="S260" s="60"/>
    </row>
    <row r="261" spans="1:19" hidden="1">
      <c r="A261" s="62" t="s">
        <v>1666</v>
      </c>
      <c r="B261" s="60" t="str">
        <f>IFERROR(VLOOKUP(Proc[[#This Row],[App]],Table2[],3,0),"open")</f>
        <v>ok</v>
      </c>
      <c r="C261" s="62" t="s">
        <v>369</v>
      </c>
      <c r="D261" t="s">
        <v>1660</v>
      </c>
      <c r="E261" t="s">
        <v>1009</v>
      </c>
      <c r="F261" s="60" t="s">
        <v>547</v>
      </c>
      <c r="G261" s="62" t="s">
        <v>400</v>
      </c>
      <c r="H261" s="60" t="str">
        <f>IF(Proc[[#This Row],[type]]="LFF (MDG-F)",MID(Proc[[#This Row],[Obj]],13,10),"")</f>
        <v/>
      </c>
      <c r="J261" s="60" t="b">
        <f>Proc[[#This Row],[Requested]]=Proc[[#This Row],[CurrentParent]]</f>
        <v>0</v>
      </c>
      <c r="K261" s="60" t="str">
        <f>IF(Proc[[#This Row],[Author]]="Marcela Urrego",VLOOKUP(LEFT(Proc[[#This Row],[Requested]],1),Table3[#All],2,0),VLOOKUP(Proc[[#This Row],[Author]],Table4[],2,0))</f>
        <v>LS</v>
      </c>
      <c r="L261" s="60" t="s">
        <v>530</v>
      </c>
      <c r="M261" s="69">
        <v>45677.44258101852</v>
      </c>
      <c r="N261" s="69">
        <v>45680</v>
      </c>
      <c r="O261" s="69">
        <v>45680</v>
      </c>
      <c r="P261" s="64" t="str">
        <f ca="1">IF(Proc[[#This Row],[DaysAgeing]]&gt;5,"yep","on track")</f>
        <v>on track</v>
      </c>
      <c r="Q261" s="3">
        <f ca="1">IF(Proc[[#This Row],[DateClosed]]="",ABS(NETWORKDAYS(Proc[[#This Row],[DateOpened]],TODAY()))-1,ABS(NETWORKDAYS(Proc[[#This Row],[DateOpened]],Proc[[#This Row],[DateClosed]]))-1)</f>
        <v>3</v>
      </c>
      <c r="R261" s="64" t="s">
        <v>858</v>
      </c>
      <c r="S261" s="60"/>
    </row>
    <row r="262" spans="1:19" hidden="1">
      <c r="A262" s="62" t="s">
        <v>1666</v>
      </c>
      <c r="B262" s="60" t="str">
        <f>IFERROR(VLOOKUP(Proc[[#This Row],[App]],Table2[],3,0),"open")</f>
        <v>ok</v>
      </c>
      <c r="C262" s="62" t="s">
        <v>369</v>
      </c>
      <c r="D262" t="s">
        <v>1661</v>
      </c>
      <c r="E262" t="s">
        <v>572</v>
      </c>
      <c r="F262" s="60" t="s">
        <v>1665</v>
      </c>
      <c r="G262" s="62" t="s">
        <v>400</v>
      </c>
      <c r="H262" s="60" t="str">
        <f>IF(Proc[[#This Row],[type]]="LFF (MDG-F)",MID(Proc[[#This Row],[Obj]],13,10),"")</f>
        <v/>
      </c>
      <c r="J262" s="60" t="b">
        <f>Proc[[#This Row],[Requested]]=Proc[[#This Row],[CurrentParent]]</f>
        <v>0</v>
      </c>
      <c r="K262" s="60" t="str">
        <f>IF(Proc[[#This Row],[Author]]="Marcela Urrego",VLOOKUP(LEFT(Proc[[#This Row],[Requested]],1),Table3[#All],2,0),VLOOKUP(Proc[[#This Row],[Author]],Table4[],2,0))</f>
        <v>LS</v>
      </c>
      <c r="L262" s="60" t="s">
        <v>530</v>
      </c>
      <c r="M262" s="69">
        <v>45677.44258101852</v>
      </c>
      <c r="N262" s="69">
        <v>45680</v>
      </c>
      <c r="O262" s="69">
        <v>45680</v>
      </c>
      <c r="P262" s="64" t="str">
        <f ca="1">IF(Proc[[#This Row],[DaysAgeing]]&gt;5,"yep","on track")</f>
        <v>on track</v>
      </c>
      <c r="Q262" s="3">
        <f ca="1">IF(Proc[[#This Row],[DateClosed]]="",ABS(NETWORKDAYS(Proc[[#This Row],[DateOpened]],TODAY()))-1,ABS(NETWORKDAYS(Proc[[#This Row],[DateOpened]],Proc[[#This Row],[DateClosed]]))-1)</f>
        <v>3</v>
      </c>
      <c r="R262" s="64" t="s">
        <v>858</v>
      </c>
      <c r="S262" s="60"/>
    </row>
    <row r="263" spans="1:19" hidden="1">
      <c r="A263" t="s">
        <v>1670</v>
      </c>
      <c r="B263" s="60" t="str">
        <f>IFERROR(VLOOKUP(Proc[[#This Row],[App]],Table2[],3,0),"open")</f>
        <v>ok</v>
      </c>
      <c r="C263" t="s">
        <v>369</v>
      </c>
      <c r="D263" t="s">
        <v>1667</v>
      </c>
      <c r="E263" t="s">
        <v>1671</v>
      </c>
      <c r="F263" s="60" t="s">
        <v>542</v>
      </c>
      <c r="G263" s="62" t="s">
        <v>406</v>
      </c>
      <c r="H263" s="60" t="str">
        <f>IF(Proc[[#This Row],[type]]="LFF (MDG-F)",MID(Proc[[#This Row],[Obj]],13,10),"")</f>
        <v>DE10558300</v>
      </c>
      <c r="I263" t="s">
        <v>1730</v>
      </c>
      <c r="J263" s="60" t="b">
        <f>Proc[[#This Row],[Requested]]=Proc[[#This Row],[CurrentParent]]</f>
        <v>0</v>
      </c>
      <c r="K263" s="60" t="str">
        <f>IF(Proc[[#This Row],[Author]]="Marcela Urrego",VLOOKUP(LEFT(Proc[[#This Row],[Requested]],1),Table3[#All],2,0),VLOOKUP(Proc[[#This Row],[Author]],Table4[],2,0))</f>
        <v>MGF</v>
      </c>
      <c r="L263" s="60" t="s">
        <v>530</v>
      </c>
      <c r="M263" s="69">
        <v>45677.556840277779</v>
      </c>
      <c r="N263" s="69">
        <v>45688</v>
      </c>
      <c r="O263" s="69">
        <v>45688</v>
      </c>
      <c r="P263" s="64" t="str">
        <f ca="1">IF(Proc[[#This Row],[DaysAgeing]]&gt;5,"yep","on track")</f>
        <v>yep</v>
      </c>
      <c r="Q263" s="3">
        <f ca="1">IF(Proc[[#This Row],[DateClosed]]="",ABS(NETWORKDAYS(Proc[[#This Row],[DateOpened]],TODAY()))-1,ABS(NETWORKDAYS(Proc[[#This Row],[DateOpened]],Proc[[#This Row],[DateClosed]]))-1)</f>
        <v>9</v>
      </c>
      <c r="R263" s="64" t="s">
        <v>456</v>
      </c>
      <c r="S263" s="60"/>
    </row>
    <row r="264" spans="1:19" hidden="1">
      <c r="A264" s="62" t="s">
        <v>1670</v>
      </c>
      <c r="B264" s="60" t="str">
        <f>IFERROR(VLOOKUP(Proc[[#This Row],[App]],Table2[],3,0),"open")</f>
        <v>ok</v>
      </c>
      <c r="C264" s="62" t="s">
        <v>369</v>
      </c>
      <c r="D264" t="s">
        <v>1668</v>
      </c>
      <c r="E264" t="s">
        <v>1672</v>
      </c>
      <c r="F264" s="60" t="s">
        <v>1671</v>
      </c>
      <c r="G264" s="62" t="s">
        <v>406</v>
      </c>
      <c r="H264" s="60" t="str">
        <f>IF(Proc[[#This Row],[type]]="LFF (MDG-F)",MID(Proc[[#This Row],[Obj]],13,10),"")</f>
        <v>DE10622200</v>
      </c>
      <c r="I264" t="s">
        <v>1730</v>
      </c>
      <c r="J264" s="60" t="b">
        <f>Proc[[#This Row],[Requested]]=Proc[[#This Row],[CurrentParent]]</f>
        <v>0</v>
      </c>
      <c r="K264" s="60" t="str">
        <f>IF(Proc[[#This Row],[Author]]="Marcela Urrego",VLOOKUP(LEFT(Proc[[#This Row],[Requested]],1),Table3[#All],2,0),VLOOKUP(Proc[[#This Row],[Author]],Table4[],2,0))</f>
        <v>MGF</v>
      </c>
      <c r="L264" s="60" t="s">
        <v>530</v>
      </c>
      <c r="M264" s="69">
        <v>45677.556840277779</v>
      </c>
      <c r="N264" s="69">
        <v>45688</v>
      </c>
      <c r="O264" s="69">
        <v>45688</v>
      </c>
      <c r="P264" s="64" t="str">
        <f ca="1">IF(Proc[[#This Row],[DaysAgeing]]&gt;5,"yep","on track")</f>
        <v>yep</v>
      </c>
      <c r="Q264" s="3">
        <f ca="1">IF(Proc[[#This Row],[DateClosed]]="",ABS(NETWORKDAYS(Proc[[#This Row],[DateOpened]],TODAY()))-1,ABS(NETWORKDAYS(Proc[[#This Row],[DateOpened]],Proc[[#This Row],[DateClosed]]))-1)</f>
        <v>9</v>
      </c>
      <c r="R264" s="64" t="s">
        <v>456</v>
      </c>
      <c r="S264" s="60"/>
    </row>
    <row r="265" spans="1:19" hidden="1">
      <c r="A265" s="62" t="s">
        <v>1670</v>
      </c>
      <c r="B265" s="60" t="str">
        <f>IFERROR(VLOOKUP(Proc[[#This Row],[App]],Table2[],3,0),"open")</f>
        <v>ok</v>
      </c>
      <c r="C265" s="62" t="s">
        <v>369</v>
      </c>
      <c r="D265" t="s">
        <v>1669</v>
      </c>
      <c r="E265" t="s">
        <v>1673</v>
      </c>
      <c r="F265" s="60" t="s">
        <v>1671</v>
      </c>
      <c r="G265" s="62" t="s">
        <v>406</v>
      </c>
      <c r="H265" s="60" t="str">
        <f>IF(Proc[[#This Row],[type]]="LFF (MDG-F)",MID(Proc[[#This Row],[Obj]],13,10),"")</f>
        <v>DE10623000</v>
      </c>
      <c r="I265" t="s">
        <v>1730</v>
      </c>
      <c r="J265" s="60" t="b">
        <f>Proc[[#This Row],[Requested]]=Proc[[#This Row],[CurrentParent]]</f>
        <v>0</v>
      </c>
      <c r="K265" s="60" t="str">
        <f>IF(Proc[[#This Row],[Author]]="Marcela Urrego",VLOOKUP(LEFT(Proc[[#This Row],[Requested]],1),Table3[#All],2,0),VLOOKUP(Proc[[#This Row],[Author]],Table4[],2,0))</f>
        <v>MGF</v>
      </c>
      <c r="L265" s="60" t="s">
        <v>530</v>
      </c>
      <c r="M265" s="69">
        <v>45677.556840277779</v>
      </c>
      <c r="N265" s="69">
        <v>45688</v>
      </c>
      <c r="O265" s="69">
        <v>45688</v>
      </c>
      <c r="P265" s="64" t="str">
        <f ca="1">IF(Proc[[#This Row],[DaysAgeing]]&gt;5,"yep","on track")</f>
        <v>yep</v>
      </c>
      <c r="Q265" s="3">
        <f ca="1">IF(Proc[[#This Row],[DateClosed]]="",ABS(NETWORKDAYS(Proc[[#This Row],[DateOpened]],TODAY()))-1,ABS(NETWORKDAYS(Proc[[#This Row],[DateOpened]],Proc[[#This Row],[DateClosed]]))-1)</f>
        <v>9</v>
      </c>
      <c r="R265" s="64" t="s">
        <v>456</v>
      </c>
      <c r="S265" s="60"/>
    </row>
    <row r="266" spans="1:19" hidden="1">
      <c r="A266" t="s">
        <v>1674</v>
      </c>
      <c r="B266" s="60" t="str">
        <f>IFERROR(VLOOKUP(Proc[[#This Row],[App]],Table2[],3,0),"open")</f>
        <v>ok</v>
      </c>
      <c r="C266" s="62" t="s">
        <v>369</v>
      </c>
      <c r="D266" t="s">
        <v>1675</v>
      </c>
      <c r="E266" t="s">
        <v>1687</v>
      </c>
      <c r="F266" s="60" t="s">
        <v>557</v>
      </c>
      <c r="G266" s="62" t="s">
        <v>400</v>
      </c>
      <c r="H266" s="60" t="str">
        <f>IF(Proc[[#This Row],[type]]="LFF (MDG-F)",MID(Proc[[#This Row],[Obj]],13,10),"")</f>
        <v/>
      </c>
      <c r="J266" s="60" t="b">
        <f>Proc[[#This Row],[Requested]]=Proc[[#This Row],[CurrentParent]]</f>
        <v>0</v>
      </c>
      <c r="K266" s="60" t="str">
        <f>IF(Proc[[#This Row],[Author]]="Marcela Urrego",VLOOKUP(LEFT(Proc[[#This Row],[Requested]],1),Table3[#All],2,0),VLOOKUP(Proc[[#This Row],[Author]],Table4[],2,0))</f>
        <v>EL</v>
      </c>
      <c r="L266" s="60" t="s">
        <v>530</v>
      </c>
      <c r="M266" s="69">
        <v>45679.497245370374</v>
      </c>
      <c r="N266" s="69">
        <v>45681</v>
      </c>
      <c r="O266" s="69">
        <v>45681</v>
      </c>
      <c r="P266" s="64" t="str">
        <f ca="1">IF(Proc[[#This Row],[DaysAgeing]]&gt;5,"yep","on track")</f>
        <v>on track</v>
      </c>
      <c r="Q266" s="3">
        <f ca="1">IF(Proc[[#This Row],[DateClosed]]="",ABS(NETWORKDAYS(Proc[[#This Row],[DateOpened]],TODAY()))-1,ABS(NETWORKDAYS(Proc[[#This Row],[DateOpened]],Proc[[#This Row],[DateClosed]]))-1)</f>
        <v>2</v>
      </c>
      <c r="R266" s="64" t="s">
        <v>1033</v>
      </c>
      <c r="S266" s="60"/>
    </row>
    <row r="267" spans="1:19" hidden="1">
      <c r="A267" s="62" t="s">
        <v>1674</v>
      </c>
      <c r="B267" s="60" t="str">
        <f>IFERROR(VLOOKUP(Proc[[#This Row],[App]],Table2[],3,0),"open")</f>
        <v>ok</v>
      </c>
      <c r="C267" s="62" t="s">
        <v>369</v>
      </c>
      <c r="D267" t="s">
        <v>1676</v>
      </c>
      <c r="E267" t="s">
        <v>1688</v>
      </c>
      <c r="F267" s="60" t="s">
        <v>557</v>
      </c>
      <c r="G267" s="62" t="s">
        <v>400</v>
      </c>
      <c r="H267" s="60" t="str">
        <f>IF(Proc[[#This Row],[type]]="LFF (MDG-F)",MID(Proc[[#This Row],[Obj]],13,10),"")</f>
        <v/>
      </c>
      <c r="J267" s="60" t="b">
        <f>Proc[[#This Row],[Requested]]=Proc[[#This Row],[CurrentParent]]</f>
        <v>0</v>
      </c>
      <c r="K267" s="60" t="str">
        <f>IF(Proc[[#This Row],[Author]]="Marcela Urrego",VLOOKUP(LEFT(Proc[[#This Row],[Requested]],1),Table3[#All],2,0),VLOOKUP(Proc[[#This Row],[Author]],Table4[],2,0))</f>
        <v>EL</v>
      </c>
      <c r="L267" s="60" t="s">
        <v>530</v>
      </c>
      <c r="M267" s="69">
        <v>45679.497245370374</v>
      </c>
      <c r="N267" s="69">
        <v>45681</v>
      </c>
      <c r="O267" s="69">
        <v>45681</v>
      </c>
      <c r="P267" s="64" t="str">
        <f ca="1">IF(Proc[[#This Row],[DaysAgeing]]&gt;5,"yep","on track")</f>
        <v>on track</v>
      </c>
      <c r="Q267" s="3">
        <f ca="1">IF(Proc[[#This Row],[DateClosed]]="",ABS(NETWORKDAYS(Proc[[#This Row],[DateOpened]],TODAY()))-1,ABS(NETWORKDAYS(Proc[[#This Row],[DateOpened]],Proc[[#This Row],[DateClosed]]))-1)</f>
        <v>2</v>
      </c>
      <c r="R267" s="64" t="s">
        <v>1033</v>
      </c>
      <c r="S267" s="60"/>
    </row>
    <row r="268" spans="1:19" hidden="1">
      <c r="A268" s="62" t="s">
        <v>1674</v>
      </c>
      <c r="B268" s="60" t="str">
        <f>IFERROR(VLOOKUP(Proc[[#This Row],[App]],Table2[],3,0),"open")</f>
        <v>ok</v>
      </c>
      <c r="C268" s="62" t="s">
        <v>369</v>
      </c>
      <c r="D268" t="s">
        <v>1677</v>
      </c>
      <c r="E268" t="s">
        <v>1268</v>
      </c>
      <c r="F268" s="60" t="s">
        <v>557</v>
      </c>
      <c r="G268" s="62" t="s">
        <v>400</v>
      </c>
      <c r="H268" s="60" t="str">
        <f>IF(Proc[[#This Row],[type]]="LFF (MDG-F)",MID(Proc[[#This Row],[Obj]],13,10),"")</f>
        <v/>
      </c>
      <c r="J268" s="60" t="b">
        <f>Proc[[#This Row],[Requested]]=Proc[[#This Row],[CurrentParent]]</f>
        <v>0</v>
      </c>
      <c r="K268" s="60" t="str">
        <f>IF(Proc[[#This Row],[Author]]="Marcela Urrego",VLOOKUP(LEFT(Proc[[#This Row],[Requested]],1),Table3[#All],2,0),VLOOKUP(Proc[[#This Row],[Author]],Table4[],2,0))</f>
        <v>EL</v>
      </c>
      <c r="L268" s="60" t="s">
        <v>530</v>
      </c>
      <c r="M268" s="69">
        <v>45679.497245370374</v>
      </c>
      <c r="N268" s="69">
        <v>45681</v>
      </c>
      <c r="O268" s="69">
        <v>45681</v>
      </c>
      <c r="P268" s="64" t="str">
        <f ca="1">IF(Proc[[#This Row],[DaysAgeing]]&gt;5,"yep","on track")</f>
        <v>on track</v>
      </c>
      <c r="Q268" s="3">
        <f ca="1">IF(Proc[[#This Row],[DateClosed]]="",ABS(NETWORKDAYS(Proc[[#This Row],[DateOpened]],TODAY()))-1,ABS(NETWORKDAYS(Proc[[#This Row],[DateOpened]],Proc[[#This Row],[DateClosed]]))-1)</f>
        <v>2</v>
      </c>
      <c r="R268" s="64" t="s">
        <v>1033</v>
      </c>
      <c r="S268" s="60"/>
    </row>
    <row r="269" spans="1:19" hidden="1">
      <c r="A269" s="62" t="s">
        <v>1674</v>
      </c>
      <c r="B269" s="60" t="str">
        <f>IFERROR(VLOOKUP(Proc[[#This Row],[App]],Table2[],3,0),"open")</f>
        <v>ok</v>
      </c>
      <c r="C269" s="62" t="s">
        <v>369</v>
      </c>
      <c r="D269" t="s">
        <v>1678</v>
      </c>
      <c r="E269" t="s">
        <v>1266</v>
      </c>
      <c r="F269" s="60" t="s">
        <v>557</v>
      </c>
      <c r="G269" s="62" t="s">
        <v>400</v>
      </c>
      <c r="H269" s="60" t="str">
        <f>IF(Proc[[#This Row],[type]]="LFF (MDG-F)",MID(Proc[[#This Row],[Obj]],13,10),"")</f>
        <v/>
      </c>
      <c r="J269" s="60" t="b">
        <f>Proc[[#This Row],[Requested]]=Proc[[#This Row],[CurrentParent]]</f>
        <v>0</v>
      </c>
      <c r="K269" s="60" t="str">
        <f>IF(Proc[[#This Row],[Author]]="Marcela Urrego",VLOOKUP(LEFT(Proc[[#This Row],[Requested]],1),Table3[#All],2,0),VLOOKUP(Proc[[#This Row],[Author]],Table4[],2,0))</f>
        <v>EL</v>
      </c>
      <c r="L269" s="60" t="s">
        <v>530</v>
      </c>
      <c r="M269" s="69">
        <v>45679.497245370374</v>
      </c>
      <c r="N269" s="69">
        <v>45681</v>
      </c>
      <c r="O269" s="69">
        <v>45681</v>
      </c>
      <c r="P269" s="64" t="str">
        <f ca="1">IF(Proc[[#This Row],[DaysAgeing]]&gt;5,"yep","on track")</f>
        <v>on track</v>
      </c>
      <c r="Q269" s="3">
        <f ca="1">IF(Proc[[#This Row],[DateClosed]]="",ABS(NETWORKDAYS(Proc[[#This Row],[DateOpened]],TODAY()))-1,ABS(NETWORKDAYS(Proc[[#This Row],[DateOpened]],Proc[[#This Row],[DateClosed]]))-1)</f>
        <v>2</v>
      </c>
      <c r="R269" s="64" t="s">
        <v>1033</v>
      </c>
      <c r="S269" s="60"/>
    </row>
    <row r="270" spans="1:19" hidden="1">
      <c r="A270" s="62" t="s">
        <v>1674</v>
      </c>
      <c r="B270" s="60" t="str">
        <f>IFERROR(VLOOKUP(Proc[[#This Row],[App]],Table2[],3,0),"open")</f>
        <v>ok</v>
      </c>
      <c r="C270" s="62" t="s">
        <v>369</v>
      </c>
      <c r="D270" t="s">
        <v>1679</v>
      </c>
      <c r="E270" t="s">
        <v>1267</v>
      </c>
      <c r="F270" s="60" t="s">
        <v>557</v>
      </c>
      <c r="G270" s="62" t="s">
        <v>400</v>
      </c>
      <c r="H270" s="60" t="str">
        <f>IF(Proc[[#This Row],[type]]="LFF (MDG-F)",MID(Proc[[#This Row],[Obj]],13,10),"")</f>
        <v/>
      </c>
      <c r="J270" s="60" t="b">
        <f>Proc[[#This Row],[Requested]]=Proc[[#This Row],[CurrentParent]]</f>
        <v>0</v>
      </c>
      <c r="K270" s="60" t="str">
        <f>IF(Proc[[#This Row],[Author]]="Marcela Urrego",VLOOKUP(LEFT(Proc[[#This Row],[Requested]],1),Table3[#All],2,0),VLOOKUP(Proc[[#This Row],[Author]],Table4[],2,0))</f>
        <v>EL</v>
      </c>
      <c r="L270" s="60" t="s">
        <v>530</v>
      </c>
      <c r="M270" s="69">
        <v>45679.497245370374</v>
      </c>
      <c r="N270" s="69">
        <v>45681</v>
      </c>
      <c r="O270" s="69">
        <v>45681</v>
      </c>
      <c r="P270" s="64" t="str">
        <f ca="1">IF(Proc[[#This Row],[DaysAgeing]]&gt;5,"yep","on track")</f>
        <v>on track</v>
      </c>
      <c r="Q270" s="3">
        <f ca="1">IF(Proc[[#This Row],[DateClosed]]="",ABS(NETWORKDAYS(Proc[[#This Row],[DateOpened]],TODAY()))-1,ABS(NETWORKDAYS(Proc[[#This Row],[DateOpened]],Proc[[#This Row],[DateClosed]]))-1)</f>
        <v>2</v>
      </c>
      <c r="R270" s="64" t="s">
        <v>1033</v>
      </c>
      <c r="S270" s="60"/>
    </row>
    <row r="271" spans="1:19" hidden="1">
      <c r="A271" s="62" t="s">
        <v>1674</v>
      </c>
      <c r="B271" s="60" t="str">
        <f>IFERROR(VLOOKUP(Proc[[#This Row],[App]],Table2[],3,0),"open")</f>
        <v>ok</v>
      </c>
      <c r="C271" s="62" t="s">
        <v>369</v>
      </c>
      <c r="D271" t="s">
        <v>1680</v>
      </c>
      <c r="E271" t="s">
        <v>1265</v>
      </c>
      <c r="F271" s="60" t="s">
        <v>557</v>
      </c>
      <c r="G271" s="62" t="s">
        <v>400</v>
      </c>
      <c r="H271" s="60" t="str">
        <f>IF(Proc[[#This Row],[type]]="LFF (MDG-F)",MID(Proc[[#This Row],[Obj]],13,10),"")</f>
        <v/>
      </c>
      <c r="J271" s="60" t="b">
        <f>Proc[[#This Row],[Requested]]=Proc[[#This Row],[CurrentParent]]</f>
        <v>0</v>
      </c>
      <c r="K271" s="60" t="str">
        <f>IF(Proc[[#This Row],[Author]]="Marcela Urrego",VLOOKUP(LEFT(Proc[[#This Row],[Requested]],1),Table3[#All],2,0),VLOOKUP(Proc[[#This Row],[Author]],Table4[],2,0))</f>
        <v>EL</v>
      </c>
      <c r="L271" s="60" t="s">
        <v>530</v>
      </c>
      <c r="M271" s="69">
        <v>45679.497245370374</v>
      </c>
      <c r="N271" s="69">
        <v>45681</v>
      </c>
      <c r="O271" s="69">
        <v>45681</v>
      </c>
      <c r="P271" s="64" t="str">
        <f ca="1">IF(Proc[[#This Row],[DaysAgeing]]&gt;5,"yep","on track")</f>
        <v>on track</v>
      </c>
      <c r="Q271" s="3">
        <f ca="1">IF(Proc[[#This Row],[DateClosed]]="",ABS(NETWORKDAYS(Proc[[#This Row],[DateOpened]],TODAY()))-1,ABS(NETWORKDAYS(Proc[[#This Row],[DateOpened]],Proc[[#This Row],[DateClosed]]))-1)</f>
        <v>2</v>
      </c>
      <c r="R271" s="64" t="s">
        <v>1033</v>
      </c>
      <c r="S271" s="60"/>
    </row>
    <row r="272" spans="1:19" hidden="1">
      <c r="A272" s="62" t="s">
        <v>1674</v>
      </c>
      <c r="B272" s="60" t="str">
        <f>IFERROR(VLOOKUP(Proc[[#This Row],[App]],Table2[],3,0),"open")</f>
        <v>ok</v>
      </c>
      <c r="C272" s="62" t="s">
        <v>369</v>
      </c>
      <c r="D272" t="s">
        <v>1681</v>
      </c>
      <c r="E272" t="s">
        <v>1687</v>
      </c>
      <c r="F272" s="60" t="s">
        <v>557</v>
      </c>
      <c r="G272" s="62" t="s">
        <v>400</v>
      </c>
      <c r="H272" s="60" t="str">
        <f>IF(Proc[[#This Row],[type]]="LFF (MDG-F)",MID(Proc[[#This Row],[Obj]],13,10),"")</f>
        <v/>
      </c>
      <c r="J272" s="60" t="b">
        <f>Proc[[#This Row],[Requested]]=Proc[[#This Row],[CurrentParent]]</f>
        <v>0</v>
      </c>
      <c r="K272" s="60" t="str">
        <f>IF(Proc[[#This Row],[Author]]="Marcela Urrego",VLOOKUP(LEFT(Proc[[#This Row],[Requested]],1),Table3[#All],2,0),VLOOKUP(Proc[[#This Row],[Author]],Table4[],2,0))</f>
        <v>EL</v>
      </c>
      <c r="L272" s="60" t="s">
        <v>530</v>
      </c>
      <c r="M272" s="69">
        <v>45679.497245370374</v>
      </c>
      <c r="N272" s="69">
        <v>45681</v>
      </c>
      <c r="O272" s="69">
        <v>45681</v>
      </c>
      <c r="P272" s="64" t="str">
        <f ca="1">IF(Proc[[#This Row],[DaysAgeing]]&gt;5,"yep","on track")</f>
        <v>on track</v>
      </c>
      <c r="Q272" s="3">
        <f ca="1">IF(Proc[[#This Row],[DateClosed]]="",ABS(NETWORKDAYS(Proc[[#This Row],[DateOpened]],TODAY()))-1,ABS(NETWORKDAYS(Proc[[#This Row],[DateOpened]],Proc[[#This Row],[DateClosed]]))-1)</f>
        <v>2</v>
      </c>
      <c r="R272" s="64" t="s">
        <v>1033</v>
      </c>
      <c r="S272" s="60"/>
    </row>
    <row r="273" spans="1:19" hidden="1">
      <c r="A273" s="62" t="s">
        <v>1674</v>
      </c>
      <c r="B273" s="60" t="str">
        <f>IFERROR(VLOOKUP(Proc[[#This Row],[App]],Table2[],3,0),"open")</f>
        <v>ok</v>
      </c>
      <c r="C273" s="62" t="s">
        <v>369</v>
      </c>
      <c r="D273" t="s">
        <v>1682</v>
      </c>
      <c r="E273" t="s">
        <v>1688</v>
      </c>
      <c r="F273" s="60" t="s">
        <v>557</v>
      </c>
      <c r="G273" s="62" t="s">
        <v>400</v>
      </c>
      <c r="H273" s="60" t="str">
        <f>IF(Proc[[#This Row],[type]]="LFF (MDG-F)",MID(Proc[[#This Row],[Obj]],13,10),"")</f>
        <v/>
      </c>
      <c r="J273" s="60" t="b">
        <f>Proc[[#This Row],[Requested]]=Proc[[#This Row],[CurrentParent]]</f>
        <v>0</v>
      </c>
      <c r="K273" s="60" t="str">
        <f>IF(Proc[[#This Row],[Author]]="Marcela Urrego",VLOOKUP(LEFT(Proc[[#This Row],[Requested]],1),Table3[#All],2,0),VLOOKUP(Proc[[#This Row],[Author]],Table4[],2,0))</f>
        <v>EL</v>
      </c>
      <c r="L273" s="60" t="s">
        <v>530</v>
      </c>
      <c r="M273" s="69">
        <v>45679.497245370374</v>
      </c>
      <c r="N273" s="69">
        <v>45681</v>
      </c>
      <c r="O273" s="69">
        <v>45681</v>
      </c>
      <c r="P273" s="64" t="str">
        <f ca="1">IF(Proc[[#This Row],[DaysAgeing]]&gt;5,"yep","on track")</f>
        <v>on track</v>
      </c>
      <c r="Q273" s="3">
        <f ca="1">IF(Proc[[#This Row],[DateClosed]]="",ABS(NETWORKDAYS(Proc[[#This Row],[DateOpened]],TODAY()))-1,ABS(NETWORKDAYS(Proc[[#This Row],[DateOpened]],Proc[[#This Row],[DateClosed]]))-1)</f>
        <v>2</v>
      </c>
      <c r="R273" s="64" t="s">
        <v>1033</v>
      </c>
      <c r="S273" s="60"/>
    </row>
    <row r="274" spans="1:19" hidden="1">
      <c r="A274" s="62" t="s">
        <v>1674</v>
      </c>
      <c r="B274" s="60" t="str">
        <f>IFERROR(VLOOKUP(Proc[[#This Row],[App]],Table2[],3,0),"open")</f>
        <v>ok</v>
      </c>
      <c r="C274" s="62" t="s">
        <v>369</v>
      </c>
      <c r="D274" t="s">
        <v>1683</v>
      </c>
      <c r="E274" t="s">
        <v>1269</v>
      </c>
      <c r="F274" s="60" t="s">
        <v>557</v>
      </c>
      <c r="G274" s="62" t="s">
        <v>400</v>
      </c>
      <c r="H274" s="60" t="str">
        <f>IF(Proc[[#This Row],[type]]="LFF (MDG-F)",MID(Proc[[#This Row],[Obj]],13,10),"")</f>
        <v/>
      </c>
      <c r="J274" s="60" t="b">
        <f>Proc[[#This Row],[Requested]]=Proc[[#This Row],[CurrentParent]]</f>
        <v>0</v>
      </c>
      <c r="K274" s="60" t="str">
        <f>IF(Proc[[#This Row],[Author]]="Marcela Urrego",VLOOKUP(LEFT(Proc[[#This Row],[Requested]],1),Table3[#All],2,0),VLOOKUP(Proc[[#This Row],[Author]],Table4[],2,0))</f>
        <v>EL</v>
      </c>
      <c r="L274" s="60" t="s">
        <v>530</v>
      </c>
      <c r="M274" s="69">
        <v>45679.497245370374</v>
      </c>
      <c r="N274" s="69">
        <v>45681</v>
      </c>
      <c r="O274" s="69">
        <v>45681</v>
      </c>
      <c r="P274" s="64" t="str">
        <f ca="1">IF(Proc[[#This Row],[DaysAgeing]]&gt;5,"yep","on track")</f>
        <v>on track</v>
      </c>
      <c r="Q274" s="3">
        <f ca="1">IF(Proc[[#This Row],[DateClosed]]="",ABS(NETWORKDAYS(Proc[[#This Row],[DateOpened]],TODAY()))-1,ABS(NETWORKDAYS(Proc[[#This Row],[DateOpened]],Proc[[#This Row],[DateClosed]]))-1)</f>
        <v>2</v>
      </c>
      <c r="R274" s="64" t="s">
        <v>1033</v>
      </c>
      <c r="S274" s="60"/>
    </row>
    <row r="275" spans="1:19" hidden="1">
      <c r="A275" s="62" t="s">
        <v>1674</v>
      </c>
      <c r="B275" s="60" t="str">
        <f>IFERROR(VLOOKUP(Proc[[#This Row],[App]],Table2[],3,0),"open")</f>
        <v>ok</v>
      </c>
      <c r="C275" s="62" t="s">
        <v>369</v>
      </c>
      <c r="D275" t="s">
        <v>1684</v>
      </c>
      <c r="E275" t="s">
        <v>1269</v>
      </c>
      <c r="F275" s="60" t="s">
        <v>557</v>
      </c>
      <c r="G275" s="62" t="s">
        <v>400</v>
      </c>
      <c r="H275" s="60" t="str">
        <f>IF(Proc[[#This Row],[type]]="LFF (MDG-F)",MID(Proc[[#This Row],[Obj]],13,10),"")</f>
        <v/>
      </c>
      <c r="J275" s="60" t="b">
        <f>Proc[[#This Row],[Requested]]=Proc[[#This Row],[CurrentParent]]</f>
        <v>0</v>
      </c>
      <c r="K275" s="60" t="str">
        <f>IF(Proc[[#This Row],[Author]]="Marcela Urrego",VLOOKUP(LEFT(Proc[[#This Row],[Requested]],1),Table3[#All],2,0),VLOOKUP(Proc[[#This Row],[Author]],Table4[],2,0))</f>
        <v>EL</v>
      </c>
      <c r="L275" s="60" t="s">
        <v>530</v>
      </c>
      <c r="M275" s="69">
        <v>45679.497245370374</v>
      </c>
      <c r="N275" s="69">
        <v>45681</v>
      </c>
      <c r="O275" s="69">
        <v>45681</v>
      </c>
      <c r="P275" s="64" t="str">
        <f ca="1">IF(Proc[[#This Row],[DaysAgeing]]&gt;5,"yep","on track")</f>
        <v>on track</v>
      </c>
      <c r="Q275" s="3">
        <f ca="1">IF(Proc[[#This Row],[DateClosed]]="",ABS(NETWORKDAYS(Proc[[#This Row],[DateOpened]],TODAY()))-1,ABS(NETWORKDAYS(Proc[[#This Row],[DateOpened]],Proc[[#This Row],[DateClosed]]))-1)</f>
        <v>2</v>
      </c>
      <c r="R275" s="64" t="s">
        <v>1033</v>
      </c>
      <c r="S275" s="60"/>
    </row>
    <row r="276" spans="1:19" hidden="1">
      <c r="A276" s="62" t="s">
        <v>1674</v>
      </c>
      <c r="B276" s="60" t="str">
        <f>IFERROR(VLOOKUP(Proc[[#This Row],[App]],Table2[],3,0),"open")</f>
        <v>ok</v>
      </c>
      <c r="C276" s="62" t="s">
        <v>369</v>
      </c>
      <c r="D276" t="s">
        <v>1685</v>
      </c>
      <c r="E276" t="s">
        <v>1269</v>
      </c>
      <c r="F276" s="60" t="s">
        <v>557</v>
      </c>
      <c r="G276" s="62" t="s">
        <v>400</v>
      </c>
      <c r="H276" s="60" t="str">
        <f>IF(Proc[[#This Row],[type]]="LFF (MDG-F)",MID(Proc[[#This Row],[Obj]],13,10),"")</f>
        <v/>
      </c>
      <c r="J276" s="60" t="b">
        <f>Proc[[#This Row],[Requested]]=Proc[[#This Row],[CurrentParent]]</f>
        <v>0</v>
      </c>
      <c r="K276" s="60" t="str">
        <f>IF(Proc[[#This Row],[Author]]="Marcela Urrego",VLOOKUP(LEFT(Proc[[#This Row],[Requested]],1),Table3[#All],2,0),VLOOKUP(Proc[[#This Row],[Author]],Table4[],2,0))</f>
        <v>EL</v>
      </c>
      <c r="L276" s="60" t="s">
        <v>530</v>
      </c>
      <c r="M276" s="69">
        <v>45679.497245370374</v>
      </c>
      <c r="N276" s="69">
        <v>45681</v>
      </c>
      <c r="O276" s="69">
        <v>45681</v>
      </c>
      <c r="P276" s="64" t="str">
        <f ca="1">IF(Proc[[#This Row],[DaysAgeing]]&gt;5,"yep","on track")</f>
        <v>on track</v>
      </c>
      <c r="Q276" s="3">
        <f ca="1">IF(Proc[[#This Row],[DateClosed]]="",ABS(NETWORKDAYS(Proc[[#This Row],[DateOpened]],TODAY()))-1,ABS(NETWORKDAYS(Proc[[#This Row],[DateOpened]],Proc[[#This Row],[DateClosed]]))-1)</f>
        <v>2</v>
      </c>
      <c r="R276" s="64" t="s">
        <v>1033</v>
      </c>
      <c r="S276" s="60"/>
    </row>
    <row r="277" spans="1:19" hidden="1">
      <c r="A277" s="62" t="s">
        <v>1674</v>
      </c>
      <c r="B277" s="60" t="str">
        <f>IFERROR(VLOOKUP(Proc[[#This Row],[App]],Table2[],3,0),"open")</f>
        <v>ok</v>
      </c>
      <c r="C277" s="62" t="s">
        <v>369</v>
      </c>
      <c r="D277" t="s">
        <v>1686</v>
      </c>
      <c r="E277" t="s">
        <v>1269</v>
      </c>
      <c r="F277" s="60" t="s">
        <v>557</v>
      </c>
      <c r="G277" s="62" t="s">
        <v>400</v>
      </c>
      <c r="H277" s="60" t="str">
        <f>IF(Proc[[#This Row],[type]]="LFF (MDG-F)",MID(Proc[[#This Row],[Obj]],13,10),"")</f>
        <v/>
      </c>
      <c r="J277" s="60" t="b">
        <f>Proc[[#This Row],[Requested]]=Proc[[#This Row],[CurrentParent]]</f>
        <v>0</v>
      </c>
      <c r="K277" s="60" t="str">
        <f>IF(Proc[[#This Row],[Author]]="Marcela Urrego",VLOOKUP(LEFT(Proc[[#This Row],[Requested]],1),Table3[#All],2,0),VLOOKUP(Proc[[#This Row],[Author]],Table4[],2,0))</f>
        <v>EL</v>
      </c>
      <c r="L277" s="60" t="s">
        <v>530</v>
      </c>
      <c r="M277" s="69">
        <v>45679.497245370374</v>
      </c>
      <c r="N277" s="69">
        <v>45681</v>
      </c>
      <c r="O277" s="69">
        <v>45681</v>
      </c>
      <c r="P277" s="64" t="str">
        <f ca="1">IF(Proc[[#This Row],[DaysAgeing]]&gt;5,"yep","on track")</f>
        <v>on track</v>
      </c>
      <c r="Q277" s="3">
        <f ca="1">IF(Proc[[#This Row],[DateClosed]]="",ABS(NETWORKDAYS(Proc[[#This Row],[DateOpened]],TODAY()))-1,ABS(NETWORKDAYS(Proc[[#This Row],[DateOpened]],Proc[[#This Row],[DateClosed]]))-1)</f>
        <v>2</v>
      </c>
      <c r="R277" s="64" t="s">
        <v>1033</v>
      </c>
      <c r="S277" s="60"/>
    </row>
    <row r="278" spans="1:19" hidden="1">
      <c r="A278" t="s">
        <v>1689</v>
      </c>
      <c r="B278" s="60" t="str">
        <f>IFERROR(VLOOKUP(Proc[[#This Row],[App]],Table2[],3,0),"open")</f>
        <v>ok</v>
      </c>
      <c r="C278" s="62" t="s">
        <v>369</v>
      </c>
      <c r="D278" t="s">
        <v>1690</v>
      </c>
      <c r="E278" t="s">
        <v>1188</v>
      </c>
      <c r="F278" s="60" t="s">
        <v>1125</v>
      </c>
      <c r="G278" s="62" t="s">
        <v>400</v>
      </c>
      <c r="H278" s="60" t="str">
        <f>IF(Proc[[#This Row],[type]]="LFF (MDG-F)",MID(Proc[[#This Row],[Obj]],13,10),"")</f>
        <v/>
      </c>
      <c r="J278" s="60" t="b">
        <f>Proc[[#This Row],[Requested]]=Proc[[#This Row],[CurrentParent]]</f>
        <v>0</v>
      </c>
      <c r="K278" s="60" t="str">
        <f>IF(Proc[[#This Row],[Author]]="Marcela Urrego",VLOOKUP(LEFT(Proc[[#This Row],[Requested]],1),Table3[#All],2,0),VLOOKUP(Proc[[#This Row],[Author]],Table4[],2,0))</f>
        <v>LS</v>
      </c>
      <c r="L278" s="60" t="s">
        <v>530</v>
      </c>
      <c r="M278" s="69">
        <v>45678.433263888888</v>
      </c>
      <c r="N278" s="69">
        <v>45681</v>
      </c>
      <c r="O278" s="69">
        <v>45681</v>
      </c>
      <c r="P278" s="64" t="str">
        <f ca="1">IF(Proc[[#This Row],[DaysAgeing]]&gt;5,"yep","on track")</f>
        <v>on track</v>
      </c>
      <c r="Q278" s="3">
        <f ca="1">IF(Proc[[#This Row],[DateClosed]]="",ABS(NETWORKDAYS(Proc[[#This Row],[DateOpened]],TODAY()))-1,ABS(NETWORKDAYS(Proc[[#This Row],[DateOpened]],Proc[[#This Row],[DateClosed]]))-1)</f>
        <v>3</v>
      </c>
      <c r="R278" s="64" t="s">
        <v>1004</v>
      </c>
      <c r="S278" s="60"/>
    </row>
    <row r="279" spans="1:19" hidden="1">
      <c r="A279" s="62" t="s">
        <v>1689</v>
      </c>
      <c r="B279" s="60" t="str">
        <f>IFERROR(VLOOKUP(Proc[[#This Row],[App]],Table2[],3,0),"open")</f>
        <v>ok</v>
      </c>
      <c r="C279" s="62" t="s">
        <v>369</v>
      </c>
      <c r="D279" t="s">
        <v>1691</v>
      </c>
      <c r="E279" t="s">
        <v>1187</v>
      </c>
      <c r="F279" s="60" t="s">
        <v>1208</v>
      </c>
      <c r="G279" s="62" t="s">
        <v>400</v>
      </c>
      <c r="H279" s="60" t="str">
        <f>IF(Proc[[#This Row],[type]]="LFF (MDG-F)",MID(Proc[[#This Row],[Obj]],13,10),"")</f>
        <v/>
      </c>
      <c r="J279" s="60" t="b">
        <f>Proc[[#This Row],[Requested]]=Proc[[#This Row],[CurrentParent]]</f>
        <v>0</v>
      </c>
      <c r="K279" s="60" t="str">
        <f>IF(Proc[[#This Row],[Author]]="Marcela Urrego",VLOOKUP(LEFT(Proc[[#This Row],[Requested]],1),Table3[#All],2,0),VLOOKUP(Proc[[#This Row],[Author]],Table4[],2,0))</f>
        <v>LS</v>
      </c>
      <c r="L279" s="60" t="s">
        <v>530</v>
      </c>
      <c r="M279" s="69">
        <v>45678.433263888888</v>
      </c>
      <c r="N279" s="69">
        <v>45681</v>
      </c>
      <c r="O279" s="69">
        <v>45681</v>
      </c>
      <c r="P279" s="64" t="str">
        <f ca="1">IF(Proc[[#This Row],[DaysAgeing]]&gt;5,"yep","on track")</f>
        <v>on track</v>
      </c>
      <c r="Q279" s="3">
        <f ca="1">IF(Proc[[#This Row],[DateClosed]]="",ABS(NETWORKDAYS(Proc[[#This Row],[DateOpened]],TODAY()))-1,ABS(NETWORKDAYS(Proc[[#This Row],[DateOpened]],Proc[[#This Row],[DateClosed]]))-1)</f>
        <v>3</v>
      </c>
      <c r="R279" s="64" t="s">
        <v>1004</v>
      </c>
      <c r="S279" s="60"/>
    </row>
    <row r="280" spans="1:19" hidden="1">
      <c r="A280" s="62" t="s">
        <v>1689</v>
      </c>
      <c r="B280" s="60" t="str">
        <f>IFERROR(VLOOKUP(Proc[[#This Row],[App]],Table2[],3,0),"open")</f>
        <v>ok</v>
      </c>
      <c r="C280" s="62" t="s">
        <v>369</v>
      </c>
      <c r="D280" t="s">
        <v>1692</v>
      </c>
      <c r="E280" t="s">
        <v>498</v>
      </c>
      <c r="F280" s="60" t="s">
        <v>1694</v>
      </c>
      <c r="G280" s="62" t="s">
        <v>400</v>
      </c>
      <c r="H280" s="60" t="str">
        <f>IF(Proc[[#This Row],[type]]="LFF (MDG-F)",MID(Proc[[#This Row],[Obj]],13,10),"")</f>
        <v/>
      </c>
      <c r="J280" s="60" t="b">
        <f>Proc[[#This Row],[Requested]]=Proc[[#This Row],[CurrentParent]]</f>
        <v>0</v>
      </c>
      <c r="K280" s="60" t="str">
        <f>IF(Proc[[#This Row],[Author]]="Marcela Urrego",VLOOKUP(LEFT(Proc[[#This Row],[Requested]],1),Table3[#All],2,0),VLOOKUP(Proc[[#This Row],[Author]],Table4[],2,0))</f>
        <v>LS</v>
      </c>
      <c r="L280" s="60" t="s">
        <v>530</v>
      </c>
      <c r="M280" s="69">
        <v>45678.433263888888</v>
      </c>
      <c r="N280" s="69">
        <v>45681</v>
      </c>
      <c r="O280" s="69">
        <v>45681</v>
      </c>
      <c r="P280" s="64" t="str">
        <f ca="1">IF(Proc[[#This Row],[DaysAgeing]]&gt;5,"yep","on track")</f>
        <v>on track</v>
      </c>
      <c r="Q280" s="3">
        <f ca="1">IF(Proc[[#This Row],[DateClosed]]="",ABS(NETWORKDAYS(Proc[[#This Row],[DateOpened]],TODAY()))-1,ABS(NETWORKDAYS(Proc[[#This Row],[DateOpened]],Proc[[#This Row],[DateClosed]]))-1)</f>
        <v>3</v>
      </c>
      <c r="R280" s="64" t="s">
        <v>1004</v>
      </c>
      <c r="S280" s="60"/>
    </row>
    <row r="281" spans="1:19" hidden="1">
      <c r="A281" s="62" t="s">
        <v>1689</v>
      </c>
      <c r="B281" s="60" t="str">
        <f>IFERROR(VLOOKUP(Proc[[#This Row],[App]],Table2[],3,0),"open")</f>
        <v>ok</v>
      </c>
      <c r="C281" s="62" t="s">
        <v>369</v>
      </c>
      <c r="D281" t="s">
        <v>1693</v>
      </c>
      <c r="E281" t="s">
        <v>649</v>
      </c>
      <c r="F281" s="60" t="s">
        <v>1695</v>
      </c>
      <c r="G281" s="62" t="s">
        <v>400</v>
      </c>
      <c r="H281" s="60" t="str">
        <f>IF(Proc[[#This Row],[type]]="LFF (MDG-F)",MID(Proc[[#This Row],[Obj]],13,10),"")</f>
        <v/>
      </c>
      <c r="J281" s="60" t="b">
        <f>Proc[[#This Row],[Requested]]=Proc[[#This Row],[CurrentParent]]</f>
        <v>0</v>
      </c>
      <c r="K281" s="60" t="str">
        <f>IF(Proc[[#This Row],[Author]]="Marcela Urrego",VLOOKUP(LEFT(Proc[[#This Row],[Requested]],1),Table3[#All],2,0),VLOOKUP(Proc[[#This Row],[Author]],Table4[],2,0))</f>
        <v>LS</v>
      </c>
      <c r="L281" s="60" t="s">
        <v>530</v>
      </c>
      <c r="M281" s="69">
        <v>45678.433263888888</v>
      </c>
      <c r="N281" s="69">
        <v>45681</v>
      </c>
      <c r="O281" s="69">
        <v>45681</v>
      </c>
      <c r="P281" s="64" t="str">
        <f ca="1">IF(Proc[[#This Row],[DaysAgeing]]&gt;5,"yep","on track")</f>
        <v>on track</v>
      </c>
      <c r="Q281" s="3">
        <f ca="1">IF(Proc[[#This Row],[DateClosed]]="",ABS(NETWORKDAYS(Proc[[#This Row],[DateOpened]],TODAY()))-1,ABS(NETWORKDAYS(Proc[[#This Row],[DateOpened]],Proc[[#This Row],[DateClosed]]))-1)</f>
        <v>3</v>
      </c>
      <c r="R281" s="64" t="s">
        <v>1004</v>
      </c>
      <c r="S281" s="60"/>
    </row>
    <row r="282" spans="1:19" hidden="1">
      <c r="A282" t="s">
        <v>1701</v>
      </c>
      <c r="B282" s="60" t="str">
        <f>IFERROR(VLOOKUP(Proc[[#This Row],[App]],Table2[],3,0),"open")</f>
        <v>ok</v>
      </c>
      <c r="C282" t="s">
        <v>369</v>
      </c>
      <c r="D282" t="s">
        <v>1696</v>
      </c>
      <c r="E282" t="s">
        <v>1084</v>
      </c>
      <c r="F282" s="60" t="s">
        <v>1699</v>
      </c>
      <c r="G282" s="62" t="s">
        <v>400</v>
      </c>
      <c r="H282" s="60" t="str">
        <f>IF(Proc[[#This Row],[type]]="LFF (MDG-F)",MID(Proc[[#This Row],[Obj]],13,10),"")</f>
        <v/>
      </c>
      <c r="J282" s="60" t="b">
        <f>Proc[[#This Row],[Requested]]=Proc[[#This Row],[CurrentParent]]</f>
        <v>0</v>
      </c>
      <c r="K282" s="60" t="str">
        <f>IF(Proc[[#This Row],[Author]]="Marcela Urrego",VLOOKUP(LEFT(Proc[[#This Row],[Requested]],1),Table3[#All],2,0),VLOOKUP(Proc[[#This Row],[Author]],Table4[],2,0))</f>
        <v>HC</v>
      </c>
      <c r="L282" s="60" t="s">
        <v>530</v>
      </c>
      <c r="M282" s="69">
        <v>45680.579351851855</v>
      </c>
      <c r="N282" s="69">
        <v>45681</v>
      </c>
      <c r="O282" s="69">
        <v>45681</v>
      </c>
      <c r="P282" s="64" t="str">
        <f ca="1">IF(Proc[[#This Row],[DaysAgeing]]&gt;5,"yep","on track")</f>
        <v>on track</v>
      </c>
      <c r="Q282" s="3">
        <f ca="1">IF(Proc[[#This Row],[DateClosed]]="",ABS(NETWORKDAYS(Proc[[#This Row],[DateOpened]],TODAY()))-1,ABS(NETWORKDAYS(Proc[[#This Row],[DateOpened]],Proc[[#This Row],[DateClosed]]))-1)</f>
        <v>1</v>
      </c>
      <c r="R282" s="64" t="s">
        <v>411</v>
      </c>
      <c r="S282" s="60"/>
    </row>
    <row r="283" spans="1:19" hidden="1">
      <c r="A283" s="62" t="s">
        <v>1701</v>
      </c>
      <c r="B283" s="60" t="str">
        <f>IFERROR(VLOOKUP(Proc[[#This Row],[App]],Table2[],3,0),"open")</f>
        <v>ok</v>
      </c>
      <c r="C283" s="62" t="s">
        <v>369</v>
      </c>
      <c r="D283" t="s">
        <v>1697</v>
      </c>
      <c r="E283" t="s">
        <v>1084</v>
      </c>
      <c r="F283" s="60" t="s">
        <v>1699</v>
      </c>
      <c r="G283" s="62" t="s">
        <v>400</v>
      </c>
      <c r="H283" s="60" t="str">
        <f>IF(Proc[[#This Row],[type]]="LFF (MDG-F)",MID(Proc[[#This Row],[Obj]],13,10),"")</f>
        <v/>
      </c>
      <c r="J283" s="60" t="b">
        <f>Proc[[#This Row],[Requested]]=Proc[[#This Row],[CurrentParent]]</f>
        <v>0</v>
      </c>
      <c r="K283" s="60" t="str">
        <f>IF(Proc[[#This Row],[Author]]="Marcela Urrego",VLOOKUP(LEFT(Proc[[#This Row],[Requested]],1),Table3[#All],2,0),VLOOKUP(Proc[[#This Row],[Author]],Table4[],2,0))</f>
        <v>HC</v>
      </c>
      <c r="L283" s="60" t="s">
        <v>530</v>
      </c>
      <c r="M283" s="69">
        <v>45680.579351851855</v>
      </c>
      <c r="N283" s="69">
        <v>45681</v>
      </c>
      <c r="O283" s="69">
        <v>45681</v>
      </c>
      <c r="P283" s="64" t="str">
        <f ca="1">IF(Proc[[#This Row],[DaysAgeing]]&gt;5,"yep","on track")</f>
        <v>on track</v>
      </c>
      <c r="Q283" s="3">
        <f ca="1">IF(Proc[[#This Row],[DateClosed]]="",ABS(NETWORKDAYS(Proc[[#This Row],[DateOpened]],TODAY()))-1,ABS(NETWORKDAYS(Proc[[#This Row],[DateOpened]],Proc[[#This Row],[DateClosed]]))-1)</f>
        <v>1</v>
      </c>
      <c r="R283" s="64" t="s">
        <v>411</v>
      </c>
      <c r="S283" s="60"/>
    </row>
    <row r="284" spans="1:19" hidden="1">
      <c r="A284" s="62" t="s">
        <v>1701</v>
      </c>
      <c r="B284" s="60" t="str">
        <f>IFERROR(VLOOKUP(Proc[[#This Row],[App]],Table2[],3,0),"open")</f>
        <v>ok</v>
      </c>
      <c r="C284" s="62" t="s">
        <v>377</v>
      </c>
      <c r="D284" t="s">
        <v>1083</v>
      </c>
      <c r="E284" t="s">
        <v>1084</v>
      </c>
      <c r="F284" s="60" t="s">
        <v>1085</v>
      </c>
      <c r="G284" t="s">
        <v>406</v>
      </c>
      <c r="H284" s="60" t="str">
        <f>IF(Proc[[#This Row],[type]]="LFF (MDG-F)",MID(Proc[[#This Row],[Obj]],13,10),"")</f>
        <v>EG50C01152</v>
      </c>
      <c r="I284" t="s">
        <v>850</v>
      </c>
      <c r="J284" s="60" t="b">
        <f>Proc[[#This Row],[Requested]]=Proc[[#This Row],[CurrentParent]]</f>
        <v>0</v>
      </c>
      <c r="K284" s="60" t="str">
        <f>IF(Proc[[#This Row],[Author]]="Marcela Urrego",VLOOKUP(LEFT(Proc[[#This Row],[Requested]],1),Table3[#All],2,0),VLOOKUP(Proc[[#This Row],[Author]],Table4[],2,0))</f>
        <v>HC</v>
      </c>
      <c r="L284" s="60" t="s">
        <v>530</v>
      </c>
      <c r="M284" s="69">
        <v>45680.579351851855</v>
      </c>
      <c r="O284" s="69">
        <v>45681</v>
      </c>
      <c r="P284" s="64" t="str">
        <f ca="1">IF(Proc[[#This Row],[DaysAgeing]]&gt;5,"yep","on track")</f>
        <v>on track</v>
      </c>
      <c r="Q284" s="3">
        <f ca="1">IF(Proc[[#This Row],[DateClosed]]="",ABS(NETWORKDAYS(Proc[[#This Row],[DateOpened]],TODAY()))-1,ABS(NETWORKDAYS(Proc[[#This Row],[DateOpened]],Proc[[#This Row],[DateClosed]]))-1)</f>
        <v>1</v>
      </c>
      <c r="R284" s="64" t="s">
        <v>411</v>
      </c>
      <c r="S284" s="60"/>
    </row>
    <row r="285" spans="1:19" hidden="1">
      <c r="A285" s="62" t="s">
        <v>1701</v>
      </c>
      <c r="B285" s="60" t="str">
        <f>IFERROR(VLOOKUP(Proc[[#This Row],[App]],Table2[],3,0),"open")</f>
        <v>ok</v>
      </c>
      <c r="C285" s="62" t="s">
        <v>369</v>
      </c>
      <c r="D285" t="s">
        <v>1698</v>
      </c>
      <c r="E285" t="s">
        <v>1084</v>
      </c>
      <c r="F285" s="60" t="s">
        <v>1700</v>
      </c>
      <c r="G285" s="62" t="s">
        <v>400</v>
      </c>
      <c r="H285" s="60" t="str">
        <f>IF(Proc[[#This Row],[type]]="LFF (MDG-F)",MID(Proc[[#This Row],[Obj]],13,10),"")</f>
        <v/>
      </c>
      <c r="J285" s="60" t="b">
        <f>Proc[[#This Row],[Requested]]=Proc[[#This Row],[CurrentParent]]</f>
        <v>0</v>
      </c>
      <c r="K285" s="60" t="str">
        <f>IF(Proc[[#This Row],[Author]]="Marcela Urrego",VLOOKUP(LEFT(Proc[[#This Row],[Requested]],1),Table3[#All],2,0),VLOOKUP(Proc[[#This Row],[Author]],Table4[],2,0))</f>
        <v>HC</v>
      </c>
      <c r="L285" s="60" t="s">
        <v>530</v>
      </c>
      <c r="M285" s="69">
        <v>45680.579351851855</v>
      </c>
      <c r="N285" s="69">
        <v>45681</v>
      </c>
      <c r="O285" s="69">
        <v>45681</v>
      </c>
      <c r="P285" s="64" t="str">
        <f ca="1">IF(Proc[[#This Row],[DaysAgeing]]&gt;5,"yep","on track")</f>
        <v>on track</v>
      </c>
      <c r="Q285" s="3">
        <f ca="1">IF(Proc[[#This Row],[DateClosed]]="",ABS(NETWORKDAYS(Proc[[#This Row],[DateOpened]],TODAY()))-1,ABS(NETWORKDAYS(Proc[[#This Row],[DateOpened]],Proc[[#This Row],[DateClosed]]))-1)</f>
        <v>1</v>
      </c>
      <c r="R285" s="64" t="s">
        <v>411</v>
      </c>
      <c r="S285" s="60"/>
    </row>
    <row r="286" spans="1:19" hidden="1">
      <c r="A286" t="s">
        <v>1702</v>
      </c>
      <c r="B286" s="60" t="str">
        <f>IFERROR(VLOOKUP(Proc[[#This Row],[App]],Table2[],3,0),"open")</f>
        <v>ok</v>
      </c>
      <c r="C286" s="62" t="s">
        <v>369</v>
      </c>
      <c r="D286" t="s">
        <v>1703</v>
      </c>
      <c r="E286" t="s">
        <v>1704</v>
      </c>
      <c r="F286" s="62" t="s">
        <v>1705</v>
      </c>
      <c r="G286" t="s">
        <v>400</v>
      </c>
      <c r="H286" s="60" t="str">
        <f>IF(Proc[[#This Row],[type]]="LFF (MDG-F)",MID(Proc[[#This Row],[Obj]],13,10),"")</f>
        <v/>
      </c>
      <c r="J286" s="60" t="b">
        <f>Proc[[#This Row],[Requested]]=Proc[[#This Row],[CurrentParent]]</f>
        <v>0</v>
      </c>
      <c r="K286" s="60" t="str">
        <f>IF(Proc[[#This Row],[Author]]="Marcela Urrego",VLOOKUP(LEFT(Proc[[#This Row],[Requested]],1),Table3[#All],2,0),VLOOKUP(Proc[[#This Row],[Author]],Table4[],2,0))</f>
        <v>HC</v>
      </c>
      <c r="L286" s="60" t="s">
        <v>530</v>
      </c>
      <c r="M286" s="69">
        <v>45680.579351851855</v>
      </c>
      <c r="N286" s="69">
        <v>45681</v>
      </c>
      <c r="O286" s="69">
        <v>45681</v>
      </c>
      <c r="P286" s="64" t="str">
        <f ca="1">IF(Proc[[#This Row],[DaysAgeing]]&gt;5,"yep","on track")</f>
        <v>on track</v>
      </c>
      <c r="Q286" s="3">
        <f ca="1">IF(Proc[[#This Row],[DateClosed]]="",ABS(NETWORKDAYS(Proc[[#This Row],[DateOpened]],TODAY()))-1,ABS(NETWORKDAYS(Proc[[#This Row],[DateOpened]],Proc[[#This Row],[DateClosed]]))-1)</f>
        <v>1</v>
      </c>
      <c r="R286" s="64" t="s">
        <v>411</v>
      </c>
      <c r="S286" s="60"/>
    </row>
    <row r="287" spans="1:19" hidden="1">
      <c r="A287" t="s">
        <v>1719</v>
      </c>
      <c r="B287" s="60" t="str">
        <f>IFERROR(VLOOKUP(Proc[[#This Row],[App]],Table2[],3,0),"open")</f>
        <v>ok</v>
      </c>
      <c r="C287" t="s">
        <v>369</v>
      </c>
      <c r="D287" t="s">
        <v>1706</v>
      </c>
      <c r="E287" t="s">
        <v>491</v>
      </c>
      <c r="F287" s="60" t="s">
        <v>1716</v>
      </c>
      <c r="G287" t="s">
        <v>400</v>
      </c>
      <c r="H287" s="60" t="str">
        <f>IF(Proc[[#This Row],[type]]="LFF (MDG-F)",MID(Proc[[#This Row],[Obj]],13,10),"")</f>
        <v/>
      </c>
      <c r="I287" t="s">
        <v>1730</v>
      </c>
      <c r="J287" s="60" t="b">
        <f>Proc[[#This Row],[Requested]]=Proc[[#This Row],[CurrentParent]]</f>
        <v>0</v>
      </c>
      <c r="K287" s="60" t="str">
        <f>IF(Proc[[#This Row],[Author]]="Marcela Urrego",VLOOKUP(LEFT(Proc[[#This Row],[Requested]],1),Table3[#All],2,0),VLOOKUP(Proc[[#This Row],[Author]],Table4[],2,0))</f>
        <v>MGF</v>
      </c>
      <c r="L287" s="60" t="s">
        <v>530</v>
      </c>
      <c r="M287" s="69">
        <v>45681.36482638889</v>
      </c>
      <c r="N287" s="69">
        <v>45688</v>
      </c>
      <c r="O287" s="69">
        <v>45688</v>
      </c>
      <c r="P287" s="64" t="str">
        <f ca="1">IF(Proc[[#This Row],[DaysAgeing]]&gt;5,"yep","on track")</f>
        <v>on track</v>
      </c>
      <c r="Q287" s="3">
        <f ca="1">IF(Proc[[#This Row],[DateClosed]]="",ABS(NETWORKDAYS(Proc[[#This Row],[DateOpened]],TODAY()))-1,ABS(NETWORKDAYS(Proc[[#This Row],[DateOpened]],Proc[[#This Row],[DateClosed]]))-1)</f>
        <v>5</v>
      </c>
      <c r="R287" s="64" t="s">
        <v>538</v>
      </c>
      <c r="S287" s="60"/>
    </row>
    <row r="288" spans="1:19" hidden="1">
      <c r="A288" s="62" t="s">
        <v>1719</v>
      </c>
      <c r="B288" s="60" t="str">
        <f>IFERROR(VLOOKUP(Proc[[#This Row],[App]],Table2[],3,0),"open")</f>
        <v>ok</v>
      </c>
      <c r="C288" s="62" t="s">
        <v>369</v>
      </c>
      <c r="D288" t="s">
        <v>493</v>
      </c>
      <c r="E288" t="s">
        <v>492</v>
      </c>
      <c r="F288" s="60" t="s">
        <v>1717</v>
      </c>
      <c r="G288" s="62" t="s">
        <v>400</v>
      </c>
      <c r="H288" s="60" t="str">
        <f>IF(Proc[[#This Row],[type]]="LFF (MDG-F)",MID(Proc[[#This Row],[Obj]],13,10),"")</f>
        <v/>
      </c>
      <c r="I288" s="62" t="s">
        <v>1730</v>
      </c>
      <c r="J288" s="60" t="b">
        <f>Proc[[#This Row],[Requested]]=Proc[[#This Row],[CurrentParent]]</f>
        <v>0</v>
      </c>
      <c r="K288" s="60" t="str">
        <f>IF(Proc[[#This Row],[Author]]="Marcela Urrego",VLOOKUP(LEFT(Proc[[#This Row],[Requested]],1),Table3[#All],2,0),VLOOKUP(Proc[[#This Row],[Author]],Table4[],2,0))</f>
        <v>MGF</v>
      </c>
      <c r="L288" s="60" t="s">
        <v>530</v>
      </c>
      <c r="M288" s="69">
        <v>45681.36482638889</v>
      </c>
      <c r="N288" s="69">
        <v>45688</v>
      </c>
      <c r="O288" s="69">
        <v>45688</v>
      </c>
      <c r="P288" s="64" t="str">
        <f ca="1">IF(Proc[[#This Row],[DaysAgeing]]&gt;5,"yep","on track")</f>
        <v>on track</v>
      </c>
      <c r="Q288" s="3">
        <f ca="1">IF(Proc[[#This Row],[DateClosed]]="",ABS(NETWORKDAYS(Proc[[#This Row],[DateOpened]],TODAY()))-1,ABS(NETWORKDAYS(Proc[[#This Row],[DateOpened]],Proc[[#This Row],[DateClosed]]))-1)</f>
        <v>5</v>
      </c>
      <c r="R288" s="64" t="s">
        <v>538</v>
      </c>
      <c r="S288" s="60"/>
    </row>
    <row r="289" spans="1:19" hidden="1">
      <c r="A289" s="62" t="s">
        <v>1719</v>
      </c>
      <c r="B289" s="60" t="str">
        <f>IFERROR(VLOOKUP(Proc[[#This Row],[App]],Table2[],3,0),"open")</f>
        <v>ok</v>
      </c>
      <c r="C289" s="62" t="s">
        <v>369</v>
      </c>
      <c r="D289" t="s">
        <v>1707</v>
      </c>
      <c r="E289" t="s">
        <v>1276</v>
      </c>
      <c r="F289" s="60" t="s">
        <v>1718</v>
      </c>
      <c r="G289" s="62" t="s">
        <v>400</v>
      </c>
      <c r="H289" s="60" t="str">
        <f>IF(Proc[[#This Row],[type]]="LFF (MDG-F)",MID(Proc[[#This Row],[Obj]],13,10),"")</f>
        <v/>
      </c>
      <c r="I289" s="62" t="s">
        <v>1730</v>
      </c>
      <c r="J289" s="60" t="b">
        <f>Proc[[#This Row],[Requested]]=Proc[[#This Row],[CurrentParent]]</f>
        <v>0</v>
      </c>
      <c r="K289" s="60" t="str">
        <f>IF(Proc[[#This Row],[Author]]="Marcela Urrego",VLOOKUP(LEFT(Proc[[#This Row],[Requested]],1),Table3[#All],2,0),VLOOKUP(Proc[[#This Row],[Author]],Table4[],2,0))</f>
        <v>MGF</v>
      </c>
      <c r="L289" s="60" t="s">
        <v>530</v>
      </c>
      <c r="M289" s="69">
        <v>45681.36482638889</v>
      </c>
      <c r="N289" s="69">
        <v>45688</v>
      </c>
      <c r="O289" s="69">
        <v>45688</v>
      </c>
      <c r="P289" s="64" t="str">
        <f ca="1">IF(Proc[[#This Row],[DaysAgeing]]&gt;5,"yep","on track")</f>
        <v>on track</v>
      </c>
      <c r="Q289" s="3">
        <f ca="1">IF(Proc[[#This Row],[DateClosed]]="",ABS(NETWORKDAYS(Proc[[#This Row],[DateOpened]],TODAY()))-1,ABS(NETWORKDAYS(Proc[[#This Row],[DateOpened]],Proc[[#This Row],[DateClosed]]))-1)</f>
        <v>5</v>
      </c>
      <c r="R289" s="64" t="s">
        <v>538</v>
      </c>
      <c r="S289" s="60"/>
    </row>
    <row r="290" spans="1:19" hidden="1">
      <c r="A290" s="62" t="s">
        <v>1719</v>
      </c>
      <c r="B290" s="60" t="str">
        <f>IFERROR(VLOOKUP(Proc[[#This Row],[App]],Table2[],3,0),"open")</f>
        <v>ok</v>
      </c>
      <c r="C290" s="62" t="s">
        <v>369</v>
      </c>
      <c r="D290" t="s">
        <v>1708</v>
      </c>
      <c r="E290" t="s">
        <v>1276</v>
      </c>
      <c r="F290" s="60" t="s">
        <v>1718</v>
      </c>
      <c r="G290" s="62" t="s">
        <v>400</v>
      </c>
      <c r="H290" s="60" t="str">
        <f>IF(Proc[[#This Row],[type]]="LFF (MDG-F)",MID(Proc[[#This Row],[Obj]],13,10),"")</f>
        <v/>
      </c>
      <c r="I290" s="62" t="s">
        <v>1730</v>
      </c>
      <c r="J290" s="60" t="b">
        <f>Proc[[#This Row],[Requested]]=Proc[[#This Row],[CurrentParent]]</f>
        <v>0</v>
      </c>
      <c r="K290" s="60" t="str">
        <f>IF(Proc[[#This Row],[Author]]="Marcela Urrego",VLOOKUP(LEFT(Proc[[#This Row],[Requested]],1),Table3[#All],2,0),VLOOKUP(Proc[[#This Row],[Author]],Table4[],2,0))</f>
        <v>MGF</v>
      </c>
      <c r="L290" s="60" t="s">
        <v>530</v>
      </c>
      <c r="M290" s="69">
        <v>45681.36482638889</v>
      </c>
      <c r="N290" s="69">
        <v>45688</v>
      </c>
      <c r="O290" s="69">
        <v>45688</v>
      </c>
      <c r="P290" s="64" t="str">
        <f ca="1">IF(Proc[[#This Row],[DaysAgeing]]&gt;5,"yep","on track")</f>
        <v>on track</v>
      </c>
      <c r="Q290" s="3">
        <f ca="1">IF(Proc[[#This Row],[DateClosed]]="",ABS(NETWORKDAYS(Proc[[#This Row],[DateOpened]],TODAY()))-1,ABS(NETWORKDAYS(Proc[[#This Row],[DateOpened]],Proc[[#This Row],[DateClosed]]))-1)</f>
        <v>5</v>
      </c>
      <c r="R290" s="64" t="s">
        <v>538</v>
      </c>
      <c r="S290" s="60"/>
    </row>
    <row r="291" spans="1:19" hidden="1">
      <c r="A291" s="62" t="s">
        <v>1719</v>
      </c>
      <c r="B291" s="60" t="str">
        <f>IFERROR(VLOOKUP(Proc[[#This Row],[App]],Table2[],3,0),"open")</f>
        <v>ok</v>
      </c>
      <c r="C291" s="62" t="s">
        <v>369</v>
      </c>
      <c r="D291" t="s">
        <v>1709</v>
      </c>
      <c r="E291" t="s">
        <v>1276</v>
      </c>
      <c r="F291" s="60" t="s">
        <v>1718</v>
      </c>
      <c r="G291" s="62" t="s">
        <v>400</v>
      </c>
      <c r="H291" s="60" t="str">
        <f>IF(Proc[[#This Row],[type]]="LFF (MDG-F)",MID(Proc[[#This Row],[Obj]],13,10),"")</f>
        <v/>
      </c>
      <c r="I291" s="62" t="s">
        <v>1730</v>
      </c>
      <c r="J291" s="60" t="b">
        <f>Proc[[#This Row],[Requested]]=Proc[[#This Row],[CurrentParent]]</f>
        <v>0</v>
      </c>
      <c r="K291" s="60" t="str">
        <f>IF(Proc[[#This Row],[Author]]="Marcela Urrego",VLOOKUP(LEFT(Proc[[#This Row],[Requested]],1),Table3[#All],2,0),VLOOKUP(Proc[[#This Row],[Author]],Table4[],2,0))</f>
        <v>MGF</v>
      </c>
      <c r="L291" s="60" t="s">
        <v>530</v>
      </c>
      <c r="M291" s="69">
        <v>45681.36482638889</v>
      </c>
      <c r="N291" s="69">
        <v>45688</v>
      </c>
      <c r="O291" s="69">
        <v>45688</v>
      </c>
      <c r="P291" s="64" t="str">
        <f ca="1">IF(Proc[[#This Row],[DaysAgeing]]&gt;5,"yep","on track")</f>
        <v>on track</v>
      </c>
      <c r="Q291" s="3">
        <f ca="1">IF(Proc[[#This Row],[DateClosed]]="",ABS(NETWORKDAYS(Proc[[#This Row],[DateOpened]],TODAY()))-1,ABS(NETWORKDAYS(Proc[[#This Row],[DateOpened]],Proc[[#This Row],[DateClosed]]))-1)</f>
        <v>5</v>
      </c>
      <c r="R291" s="64" t="s">
        <v>538</v>
      </c>
      <c r="S291" s="60"/>
    </row>
    <row r="292" spans="1:19" hidden="1">
      <c r="A292" s="62" t="s">
        <v>1719</v>
      </c>
      <c r="B292" s="60" t="str">
        <f>IFERROR(VLOOKUP(Proc[[#This Row],[App]],Table2[],3,0),"open")</f>
        <v>ok</v>
      </c>
      <c r="C292" s="62" t="s">
        <v>369</v>
      </c>
      <c r="D292" t="s">
        <v>1710</v>
      </c>
      <c r="E292" t="s">
        <v>1276</v>
      </c>
      <c r="F292" s="60" t="s">
        <v>1718</v>
      </c>
      <c r="G292" s="62" t="s">
        <v>400</v>
      </c>
      <c r="H292" s="60" t="str">
        <f>IF(Proc[[#This Row],[type]]="LFF (MDG-F)",MID(Proc[[#This Row],[Obj]],13,10),"")</f>
        <v/>
      </c>
      <c r="I292" s="62" t="s">
        <v>1730</v>
      </c>
      <c r="J292" s="60" t="b">
        <f>Proc[[#This Row],[Requested]]=Proc[[#This Row],[CurrentParent]]</f>
        <v>0</v>
      </c>
      <c r="K292" s="60" t="str">
        <f>IF(Proc[[#This Row],[Author]]="Marcela Urrego",VLOOKUP(LEFT(Proc[[#This Row],[Requested]],1),Table3[#All],2,0),VLOOKUP(Proc[[#This Row],[Author]],Table4[],2,0))</f>
        <v>MGF</v>
      </c>
      <c r="L292" s="60" t="s">
        <v>530</v>
      </c>
      <c r="M292" s="69">
        <v>45681.36482638889</v>
      </c>
      <c r="N292" s="69">
        <v>45688</v>
      </c>
      <c r="O292" s="69">
        <v>45688</v>
      </c>
      <c r="P292" s="64" t="str">
        <f ca="1">IF(Proc[[#This Row],[DaysAgeing]]&gt;5,"yep","on track")</f>
        <v>on track</v>
      </c>
      <c r="Q292" s="3">
        <f ca="1">IF(Proc[[#This Row],[DateClosed]]="",ABS(NETWORKDAYS(Proc[[#This Row],[DateOpened]],TODAY()))-1,ABS(NETWORKDAYS(Proc[[#This Row],[DateOpened]],Proc[[#This Row],[DateClosed]]))-1)</f>
        <v>5</v>
      </c>
      <c r="R292" s="64" t="s">
        <v>538</v>
      </c>
      <c r="S292" s="60"/>
    </row>
    <row r="293" spans="1:19" hidden="1">
      <c r="A293" s="62" t="s">
        <v>1719</v>
      </c>
      <c r="B293" s="60" t="str">
        <f>IFERROR(VLOOKUP(Proc[[#This Row],[App]],Table2[],3,0),"open")</f>
        <v>ok</v>
      </c>
      <c r="C293" s="62" t="s">
        <v>369</v>
      </c>
      <c r="D293" t="s">
        <v>1711</v>
      </c>
      <c r="E293" t="s">
        <v>1276</v>
      </c>
      <c r="F293" s="60" t="s">
        <v>1718</v>
      </c>
      <c r="G293" s="62" t="s">
        <v>400</v>
      </c>
      <c r="H293" s="60" t="str">
        <f>IF(Proc[[#This Row],[type]]="LFF (MDG-F)",MID(Proc[[#This Row],[Obj]],13,10),"")</f>
        <v/>
      </c>
      <c r="I293" s="62" t="s">
        <v>1730</v>
      </c>
      <c r="J293" s="60" t="b">
        <f>Proc[[#This Row],[Requested]]=Proc[[#This Row],[CurrentParent]]</f>
        <v>0</v>
      </c>
      <c r="K293" s="60" t="str">
        <f>IF(Proc[[#This Row],[Author]]="Marcela Urrego",VLOOKUP(LEFT(Proc[[#This Row],[Requested]],1),Table3[#All],2,0),VLOOKUP(Proc[[#This Row],[Author]],Table4[],2,0))</f>
        <v>MGF</v>
      </c>
      <c r="L293" s="60" t="s">
        <v>530</v>
      </c>
      <c r="M293" s="69">
        <v>45681.36482638889</v>
      </c>
      <c r="N293" s="69">
        <v>45688</v>
      </c>
      <c r="O293" s="69">
        <v>45688</v>
      </c>
      <c r="P293" s="64" t="str">
        <f ca="1">IF(Proc[[#This Row],[DaysAgeing]]&gt;5,"yep","on track")</f>
        <v>on track</v>
      </c>
      <c r="Q293" s="3">
        <f ca="1">IF(Proc[[#This Row],[DateClosed]]="",ABS(NETWORKDAYS(Proc[[#This Row],[DateOpened]],TODAY()))-1,ABS(NETWORKDAYS(Proc[[#This Row],[DateOpened]],Proc[[#This Row],[DateClosed]]))-1)</f>
        <v>5</v>
      </c>
      <c r="R293" s="64" t="s">
        <v>538</v>
      </c>
      <c r="S293" s="60"/>
    </row>
    <row r="294" spans="1:19" hidden="1">
      <c r="A294" s="62" t="s">
        <v>1719</v>
      </c>
      <c r="B294" s="60" t="str">
        <f>IFERROR(VLOOKUP(Proc[[#This Row],[App]],Table2[],3,0),"open")</f>
        <v>ok</v>
      </c>
      <c r="C294" s="62" t="s">
        <v>369</v>
      </c>
      <c r="D294" t="s">
        <v>1712</v>
      </c>
      <c r="E294" t="s">
        <v>1714</v>
      </c>
      <c r="F294" s="60" t="s">
        <v>494</v>
      </c>
      <c r="G294" s="62" t="s">
        <v>400</v>
      </c>
      <c r="H294" s="60" t="str">
        <f>IF(Proc[[#This Row],[type]]="LFF (MDG-F)",MID(Proc[[#This Row],[Obj]],13,10),"")</f>
        <v/>
      </c>
      <c r="I294" s="62" t="s">
        <v>1730</v>
      </c>
      <c r="J294" s="60" t="b">
        <f>Proc[[#This Row],[Requested]]=Proc[[#This Row],[CurrentParent]]</f>
        <v>0</v>
      </c>
      <c r="K294" s="60" t="str">
        <f>IF(Proc[[#This Row],[Author]]="Marcela Urrego",VLOOKUP(LEFT(Proc[[#This Row],[Requested]],1),Table3[#All],2,0),VLOOKUP(Proc[[#This Row],[Author]],Table4[],2,0))</f>
        <v>MGF</v>
      </c>
      <c r="L294" s="60" t="s">
        <v>530</v>
      </c>
      <c r="M294" s="69">
        <v>45681.36482638889</v>
      </c>
      <c r="N294" s="69">
        <v>45688</v>
      </c>
      <c r="O294" s="69">
        <v>45688</v>
      </c>
      <c r="P294" s="64" t="str">
        <f ca="1">IF(Proc[[#This Row],[DaysAgeing]]&gt;5,"yep","on track")</f>
        <v>on track</v>
      </c>
      <c r="Q294" s="3">
        <f ca="1">IF(Proc[[#This Row],[DateClosed]]="",ABS(NETWORKDAYS(Proc[[#This Row],[DateOpened]],TODAY()))-1,ABS(NETWORKDAYS(Proc[[#This Row],[DateOpened]],Proc[[#This Row],[DateClosed]]))-1)</f>
        <v>5</v>
      </c>
      <c r="R294" s="64" t="s">
        <v>538</v>
      </c>
      <c r="S294" s="60"/>
    </row>
    <row r="295" spans="1:19" hidden="1">
      <c r="A295" s="62" t="s">
        <v>1719</v>
      </c>
      <c r="B295" s="60" t="str">
        <f>IFERROR(VLOOKUP(Proc[[#This Row],[App]],Table2[],3,0),"open")</f>
        <v>ok</v>
      </c>
      <c r="C295" s="62" t="s">
        <v>369</v>
      </c>
      <c r="D295" t="s">
        <v>1713</v>
      </c>
      <c r="E295" t="s">
        <v>1715</v>
      </c>
      <c r="F295" s="60" t="s">
        <v>644</v>
      </c>
      <c r="G295" s="62" t="s">
        <v>400</v>
      </c>
      <c r="H295" s="60" t="str">
        <f>IF(Proc[[#This Row],[type]]="LFF (MDG-F)",MID(Proc[[#This Row],[Obj]],13,10),"")</f>
        <v/>
      </c>
      <c r="I295" s="62" t="s">
        <v>1730</v>
      </c>
      <c r="J295" s="60" t="b">
        <f>Proc[[#This Row],[Requested]]=Proc[[#This Row],[CurrentParent]]</f>
        <v>0</v>
      </c>
      <c r="K295" s="60" t="str">
        <f>IF(Proc[[#This Row],[Author]]="Marcela Urrego",VLOOKUP(LEFT(Proc[[#This Row],[Requested]],1),Table3[#All],2,0),VLOOKUP(Proc[[#This Row],[Author]],Table4[],2,0))</f>
        <v>MGF</v>
      </c>
      <c r="L295" s="60" t="s">
        <v>530</v>
      </c>
      <c r="M295" s="69">
        <v>45681.36482638889</v>
      </c>
      <c r="N295" s="69">
        <v>45688</v>
      </c>
      <c r="O295" s="69">
        <v>45688</v>
      </c>
      <c r="P295" s="64" t="str">
        <f ca="1">IF(Proc[[#This Row],[DaysAgeing]]&gt;5,"yep","on track")</f>
        <v>on track</v>
      </c>
      <c r="Q295" s="3">
        <f ca="1">IF(Proc[[#This Row],[DateClosed]]="",ABS(NETWORKDAYS(Proc[[#This Row],[DateOpened]],TODAY()))-1,ABS(NETWORKDAYS(Proc[[#This Row],[DateOpened]],Proc[[#This Row],[DateClosed]]))-1)</f>
        <v>5</v>
      </c>
      <c r="R295" s="64" t="s">
        <v>538</v>
      </c>
      <c r="S295" s="60"/>
    </row>
    <row r="296" spans="1:19" hidden="1">
      <c r="A296" t="s">
        <v>1720</v>
      </c>
      <c r="B296" s="32" t="str">
        <f>IFERROR(VLOOKUP(Proc[[#This Row],[App]],Table2[],3,0),"open")</f>
        <v>ok</v>
      </c>
      <c r="C296" s="63" t="s">
        <v>369</v>
      </c>
      <c r="D296" t="s">
        <v>1721</v>
      </c>
      <c r="E296" t="s">
        <v>1727</v>
      </c>
      <c r="F296" s="62" t="s">
        <v>1727</v>
      </c>
      <c r="G296" s="62" t="s">
        <v>406</v>
      </c>
      <c r="H296" s="60" t="str">
        <f>IF(Proc[[#This Row],[type]]="LFF (MDG-F)",MID(Proc[[#This Row],[Obj]],13,10),"")</f>
        <v>KR07DB3307</v>
      </c>
      <c r="I296" s="62" t="s">
        <v>1730</v>
      </c>
      <c r="J296" s="60" t="b">
        <f>Proc[[#This Row],[Requested]]=Proc[[#This Row],[CurrentParent]]</f>
        <v>1</v>
      </c>
      <c r="K296" s="60" t="str">
        <f>IF(Proc[[#This Row],[Author]]="Marcela Urrego",VLOOKUP(LEFT(Proc[[#This Row],[Requested]],1),Table3[#All],2,0),VLOOKUP(Proc[[#This Row],[Author]],Table4[],2,0))</f>
        <v>EL</v>
      </c>
      <c r="L296" s="60" t="s">
        <v>530</v>
      </c>
      <c r="M296" s="69">
        <v>45681.527141203704</v>
      </c>
      <c r="P296" s="64" t="str">
        <f ca="1">IF(Proc[[#This Row],[DaysAgeing]]&gt;5,"yep","on track")</f>
        <v>yep</v>
      </c>
      <c r="Q296" s="3">
        <f ca="1">IF(Proc[[#This Row],[DateClosed]]="",ABS(NETWORKDAYS(Proc[[#This Row],[DateOpened]],TODAY()))-1,ABS(NETWORKDAYS(Proc[[#This Row],[DateOpened]],Proc[[#This Row],[DateClosed]]))-1)</f>
        <v>26</v>
      </c>
      <c r="R296" s="64" t="s">
        <v>1113</v>
      </c>
      <c r="S296" s="60"/>
    </row>
    <row r="297" spans="1:19" hidden="1">
      <c r="A297" s="62" t="s">
        <v>1720</v>
      </c>
      <c r="B297" s="60" t="str">
        <f>IFERROR(VLOOKUP(Proc[[#This Row],[App]],Table2[],3,0),"open")</f>
        <v>ok</v>
      </c>
      <c r="C297" s="63" t="s">
        <v>369</v>
      </c>
      <c r="D297" t="s">
        <v>1722</v>
      </c>
      <c r="E297" t="s">
        <v>975</v>
      </c>
      <c r="F297" s="62" t="s">
        <v>975</v>
      </c>
      <c r="G297" s="62" t="s">
        <v>406</v>
      </c>
      <c r="H297" s="60" t="str">
        <f>IF(Proc[[#This Row],[type]]="LFF (MDG-F)",MID(Proc[[#This Row],[Obj]],13,10),"")</f>
        <v>KR07DB3305</v>
      </c>
      <c r="I297" s="62" t="s">
        <v>1730</v>
      </c>
      <c r="J297" s="60" t="b">
        <f>Proc[[#This Row],[Requested]]=Proc[[#This Row],[CurrentParent]]</f>
        <v>1</v>
      </c>
      <c r="K297" s="60" t="str">
        <f>IF(Proc[[#This Row],[Author]]="Marcela Urrego",VLOOKUP(LEFT(Proc[[#This Row],[Requested]],1),Table3[#All],2,0),VLOOKUP(Proc[[#This Row],[Author]],Table4[],2,0))</f>
        <v>EL</v>
      </c>
      <c r="L297" s="60" t="s">
        <v>530</v>
      </c>
      <c r="M297" s="69">
        <v>45681.527141203704</v>
      </c>
      <c r="P297" s="64" t="str">
        <f ca="1">IF(Proc[[#This Row],[DaysAgeing]]&gt;5,"yep","on track")</f>
        <v>yep</v>
      </c>
      <c r="Q297" s="3">
        <f ca="1">IF(Proc[[#This Row],[DateClosed]]="",ABS(NETWORKDAYS(Proc[[#This Row],[DateOpened]],TODAY()))-1,ABS(NETWORKDAYS(Proc[[#This Row],[DateOpened]],Proc[[#This Row],[DateClosed]]))-1)</f>
        <v>26</v>
      </c>
      <c r="R297" s="64" t="s">
        <v>1113</v>
      </c>
      <c r="S297" s="60"/>
    </row>
    <row r="298" spans="1:19" hidden="1">
      <c r="A298" s="62" t="s">
        <v>1720</v>
      </c>
      <c r="B298" s="60" t="str">
        <f>IFERROR(VLOOKUP(Proc[[#This Row],[App]],Table2[],3,0),"open")</f>
        <v>ok</v>
      </c>
      <c r="C298" s="63" t="s">
        <v>369</v>
      </c>
      <c r="D298" t="s">
        <v>1723</v>
      </c>
      <c r="E298" t="s">
        <v>1215</v>
      </c>
      <c r="F298" s="62" t="s">
        <v>1215</v>
      </c>
      <c r="G298" s="62" t="s">
        <v>406</v>
      </c>
      <c r="H298" s="60" t="str">
        <f>IF(Proc[[#This Row],[type]]="LFF (MDG-F)",MID(Proc[[#This Row],[Obj]],13,10),"")</f>
        <v>US10DB3015</v>
      </c>
      <c r="I298" s="62" t="s">
        <v>1730</v>
      </c>
      <c r="J298" s="60" t="b">
        <f>Proc[[#This Row],[Requested]]=Proc[[#This Row],[CurrentParent]]</f>
        <v>1</v>
      </c>
      <c r="K298" s="60" t="str">
        <f>IF(Proc[[#This Row],[Author]]="Marcela Urrego",VLOOKUP(LEFT(Proc[[#This Row],[Requested]],1),Table3[#All],2,0),VLOOKUP(Proc[[#This Row],[Author]],Table4[],2,0))</f>
        <v>EL</v>
      </c>
      <c r="L298" s="60" t="s">
        <v>530</v>
      </c>
      <c r="M298" s="69">
        <v>45681.527141203704</v>
      </c>
      <c r="P298" s="64" t="str">
        <f ca="1">IF(Proc[[#This Row],[DaysAgeing]]&gt;5,"yep","on track")</f>
        <v>yep</v>
      </c>
      <c r="Q298" s="3">
        <f ca="1">IF(Proc[[#This Row],[DateClosed]]="",ABS(NETWORKDAYS(Proc[[#This Row],[DateOpened]],TODAY()))-1,ABS(NETWORKDAYS(Proc[[#This Row],[DateOpened]],Proc[[#This Row],[DateClosed]]))-1)</f>
        <v>26</v>
      </c>
      <c r="R298" s="64" t="s">
        <v>1113</v>
      </c>
      <c r="S298" s="60"/>
    </row>
    <row r="299" spans="1:19" hidden="1">
      <c r="A299" s="62" t="s">
        <v>1720</v>
      </c>
      <c r="B299" s="60" t="str">
        <f>IFERROR(VLOOKUP(Proc[[#This Row],[App]],Table2[],3,0),"open")</f>
        <v>ok</v>
      </c>
      <c r="C299" s="63" t="s">
        <v>369</v>
      </c>
      <c r="D299" t="s">
        <v>1724</v>
      </c>
      <c r="E299" t="s">
        <v>1215</v>
      </c>
      <c r="F299" s="62" t="s">
        <v>1215</v>
      </c>
      <c r="G299" s="62" t="s">
        <v>406</v>
      </c>
      <c r="H299" s="60" t="str">
        <f>IF(Proc[[#This Row],[type]]="LFF (MDG-F)",MID(Proc[[#This Row],[Obj]],13,10),"")</f>
        <v>US10DB3018</v>
      </c>
      <c r="I299" s="62" t="s">
        <v>1730</v>
      </c>
      <c r="J299" s="60" t="b">
        <f>Proc[[#This Row],[Requested]]=Proc[[#This Row],[CurrentParent]]</f>
        <v>1</v>
      </c>
      <c r="K299" s="60" t="str">
        <f>IF(Proc[[#This Row],[Author]]="Marcela Urrego",VLOOKUP(LEFT(Proc[[#This Row],[Requested]],1),Table3[#All],2,0),VLOOKUP(Proc[[#This Row],[Author]],Table4[],2,0))</f>
        <v>EL</v>
      </c>
      <c r="L299" s="60" t="s">
        <v>530</v>
      </c>
      <c r="M299" s="69">
        <v>45681.527141203704</v>
      </c>
      <c r="P299" s="64" t="str">
        <f ca="1">IF(Proc[[#This Row],[DaysAgeing]]&gt;5,"yep","on track")</f>
        <v>yep</v>
      </c>
      <c r="Q299" s="3">
        <f ca="1">IF(Proc[[#This Row],[DateClosed]]="",ABS(NETWORKDAYS(Proc[[#This Row],[DateOpened]],TODAY()))-1,ABS(NETWORKDAYS(Proc[[#This Row],[DateOpened]],Proc[[#This Row],[DateClosed]]))-1)</f>
        <v>26</v>
      </c>
      <c r="R299" s="64" t="s">
        <v>1113</v>
      </c>
      <c r="S299" s="60"/>
    </row>
    <row r="300" spans="1:19" hidden="1">
      <c r="A300" s="62" t="s">
        <v>1720</v>
      </c>
      <c r="B300" s="60" t="str">
        <f>IFERROR(VLOOKUP(Proc[[#This Row],[App]],Table2[],3,0),"open")</f>
        <v>ok</v>
      </c>
      <c r="C300" s="63" t="s">
        <v>369</v>
      </c>
      <c r="D300" t="s">
        <v>1725</v>
      </c>
      <c r="E300" t="s">
        <v>1215</v>
      </c>
      <c r="F300" s="62" t="s">
        <v>1215</v>
      </c>
      <c r="G300" s="62" t="s">
        <v>406</v>
      </c>
      <c r="H300" s="60" t="str">
        <f>IF(Proc[[#This Row],[type]]="LFF (MDG-F)",MID(Proc[[#This Row],[Obj]],13,10),"")</f>
        <v>US10DB3019</v>
      </c>
      <c r="I300" s="62" t="s">
        <v>1730</v>
      </c>
      <c r="J300" s="60" t="b">
        <f>Proc[[#This Row],[Requested]]=Proc[[#This Row],[CurrentParent]]</f>
        <v>1</v>
      </c>
      <c r="K300" s="60" t="str">
        <f>IF(Proc[[#This Row],[Author]]="Marcela Urrego",VLOOKUP(LEFT(Proc[[#This Row],[Requested]],1),Table3[#All],2,0),VLOOKUP(Proc[[#This Row],[Author]],Table4[],2,0))</f>
        <v>EL</v>
      </c>
      <c r="L300" s="60" t="s">
        <v>530</v>
      </c>
      <c r="M300" s="69">
        <v>45681.527141203704</v>
      </c>
      <c r="P300" s="64" t="str">
        <f ca="1">IF(Proc[[#This Row],[DaysAgeing]]&gt;5,"yep","on track")</f>
        <v>yep</v>
      </c>
      <c r="Q300" s="3">
        <f ca="1">IF(Proc[[#This Row],[DateClosed]]="",ABS(NETWORKDAYS(Proc[[#This Row],[DateOpened]],TODAY()))-1,ABS(NETWORKDAYS(Proc[[#This Row],[DateOpened]],Proc[[#This Row],[DateClosed]]))-1)</f>
        <v>26</v>
      </c>
      <c r="R300" s="64" t="s">
        <v>1113</v>
      </c>
      <c r="S300" s="60"/>
    </row>
    <row r="301" spans="1:19" hidden="1">
      <c r="A301" s="62" t="s">
        <v>1720</v>
      </c>
      <c r="B301" s="60" t="str">
        <f>IFERROR(VLOOKUP(Proc[[#This Row],[App]],Table2[],3,0),"open")</f>
        <v>ok</v>
      </c>
      <c r="C301" s="63" t="s">
        <v>369</v>
      </c>
      <c r="D301" t="s">
        <v>1726</v>
      </c>
      <c r="E301" t="s">
        <v>1728</v>
      </c>
      <c r="F301" s="62" t="s">
        <v>1728</v>
      </c>
      <c r="G301" s="62" t="s">
        <v>406</v>
      </c>
      <c r="H301" s="60" t="str">
        <f>IF(Proc[[#This Row],[type]]="LFF (MDG-F)",MID(Proc[[#This Row],[Obj]],13,10),"")</f>
        <v>US10DB3010</v>
      </c>
      <c r="I301" s="62" t="s">
        <v>1730</v>
      </c>
      <c r="J301" s="60" t="b">
        <f>Proc[[#This Row],[Requested]]=Proc[[#This Row],[CurrentParent]]</f>
        <v>1</v>
      </c>
      <c r="K301" s="60" t="str">
        <f>IF(Proc[[#This Row],[Author]]="Marcela Urrego",VLOOKUP(LEFT(Proc[[#This Row],[Requested]],1),Table3[#All],2,0),VLOOKUP(Proc[[#This Row],[Author]],Table4[],2,0))</f>
        <v>EL</v>
      </c>
      <c r="L301" s="60" t="s">
        <v>530</v>
      </c>
      <c r="M301" s="69">
        <v>45681.527141203704</v>
      </c>
      <c r="P301" s="64" t="str">
        <f ca="1">IF(Proc[[#This Row],[DaysAgeing]]&gt;5,"yep","on track")</f>
        <v>yep</v>
      </c>
      <c r="Q301" s="3">
        <f ca="1">IF(Proc[[#This Row],[DateClosed]]="",ABS(NETWORKDAYS(Proc[[#This Row],[DateOpened]],TODAY()))-1,ABS(NETWORKDAYS(Proc[[#This Row],[DateOpened]],Proc[[#This Row],[DateClosed]]))-1)</f>
        <v>26</v>
      </c>
      <c r="R301" s="64" t="s">
        <v>1113</v>
      </c>
      <c r="S301" s="60"/>
    </row>
    <row r="302" spans="1:19" hidden="1">
      <c r="A302" s="62" t="s">
        <v>1720</v>
      </c>
      <c r="B302" s="60" t="str">
        <f>IFERROR(VLOOKUP(Proc[[#This Row],[App]],Table2[],3,0),"open")</f>
        <v>ok</v>
      </c>
      <c r="C302" s="63" t="s">
        <v>369</v>
      </c>
      <c r="D302" t="s">
        <v>782</v>
      </c>
      <c r="E302" t="s">
        <v>578</v>
      </c>
      <c r="F302" s="62" t="s">
        <v>578</v>
      </c>
      <c r="G302" s="62" t="s">
        <v>406</v>
      </c>
      <c r="H302" s="60" t="str">
        <f>IF(Proc[[#This Row],[type]]="LFF (MDG-F)",MID(Proc[[#This Row],[Obj]],13,10),"")</f>
        <v>KR16DB3301</v>
      </c>
      <c r="I302" s="62" t="s">
        <v>1730</v>
      </c>
      <c r="J302" s="60" t="b">
        <f>Proc[[#This Row],[Requested]]=Proc[[#This Row],[CurrentParent]]</f>
        <v>1</v>
      </c>
      <c r="K302" s="60" t="str">
        <f>IF(Proc[[#This Row],[Author]]="Marcela Urrego",VLOOKUP(LEFT(Proc[[#This Row],[Requested]],1),Table3[#All],2,0),VLOOKUP(Proc[[#This Row],[Author]],Table4[],2,0))</f>
        <v>EL</v>
      </c>
      <c r="L302" s="60" t="s">
        <v>530</v>
      </c>
      <c r="M302" s="69">
        <v>45681.527141203704</v>
      </c>
      <c r="P302" s="64" t="str">
        <f ca="1">IF(Proc[[#This Row],[DaysAgeing]]&gt;5,"yep","on track")</f>
        <v>yep</v>
      </c>
      <c r="Q302" s="3">
        <f ca="1">IF(Proc[[#This Row],[DateClosed]]="",ABS(NETWORKDAYS(Proc[[#This Row],[DateOpened]],TODAY()))-1,ABS(NETWORKDAYS(Proc[[#This Row],[DateOpened]],Proc[[#This Row],[DateClosed]]))-1)</f>
        <v>26</v>
      </c>
      <c r="R302" s="64" t="s">
        <v>1113</v>
      </c>
      <c r="S302" s="60"/>
    </row>
    <row r="303" spans="1:19" hidden="1">
      <c r="A303" s="62" t="s">
        <v>1720</v>
      </c>
      <c r="B303" s="60" t="str">
        <f>IFERROR(VLOOKUP(Proc[[#This Row],[App]],Table2[],3,0),"open")</f>
        <v>ok</v>
      </c>
      <c r="C303" s="63" t="s">
        <v>369</v>
      </c>
      <c r="D303" t="s">
        <v>779</v>
      </c>
      <c r="E303" t="s">
        <v>1729</v>
      </c>
      <c r="F303" s="62" t="s">
        <v>1729</v>
      </c>
      <c r="G303" s="62" t="s">
        <v>406</v>
      </c>
      <c r="H303" s="60" t="str">
        <f>IF(Proc[[#This Row],[type]]="LFF (MDG-F)",MID(Proc[[#This Row],[Obj]],13,10),"")</f>
        <v>KR15DB3300</v>
      </c>
      <c r="I303" s="62" t="s">
        <v>1730</v>
      </c>
      <c r="J303" s="60" t="b">
        <f>Proc[[#This Row],[Requested]]=Proc[[#This Row],[CurrentParent]]</f>
        <v>1</v>
      </c>
      <c r="K303" s="60" t="str">
        <f>IF(Proc[[#This Row],[Author]]="Marcela Urrego",VLOOKUP(LEFT(Proc[[#This Row],[Requested]],1),Table3[#All],2,0),VLOOKUP(Proc[[#This Row],[Author]],Table4[],2,0))</f>
        <v>EL</v>
      </c>
      <c r="L303" s="60" t="s">
        <v>530</v>
      </c>
      <c r="M303" s="69">
        <v>45681.527141203704</v>
      </c>
      <c r="P303" s="64" t="str">
        <f ca="1">IF(Proc[[#This Row],[DaysAgeing]]&gt;5,"yep","on track")</f>
        <v>yep</v>
      </c>
      <c r="Q303" s="3">
        <f ca="1">IF(Proc[[#This Row],[DateClosed]]="",ABS(NETWORKDAYS(Proc[[#This Row],[DateOpened]],TODAY()))-1,ABS(NETWORKDAYS(Proc[[#This Row],[DateOpened]],Proc[[#This Row],[DateClosed]]))-1)</f>
        <v>26</v>
      </c>
      <c r="R303" s="64" t="s">
        <v>1113</v>
      </c>
      <c r="S303" s="60"/>
    </row>
    <row r="304" spans="1:19" hidden="1">
      <c r="A304" s="62" t="s">
        <v>1720</v>
      </c>
      <c r="B304" s="60" t="str">
        <f>IFERROR(VLOOKUP(Proc[[#This Row],[App]],Table2[],3,0),"open")</f>
        <v>ok</v>
      </c>
      <c r="C304" s="63" t="s">
        <v>369</v>
      </c>
      <c r="D304" t="s">
        <v>780</v>
      </c>
      <c r="E304" t="s">
        <v>1729</v>
      </c>
      <c r="F304" s="62" t="s">
        <v>1729</v>
      </c>
      <c r="G304" s="62" t="s">
        <v>406</v>
      </c>
      <c r="H304" s="60" t="str">
        <f>IF(Proc[[#This Row],[type]]="LFF (MDG-F)",MID(Proc[[#This Row],[Obj]],13,10),"")</f>
        <v>KR15DB3302</v>
      </c>
      <c r="I304" s="62" t="s">
        <v>1730</v>
      </c>
      <c r="J304" s="60" t="b">
        <f>Proc[[#This Row],[Requested]]=Proc[[#This Row],[CurrentParent]]</f>
        <v>1</v>
      </c>
      <c r="K304" s="60" t="str">
        <f>IF(Proc[[#This Row],[Author]]="Marcela Urrego",VLOOKUP(LEFT(Proc[[#This Row],[Requested]],1),Table3[#All],2,0),VLOOKUP(Proc[[#This Row],[Author]],Table4[],2,0))</f>
        <v>EL</v>
      </c>
      <c r="L304" s="60" t="s">
        <v>530</v>
      </c>
      <c r="M304" s="69">
        <v>45681.527141203704</v>
      </c>
      <c r="P304" s="64" t="str">
        <f ca="1">IF(Proc[[#This Row],[DaysAgeing]]&gt;5,"yep","on track")</f>
        <v>yep</v>
      </c>
      <c r="Q304" s="3">
        <f ca="1">IF(Proc[[#This Row],[DateClosed]]="",ABS(NETWORKDAYS(Proc[[#This Row],[DateOpened]],TODAY()))-1,ABS(NETWORKDAYS(Proc[[#This Row],[DateOpened]],Proc[[#This Row],[DateClosed]]))-1)</f>
        <v>26</v>
      </c>
      <c r="R304" s="64" t="s">
        <v>1113</v>
      </c>
      <c r="S304" s="60"/>
    </row>
    <row r="305" spans="1:19" hidden="1">
      <c r="A305" s="62" t="s">
        <v>1720</v>
      </c>
      <c r="B305" s="60" t="str">
        <f>IFERROR(VLOOKUP(Proc[[#This Row],[App]],Table2[],3,0),"open")</f>
        <v>ok</v>
      </c>
      <c r="C305" s="63" t="s">
        <v>369</v>
      </c>
      <c r="D305" t="s">
        <v>781</v>
      </c>
      <c r="E305" t="s">
        <v>1727</v>
      </c>
      <c r="F305" s="62" t="s">
        <v>1727</v>
      </c>
      <c r="G305" s="62" t="s">
        <v>406</v>
      </c>
      <c r="H305" s="60" t="str">
        <f>IF(Proc[[#This Row],[type]]="LFF (MDG-F)",MID(Proc[[#This Row],[Obj]],13,10),"")</f>
        <v>KR15DB3307</v>
      </c>
      <c r="I305" s="62" t="s">
        <v>1730</v>
      </c>
      <c r="J305" s="60" t="b">
        <f>Proc[[#This Row],[Requested]]=Proc[[#This Row],[CurrentParent]]</f>
        <v>1</v>
      </c>
      <c r="K305" s="60" t="str">
        <f>IF(Proc[[#This Row],[Author]]="Marcela Urrego",VLOOKUP(LEFT(Proc[[#This Row],[Requested]],1),Table3[#All],2,0),VLOOKUP(Proc[[#This Row],[Author]],Table4[],2,0))</f>
        <v>EL</v>
      </c>
      <c r="L305" s="60" t="s">
        <v>530</v>
      </c>
      <c r="M305" s="69">
        <v>45681.527141203704</v>
      </c>
      <c r="P305" s="64" t="str">
        <f ca="1">IF(Proc[[#This Row],[DaysAgeing]]&gt;5,"yep","on track")</f>
        <v>yep</v>
      </c>
      <c r="Q305" s="3">
        <f ca="1">IF(Proc[[#This Row],[DateClosed]]="",ABS(NETWORKDAYS(Proc[[#This Row],[DateOpened]],TODAY()))-1,ABS(NETWORKDAYS(Proc[[#This Row],[DateOpened]],Proc[[#This Row],[DateClosed]]))-1)</f>
        <v>26</v>
      </c>
      <c r="R305" s="64" t="s">
        <v>1113</v>
      </c>
      <c r="S305" s="60"/>
    </row>
    <row r="306" spans="1:19" hidden="1">
      <c r="A306" s="62" t="s">
        <v>1720</v>
      </c>
      <c r="B306" s="60" t="str">
        <f>IFERROR(VLOOKUP(Proc[[#This Row],[App]],Table2[],3,0),"open")</f>
        <v>ok</v>
      </c>
      <c r="C306" s="63" t="s">
        <v>369</v>
      </c>
      <c r="D306" t="s">
        <v>783</v>
      </c>
      <c r="E306" t="s">
        <v>1214</v>
      </c>
      <c r="F306" s="62" t="s">
        <v>1214</v>
      </c>
      <c r="G306" s="62" t="s">
        <v>406</v>
      </c>
      <c r="H306" s="60" t="str">
        <f>IF(Proc[[#This Row],[type]]="LFF (MDG-F)",MID(Proc[[#This Row],[Obj]],13,10),"")</f>
        <v>TW10DB3302</v>
      </c>
      <c r="I306" s="62" t="s">
        <v>1730</v>
      </c>
      <c r="J306" s="60" t="b">
        <f>Proc[[#This Row],[Requested]]=Proc[[#This Row],[CurrentParent]]</f>
        <v>1</v>
      </c>
      <c r="K306" s="60" t="str">
        <f>IF(Proc[[#This Row],[Author]]="Marcela Urrego",VLOOKUP(LEFT(Proc[[#This Row],[Requested]],1),Table3[#All],2,0),VLOOKUP(Proc[[#This Row],[Author]],Table4[],2,0))</f>
        <v>EL</v>
      </c>
      <c r="L306" s="60" t="s">
        <v>530</v>
      </c>
      <c r="M306" s="69">
        <v>45681.527141203704</v>
      </c>
      <c r="P306" s="64" t="str">
        <f ca="1">IF(Proc[[#This Row],[DaysAgeing]]&gt;5,"yep","on track")</f>
        <v>yep</v>
      </c>
      <c r="Q306" s="3">
        <f ca="1">IF(Proc[[#This Row],[DateClosed]]="",ABS(NETWORKDAYS(Proc[[#This Row],[DateOpened]],TODAY()))-1,ABS(NETWORKDAYS(Proc[[#This Row],[DateOpened]],Proc[[#This Row],[DateClosed]]))-1)</f>
        <v>26</v>
      </c>
      <c r="R306" s="64" t="s">
        <v>1113</v>
      </c>
      <c r="S306" s="60"/>
    </row>
    <row r="307" spans="1:19" hidden="1">
      <c r="A307" t="s">
        <v>1734</v>
      </c>
      <c r="B307" s="60" t="str">
        <f>IFERROR(VLOOKUP(Proc[[#This Row],[App]],Table2[],3,0),"open")</f>
        <v>ok</v>
      </c>
      <c r="C307" t="s">
        <v>369</v>
      </c>
      <c r="D307" t="s">
        <v>1735</v>
      </c>
      <c r="E307" t="s">
        <v>1736</v>
      </c>
      <c r="F307" s="60"/>
      <c r="G307" t="s">
        <v>400</v>
      </c>
      <c r="H307" s="60" t="str">
        <f>IF(Proc[[#This Row],[type]]="LFF (MDG-F)",MID(Proc[[#This Row],[Obj]],13,10),"")</f>
        <v/>
      </c>
      <c r="J307" s="60" t="b">
        <f>Proc[[#This Row],[Requested]]=Proc[[#This Row],[CurrentParent]]</f>
        <v>0</v>
      </c>
      <c r="K307" s="60" t="str">
        <f>IF(Proc[[#This Row],[Author]]="Marcela Urrego",VLOOKUP(LEFT(Proc[[#This Row],[Requested]],1),Table3[#All],2,0),VLOOKUP(Proc[[#This Row],[Author]],Table4[],2,0))</f>
        <v>LS</v>
      </c>
      <c r="L307" s="60" t="s">
        <v>530</v>
      </c>
      <c r="M307" s="69">
        <v>45681.610185185185</v>
      </c>
      <c r="N307" s="69">
        <v>45688</v>
      </c>
      <c r="O307" s="69">
        <v>45688</v>
      </c>
      <c r="P307" s="69" t="str">
        <f ca="1">IF(Proc[[#This Row],[DaysAgeing]]&gt;5,"yep","on track")</f>
        <v>on track</v>
      </c>
      <c r="Q307" s="3">
        <f ca="1">IF(Proc[[#This Row],[DateClosed]]="",ABS(NETWORKDAYS(Proc[[#This Row],[DateOpened]],TODAY()))-1,ABS(NETWORKDAYS(Proc[[#This Row],[DateOpened]],Proc[[#This Row],[DateClosed]]))-1)</f>
        <v>5</v>
      </c>
      <c r="R307" s="69" t="s">
        <v>1327</v>
      </c>
      <c r="S307" s="60"/>
    </row>
    <row r="308" spans="1:19" hidden="1">
      <c r="A308" t="s">
        <v>1737</v>
      </c>
      <c r="B308" s="60" t="str">
        <f>IFERROR(VLOOKUP(Proc[[#This Row],[App]],Table2[],3,0),"open")</f>
        <v>ok</v>
      </c>
      <c r="C308" s="62" t="s">
        <v>369</v>
      </c>
      <c r="D308" t="s">
        <v>1738</v>
      </c>
      <c r="E308" t="s">
        <v>1289</v>
      </c>
      <c r="F308" s="60"/>
      <c r="G308" s="62" t="s">
        <v>400</v>
      </c>
      <c r="H308" s="60" t="str">
        <f>IF(Proc[[#This Row],[type]]="LFF (MDG-F)",MID(Proc[[#This Row],[Obj]],13,10),"")</f>
        <v/>
      </c>
      <c r="J308" s="60" t="b">
        <f>Proc[[#This Row],[Requested]]=Proc[[#This Row],[CurrentParent]]</f>
        <v>0</v>
      </c>
      <c r="K308" s="60" t="str">
        <f>IF(Proc[[#This Row],[Author]]="Marcela Urrego",VLOOKUP(LEFT(Proc[[#This Row],[Requested]],1),Table3[#All],2,0),VLOOKUP(Proc[[#This Row],[Author]],Table4[],2,0))</f>
        <v>LS</v>
      </c>
      <c r="L308" s="60" t="s">
        <v>530</v>
      </c>
      <c r="M308" s="69">
        <v>45685.33834490741</v>
      </c>
      <c r="N308" s="69">
        <v>45688</v>
      </c>
      <c r="O308" s="69">
        <v>45688</v>
      </c>
      <c r="P308" s="69" t="str">
        <f ca="1">IF(Proc[[#This Row],[DaysAgeing]]&gt;5,"yep","on track")</f>
        <v>on track</v>
      </c>
      <c r="Q308" s="3">
        <f ca="1">IF(Proc[[#This Row],[DateClosed]]="",ABS(NETWORKDAYS(Proc[[#This Row],[DateOpened]],TODAY()))-1,ABS(NETWORKDAYS(Proc[[#This Row],[DateOpened]],Proc[[#This Row],[DateClosed]]))-1)</f>
        <v>3</v>
      </c>
      <c r="R308" s="69" t="s">
        <v>1004</v>
      </c>
      <c r="S308" s="60"/>
    </row>
    <row r="309" spans="1:19" hidden="1">
      <c r="A309" s="62" t="s">
        <v>1737</v>
      </c>
      <c r="B309" s="60" t="str">
        <f>IFERROR(VLOOKUP(Proc[[#This Row],[App]],Table2[],3,0),"open")</f>
        <v>ok</v>
      </c>
      <c r="C309" s="62" t="s">
        <v>369</v>
      </c>
      <c r="D309" t="s">
        <v>1739</v>
      </c>
      <c r="E309" t="s">
        <v>1288</v>
      </c>
      <c r="F309" s="60"/>
      <c r="G309" s="62" t="s">
        <v>400</v>
      </c>
      <c r="H309" s="60" t="str">
        <f>IF(Proc[[#This Row],[type]]="LFF (MDG-F)",MID(Proc[[#This Row],[Obj]],13,10),"")</f>
        <v/>
      </c>
      <c r="J309" s="60" t="b">
        <f>Proc[[#This Row],[Requested]]=Proc[[#This Row],[CurrentParent]]</f>
        <v>0</v>
      </c>
      <c r="K309" s="60" t="str">
        <f>IF(Proc[[#This Row],[Author]]="Marcela Urrego",VLOOKUP(LEFT(Proc[[#This Row],[Requested]],1),Table3[#All],2,0),VLOOKUP(Proc[[#This Row],[Author]],Table4[],2,0))</f>
        <v>LS</v>
      </c>
      <c r="L309" s="60" t="s">
        <v>530</v>
      </c>
      <c r="M309" s="69">
        <v>45685.33834490741</v>
      </c>
      <c r="N309" s="69">
        <v>45688</v>
      </c>
      <c r="O309" s="69">
        <v>45688</v>
      </c>
      <c r="P309" s="69" t="str">
        <f ca="1">IF(Proc[[#This Row],[DaysAgeing]]&gt;5,"yep","on track")</f>
        <v>on track</v>
      </c>
      <c r="Q309" s="3">
        <f ca="1">IF(Proc[[#This Row],[DateClosed]]="",ABS(NETWORKDAYS(Proc[[#This Row],[DateOpened]],TODAY()))-1,ABS(NETWORKDAYS(Proc[[#This Row],[DateOpened]],Proc[[#This Row],[DateClosed]]))-1)</f>
        <v>3</v>
      </c>
      <c r="R309" s="69" t="s">
        <v>1004</v>
      </c>
      <c r="S309" s="60"/>
    </row>
    <row r="310" spans="1:19" hidden="1">
      <c r="A310" s="62" t="s">
        <v>1737</v>
      </c>
      <c r="B310" s="60" t="str">
        <f>IFERROR(VLOOKUP(Proc[[#This Row],[App]],Table2[],3,0),"open")</f>
        <v>ok</v>
      </c>
      <c r="C310" s="62" t="s">
        <v>369</v>
      </c>
      <c r="D310" t="s">
        <v>1740</v>
      </c>
      <c r="E310" t="s">
        <v>1743</v>
      </c>
      <c r="F310" s="60"/>
      <c r="G310" s="62" t="s">
        <v>400</v>
      </c>
      <c r="H310" s="60" t="str">
        <f>IF(Proc[[#This Row],[type]]="LFF (MDG-F)",MID(Proc[[#This Row],[Obj]],13,10),"")</f>
        <v/>
      </c>
      <c r="J310" s="60" t="b">
        <f>Proc[[#This Row],[Requested]]=Proc[[#This Row],[CurrentParent]]</f>
        <v>0</v>
      </c>
      <c r="K310" s="60" t="str">
        <f>IF(Proc[[#This Row],[Author]]="Marcela Urrego",VLOOKUP(LEFT(Proc[[#This Row],[Requested]],1),Table3[#All],2,0),VLOOKUP(Proc[[#This Row],[Author]],Table4[],2,0))</f>
        <v>LS</v>
      </c>
      <c r="L310" s="60" t="s">
        <v>530</v>
      </c>
      <c r="M310" s="69">
        <v>45685.33834490741</v>
      </c>
      <c r="N310" s="69">
        <v>45688</v>
      </c>
      <c r="O310" s="69">
        <v>45688</v>
      </c>
      <c r="P310" s="69" t="str">
        <f ca="1">IF(Proc[[#This Row],[DaysAgeing]]&gt;5,"yep","on track")</f>
        <v>on track</v>
      </c>
      <c r="Q310" s="3">
        <f ca="1">IF(Proc[[#This Row],[DateClosed]]="",ABS(NETWORKDAYS(Proc[[#This Row],[DateOpened]],TODAY()))-1,ABS(NETWORKDAYS(Proc[[#This Row],[DateOpened]],Proc[[#This Row],[DateClosed]]))-1)</f>
        <v>3</v>
      </c>
      <c r="R310" s="69" t="s">
        <v>1004</v>
      </c>
      <c r="S310" s="60"/>
    </row>
    <row r="311" spans="1:19" hidden="1">
      <c r="A311" s="62" t="s">
        <v>1737</v>
      </c>
      <c r="B311" s="60" t="str">
        <f>IFERROR(VLOOKUP(Proc[[#This Row],[App]],Table2[],3,0),"open")</f>
        <v>ok</v>
      </c>
      <c r="C311" s="62" t="s">
        <v>369</v>
      </c>
      <c r="D311" t="s">
        <v>1745</v>
      </c>
      <c r="E311" t="s">
        <v>519</v>
      </c>
      <c r="F311" s="60"/>
      <c r="G311" s="62" t="s">
        <v>400</v>
      </c>
      <c r="H311" s="60" t="str">
        <f>IF(Proc[[#This Row],[type]]="LFF (MDG-F)",MID(Proc[[#This Row],[Obj]],13,10),"")</f>
        <v/>
      </c>
      <c r="J311" s="60" t="b">
        <f>Proc[[#This Row],[Requested]]=Proc[[#This Row],[CurrentParent]]</f>
        <v>0</v>
      </c>
      <c r="K311" s="60" t="str">
        <f>IF(Proc[[#This Row],[Author]]="Marcela Urrego",VLOOKUP(LEFT(Proc[[#This Row],[Requested]],1),Table3[#All],2,0),VLOOKUP(Proc[[#This Row],[Author]],Table4[],2,0))</f>
        <v>LS</v>
      </c>
      <c r="L311" s="60" t="s">
        <v>530</v>
      </c>
      <c r="M311" s="69">
        <v>45685.33834490741</v>
      </c>
      <c r="N311" s="69">
        <v>45688</v>
      </c>
      <c r="O311" s="69">
        <v>45688</v>
      </c>
      <c r="P311" s="69" t="str">
        <f ca="1">IF(Proc[[#This Row],[DaysAgeing]]&gt;5,"yep","on track")</f>
        <v>on track</v>
      </c>
      <c r="Q311" s="3">
        <f ca="1">IF(Proc[[#This Row],[DateClosed]]="",ABS(NETWORKDAYS(Proc[[#This Row],[DateOpened]],TODAY()))-1,ABS(NETWORKDAYS(Proc[[#This Row],[DateOpened]],Proc[[#This Row],[DateClosed]]))-1)</f>
        <v>3</v>
      </c>
      <c r="R311" s="69" t="s">
        <v>1004</v>
      </c>
      <c r="S311" s="60"/>
    </row>
    <row r="312" spans="1:19" hidden="1">
      <c r="A312" s="62" t="s">
        <v>1737</v>
      </c>
      <c r="B312" s="60" t="str">
        <f>IFERROR(VLOOKUP(Proc[[#This Row],[App]],Table2[],3,0),"open")</f>
        <v>ok</v>
      </c>
      <c r="C312" s="62" t="s">
        <v>369</v>
      </c>
      <c r="D312" t="s">
        <v>1741</v>
      </c>
      <c r="E312" t="s">
        <v>431</v>
      </c>
      <c r="F312" s="60"/>
      <c r="G312" s="62" t="s">
        <v>400</v>
      </c>
      <c r="H312" s="60" t="str">
        <f>IF(Proc[[#This Row],[type]]="LFF (MDG-F)",MID(Proc[[#This Row],[Obj]],13,10),"")</f>
        <v/>
      </c>
      <c r="J312" s="60" t="b">
        <f>Proc[[#This Row],[Requested]]=Proc[[#This Row],[CurrentParent]]</f>
        <v>0</v>
      </c>
      <c r="K312" s="60" t="str">
        <f>IF(Proc[[#This Row],[Author]]="Marcela Urrego",VLOOKUP(LEFT(Proc[[#This Row],[Requested]],1),Table3[#All],2,0),VLOOKUP(Proc[[#This Row],[Author]],Table4[],2,0))</f>
        <v>LS</v>
      </c>
      <c r="L312" s="60" t="s">
        <v>530</v>
      </c>
      <c r="M312" s="69">
        <v>45685.33834490741</v>
      </c>
      <c r="N312" s="69">
        <v>45688</v>
      </c>
      <c r="O312" s="69">
        <v>45688</v>
      </c>
      <c r="P312" s="69" t="str">
        <f ca="1">IF(Proc[[#This Row],[DaysAgeing]]&gt;5,"yep","on track")</f>
        <v>on track</v>
      </c>
      <c r="Q312" s="3">
        <f ca="1">IF(Proc[[#This Row],[DateClosed]]="",ABS(NETWORKDAYS(Proc[[#This Row],[DateOpened]],TODAY()))-1,ABS(NETWORKDAYS(Proc[[#This Row],[DateOpened]],Proc[[#This Row],[DateClosed]]))-1)</f>
        <v>3</v>
      </c>
      <c r="R312" s="69" t="s">
        <v>1004</v>
      </c>
      <c r="S312" s="60"/>
    </row>
    <row r="313" spans="1:19" hidden="1">
      <c r="A313" s="62" t="s">
        <v>1737</v>
      </c>
      <c r="B313" s="60" t="str">
        <f>IFERROR(VLOOKUP(Proc[[#This Row],[App]],Table2[],3,0),"open")</f>
        <v>ok</v>
      </c>
      <c r="C313" s="62" t="s">
        <v>369</v>
      </c>
      <c r="D313" t="s">
        <v>1742</v>
      </c>
      <c r="E313" t="s">
        <v>1744</v>
      </c>
      <c r="F313" s="60"/>
      <c r="G313" s="62" t="s">
        <v>400</v>
      </c>
      <c r="H313" s="60" t="str">
        <f>IF(Proc[[#This Row],[type]]="LFF (MDG-F)",MID(Proc[[#This Row],[Obj]],13,10),"")</f>
        <v/>
      </c>
      <c r="J313" s="60" t="b">
        <f>Proc[[#This Row],[Requested]]=Proc[[#This Row],[CurrentParent]]</f>
        <v>0</v>
      </c>
      <c r="K313" s="60" t="str">
        <f>IF(Proc[[#This Row],[Author]]="Marcela Urrego",VLOOKUP(LEFT(Proc[[#This Row],[Requested]],1),Table3[#All],2,0),VLOOKUP(Proc[[#This Row],[Author]],Table4[],2,0))</f>
        <v>LS</v>
      </c>
      <c r="L313" s="60" t="s">
        <v>530</v>
      </c>
      <c r="M313" s="69">
        <v>45685.33834490741</v>
      </c>
      <c r="N313" s="69">
        <v>45688</v>
      </c>
      <c r="O313" s="69">
        <v>45688</v>
      </c>
      <c r="P313" s="69" t="str">
        <f ca="1">IF(Proc[[#This Row],[DaysAgeing]]&gt;5,"yep","on track")</f>
        <v>on track</v>
      </c>
      <c r="Q313" s="3">
        <f ca="1">IF(Proc[[#This Row],[DateClosed]]="",ABS(NETWORKDAYS(Proc[[#This Row],[DateOpened]],TODAY()))-1,ABS(NETWORKDAYS(Proc[[#This Row],[DateOpened]],Proc[[#This Row],[DateClosed]]))-1)</f>
        <v>3</v>
      </c>
      <c r="R313" s="69" t="s">
        <v>1004</v>
      </c>
      <c r="S313" s="60"/>
    </row>
    <row r="314" spans="1:19" hidden="1">
      <c r="A314" t="s">
        <v>1747</v>
      </c>
      <c r="B314" s="60" t="str">
        <f>IFERROR(VLOOKUP(Proc[[#This Row],[App]],Table2[],3,0),"open")</f>
        <v>ok</v>
      </c>
      <c r="C314" s="62" t="s">
        <v>369</v>
      </c>
      <c r="D314" t="s">
        <v>1746</v>
      </c>
      <c r="E314" t="s">
        <v>1066</v>
      </c>
      <c r="F314" s="60"/>
      <c r="G314" s="62" t="s">
        <v>400</v>
      </c>
      <c r="H314" s="60" t="str">
        <f>IF(Proc[[#This Row],[type]]="LFF (MDG-F)",MID(Proc[[#This Row],[Obj]],13,10),"")</f>
        <v/>
      </c>
      <c r="J314" s="60" t="b">
        <f>Proc[[#This Row],[Requested]]=Proc[[#This Row],[CurrentParent]]</f>
        <v>0</v>
      </c>
      <c r="K314" s="60" t="str">
        <f>IF(Proc[[#This Row],[Author]]="Marcela Urrego",VLOOKUP(LEFT(Proc[[#This Row],[Requested]],1),Table3[#All],2,0),VLOOKUP(Proc[[#This Row],[Author]],Table4[],2,0))</f>
        <v>HC</v>
      </c>
      <c r="L314" s="60" t="s">
        <v>530</v>
      </c>
      <c r="M314" s="69">
        <v>45685.502604166664</v>
      </c>
      <c r="N314" s="69">
        <v>45688</v>
      </c>
      <c r="O314" s="69">
        <v>45688</v>
      </c>
      <c r="P314" s="69" t="str">
        <f ca="1">IF(Proc[[#This Row],[DaysAgeing]]&gt;5,"yep","on track")</f>
        <v>on track</v>
      </c>
      <c r="Q314" s="3">
        <f ca="1">IF(Proc[[#This Row],[DateClosed]]="",ABS(NETWORKDAYS(Proc[[#This Row],[DateOpened]],TODAY()))-1,ABS(NETWORKDAYS(Proc[[#This Row],[DateOpened]],Proc[[#This Row],[DateClosed]]))-1)</f>
        <v>3</v>
      </c>
      <c r="R314" s="69" t="s">
        <v>502</v>
      </c>
      <c r="S314" s="60"/>
    </row>
    <row r="315" spans="1:19" hidden="1">
      <c r="A315" t="s">
        <v>1748</v>
      </c>
      <c r="B315" s="60" t="str">
        <f>IFERROR(VLOOKUP(Proc[[#This Row],[App]],Table2[],3,0),"open")</f>
        <v>ok</v>
      </c>
      <c r="C315" s="63" t="s">
        <v>369</v>
      </c>
      <c r="D315" t="s">
        <v>1749</v>
      </c>
      <c r="E315" t="s">
        <v>419</v>
      </c>
      <c r="F315" s="60" t="s">
        <v>1099</v>
      </c>
      <c r="G315" t="s">
        <v>400</v>
      </c>
      <c r="H315" s="60" t="str">
        <f>IF(Proc[[#This Row],[type]]="LFF (MDG-F)",MID(Proc[[#This Row],[Obj]],13,10),"")</f>
        <v/>
      </c>
      <c r="J315" s="60" t="b">
        <f>Proc[[#This Row],[Requested]]=Proc[[#This Row],[CurrentParent]]</f>
        <v>0</v>
      </c>
      <c r="K315" s="60" t="str">
        <f>IF(Proc[[#This Row],[Author]]="Marcela Urrego",VLOOKUP(LEFT(Proc[[#This Row],[Requested]],1),Table3[#All],2,0),VLOOKUP(Proc[[#This Row],[Author]],Table4[],2,0))</f>
        <v>EL</v>
      </c>
      <c r="L315" s="60" t="s">
        <v>530</v>
      </c>
      <c r="M315" s="69">
        <v>45687.614363425928</v>
      </c>
      <c r="N315" s="69">
        <v>45691</v>
      </c>
      <c r="O315" s="69">
        <v>45691</v>
      </c>
      <c r="P315" s="69" t="str">
        <f ca="1">IF(Proc[[#This Row],[DaysAgeing]]&gt;5,"yep","on track")</f>
        <v>on track</v>
      </c>
      <c r="Q315" s="3">
        <f ca="1">IF(Proc[[#This Row],[DateClosed]]="",ABS(NETWORKDAYS(Proc[[#This Row],[DateOpened]],TODAY()))-1,ABS(NETWORKDAYS(Proc[[#This Row],[DateOpened]],Proc[[#This Row],[DateClosed]]))-1)</f>
        <v>2</v>
      </c>
      <c r="R315" s="64" t="s">
        <v>1113</v>
      </c>
      <c r="S315" s="60"/>
    </row>
    <row r="316" spans="1:19" hidden="1">
      <c r="A316" t="s">
        <v>1750</v>
      </c>
      <c r="B316" s="60" t="str">
        <f>IFERROR(VLOOKUP(Proc[[#This Row],[App]],Table2[],3,0),"open")</f>
        <v>ok</v>
      </c>
      <c r="C316" s="63" t="s">
        <v>369</v>
      </c>
      <c r="D316" t="s">
        <v>1756</v>
      </c>
      <c r="E316" t="s">
        <v>418</v>
      </c>
      <c r="F316" s="60" t="s">
        <v>1762</v>
      </c>
      <c r="G316" s="62" t="s">
        <v>400</v>
      </c>
      <c r="H316" s="60" t="str">
        <f>IF(Proc[[#This Row],[type]]="LFF (MDG-F)",MID(Proc[[#This Row],[Obj]],13,10),"")</f>
        <v/>
      </c>
      <c r="J316" s="60" t="b">
        <f>Proc[[#This Row],[Requested]]=Proc[[#This Row],[CurrentParent]]</f>
        <v>0</v>
      </c>
      <c r="K316" s="60" t="str">
        <f>IF(Proc[[#This Row],[Author]]="Marcela Urrego",VLOOKUP(LEFT(Proc[[#This Row],[Requested]],1),Table3[#All],2,0),VLOOKUP(Proc[[#This Row],[Author]],Table4[],2,0))</f>
        <v>LS</v>
      </c>
      <c r="L316" s="60" t="s">
        <v>530</v>
      </c>
      <c r="M316" s="69">
        <v>45687.600775462961</v>
      </c>
      <c r="N316" s="69">
        <v>45691</v>
      </c>
      <c r="O316" s="69">
        <v>45691</v>
      </c>
      <c r="P316" s="69" t="str">
        <f ca="1">IF(Proc[[#This Row],[DaysAgeing]]&gt;5,"yep","on track")</f>
        <v>on track</v>
      </c>
      <c r="Q316" s="3">
        <f ca="1">IF(Proc[[#This Row],[DateClosed]]="",ABS(NETWORKDAYS(Proc[[#This Row],[DateOpened]],TODAY()))-1,ABS(NETWORKDAYS(Proc[[#This Row],[DateOpened]],Proc[[#This Row],[DateClosed]]))-1)</f>
        <v>2</v>
      </c>
      <c r="R316" s="69" t="s">
        <v>1004</v>
      </c>
      <c r="S316" s="60"/>
    </row>
    <row r="317" spans="1:19" hidden="1">
      <c r="A317" s="62" t="s">
        <v>1750</v>
      </c>
      <c r="B317" s="60" t="str">
        <f>IFERROR(VLOOKUP(Proc[[#This Row],[App]],Table2[],3,0),"open")</f>
        <v>ok</v>
      </c>
      <c r="C317" s="63" t="s">
        <v>369</v>
      </c>
      <c r="D317" t="s">
        <v>1751</v>
      </c>
      <c r="E317" t="s">
        <v>1189</v>
      </c>
      <c r="F317" s="60" t="s">
        <v>1757</v>
      </c>
      <c r="G317" s="62" t="s">
        <v>400</v>
      </c>
      <c r="H317" s="60" t="str">
        <f>IF(Proc[[#This Row],[type]]="LFF (MDG-F)",MID(Proc[[#This Row],[Obj]],13,10),"")</f>
        <v/>
      </c>
      <c r="J317" s="60" t="b">
        <f>Proc[[#This Row],[Requested]]=Proc[[#This Row],[CurrentParent]]</f>
        <v>0</v>
      </c>
      <c r="K317" s="60" t="str">
        <f>IF(Proc[[#This Row],[Author]]="Marcela Urrego",VLOOKUP(LEFT(Proc[[#This Row],[Requested]],1),Table3[#All],2,0),VLOOKUP(Proc[[#This Row],[Author]],Table4[],2,0))</f>
        <v>LS</v>
      </c>
      <c r="L317" s="60" t="s">
        <v>530</v>
      </c>
      <c r="M317" s="69">
        <v>45687.600775462961</v>
      </c>
      <c r="N317" s="69">
        <v>45691</v>
      </c>
      <c r="O317" s="69">
        <v>45691</v>
      </c>
      <c r="P317" s="69" t="str">
        <f ca="1">IF(Proc[[#This Row],[DaysAgeing]]&gt;5,"yep","on track")</f>
        <v>on track</v>
      </c>
      <c r="Q317" s="3">
        <f ca="1">IF(Proc[[#This Row],[DateClosed]]="",ABS(NETWORKDAYS(Proc[[#This Row],[DateOpened]],TODAY()))-1,ABS(NETWORKDAYS(Proc[[#This Row],[DateOpened]],Proc[[#This Row],[DateClosed]]))-1)</f>
        <v>2</v>
      </c>
      <c r="R317" s="69" t="s">
        <v>1004</v>
      </c>
      <c r="S317" s="60"/>
    </row>
    <row r="318" spans="1:19" hidden="1">
      <c r="A318" s="62" t="s">
        <v>1750</v>
      </c>
      <c r="B318" s="60" t="str">
        <f>IFERROR(VLOOKUP(Proc[[#This Row],[App]],Table2[],3,0),"open")</f>
        <v>ok</v>
      </c>
      <c r="C318" s="63" t="s">
        <v>369</v>
      </c>
      <c r="D318" t="s">
        <v>1752</v>
      </c>
      <c r="E318" t="s">
        <v>1189</v>
      </c>
      <c r="F318" s="60" t="s">
        <v>1758</v>
      </c>
      <c r="G318" s="62" t="s">
        <v>400</v>
      </c>
      <c r="H318" s="60" t="str">
        <f>IF(Proc[[#This Row],[type]]="LFF (MDG-F)",MID(Proc[[#This Row],[Obj]],13,10),"")</f>
        <v/>
      </c>
      <c r="J318" s="60" t="b">
        <f>Proc[[#This Row],[Requested]]=Proc[[#This Row],[CurrentParent]]</f>
        <v>0</v>
      </c>
      <c r="K318" s="60" t="str">
        <f>IF(Proc[[#This Row],[Author]]="Marcela Urrego",VLOOKUP(LEFT(Proc[[#This Row],[Requested]],1),Table3[#All],2,0),VLOOKUP(Proc[[#This Row],[Author]],Table4[],2,0))</f>
        <v>LS</v>
      </c>
      <c r="L318" s="60" t="s">
        <v>530</v>
      </c>
      <c r="M318" s="69">
        <v>45687.600775462961</v>
      </c>
      <c r="N318" s="69">
        <v>45691</v>
      </c>
      <c r="O318" s="69">
        <v>45691</v>
      </c>
      <c r="P318" s="69" t="str">
        <f ca="1">IF(Proc[[#This Row],[DaysAgeing]]&gt;5,"yep","on track")</f>
        <v>on track</v>
      </c>
      <c r="Q318" s="3">
        <f ca="1">IF(Proc[[#This Row],[DateClosed]]="",ABS(NETWORKDAYS(Proc[[#This Row],[DateOpened]],TODAY()))-1,ABS(NETWORKDAYS(Proc[[#This Row],[DateOpened]],Proc[[#This Row],[DateClosed]]))-1)</f>
        <v>2</v>
      </c>
      <c r="R318" s="69" t="s">
        <v>1004</v>
      </c>
      <c r="S318" s="60"/>
    </row>
    <row r="319" spans="1:19" hidden="1">
      <c r="A319" s="62" t="s">
        <v>1750</v>
      </c>
      <c r="B319" s="60" t="str">
        <f>IFERROR(VLOOKUP(Proc[[#This Row],[App]],Table2[],3,0),"open")</f>
        <v>ok</v>
      </c>
      <c r="C319" s="63" t="s">
        <v>369</v>
      </c>
      <c r="D319" t="s">
        <v>1753</v>
      </c>
      <c r="E319" t="s">
        <v>1189</v>
      </c>
      <c r="F319" s="60" t="s">
        <v>1759</v>
      </c>
      <c r="G319" s="62" t="s">
        <v>400</v>
      </c>
      <c r="H319" s="60" t="str">
        <f>IF(Proc[[#This Row],[type]]="LFF (MDG-F)",MID(Proc[[#This Row],[Obj]],13,10),"")</f>
        <v/>
      </c>
      <c r="J319" s="60" t="b">
        <f>Proc[[#This Row],[Requested]]=Proc[[#This Row],[CurrentParent]]</f>
        <v>0</v>
      </c>
      <c r="K319" s="60" t="str">
        <f>IF(Proc[[#This Row],[Author]]="Marcela Urrego",VLOOKUP(LEFT(Proc[[#This Row],[Requested]],1),Table3[#All],2,0),VLOOKUP(Proc[[#This Row],[Author]],Table4[],2,0))</f>
        <v>LS</v>
      </c>
      <c r="L319" s="60" t="s">
        <v>530</v>
      </c>
      <c r="M319" s="69">
        <v>45687.600775462961</v>
      </c>
      <c r="N319" s="69">
        <v>45691</v>
      </c>
      <c r="O319" s="69">
        <v>45691</v>
      </c>
      <c r="P319" s="69" t="str">
        <f ca="1">IF(Proc[[#This Row],[DaysAgeing]]&gt;5,"yep","on track")</f>
        <v>on track</v>
      </c>
      <c r="Q319" s="3">
        <f ca="1">IF(Proc[[#This Row],[DateClosed]]="",ABS(NETWORKDAYS(Proc[[#This Row],[DateOpened]],TODAY()))-1,ABS(NETWORKDAYS(Proc[[#This Row],[DateOpened]],Proc[[#This Row],[DateClosed]]))-1)</f>
        <v>2</v>
      </c>
      <c r="R319" s="69" t="s">
        <v>1004</v>
      </c>
      <c r="S319" s="60"/>
    </row>
    <row r="320" spans="1:19" hidden="1">
      <c r="A320" s="62" t="s">
        <v>1750</v>
      </c>
      <c r="B320" s="60" t="str">
        <f>IFERROR(VLOOKUP(Proc[[#This Row],[App]],Table2[],3,0),"open")</f>
        <v>ok</v>
      </c>
      <c r="C320" s="63" t="s">
        <v>369</v>
      </c>
      <c r="D320" t="s">
        <v>1754</v>
      </c>
      <c r="E320" t="s">
        <v>1189</v>
      </c>
      <c r="F320" s="60" t="s">
        <v>1760</v>
      </c>
      <c r="G320" s="62" t="s">
        <v>400</v>
      </c>
      <c r="H320" s="60" t="str">
        <f>IF(Proc[[#This Row],[type]]="LFF (MDG-F)",MID(Proc[[#This Row],[Obj]],13,10),"")</f>
        <v/>
      </c>
      <c r="J320" s="60" t="b">
        <f>Proc[[#This Row],[Requested]]=Proc[[#This Row],[CurrentParent]]</f>
        <v>0</v>
      </c>
      <c r="K320" s="60" t="str">
        <f>IF(Proc[[#This Row],[Author]]="Marcela Urrego",VLOOKUP(LEFT(Proc[[#This Row],[Requested]],1),Table3[#All],2,0),VLOOKUP(Proc[[#This Row],[Author]],Table4[],2,0))</f>
        <v>LS</v>
      </c>
      <c r="L320" s="60" t="s">
        <v>530</v>
      </c>
      <c r="M320" s="69">
        <v>45687.600775462961</v>
      </c>
      <c r="N320" s="69">
        <v>45691</v>
      </c>
      <c r="O320" s="69">
        <v>45691</v>
      </c>
      <c r="P320" s="69" t="str">
        <f ca="1">IF(Proc[[#This Row],[DaysAgeing]]&gt;5,"yep","on track")</f>
        <v>on track</v>
      </c>
      <c r="Q320" s="3">
        <f ca="1">IF(Proc[[#This Row],[DateClosed]]="",ABS(NETWORKDAYS(Proc[[#This Row],[DateOpened]],TODAY()))-1,ABS(NETWORKDAYS(Proc[[#This Row],[DateOpened]],Proc[[#This Row],[DateClosed]]))-1)</f>
        <v>2</v>
      </c>
      <c r="R320" s="69" t="s">
        <v>1004</v>
      </c>
      <c r="S320" s="60"/>
    </row>
    <row r="321" spans="1:19" hidden="1">
      <c r="A321" s="62" t="s">
        <v>1750</v>
      </c>
      <c r="B321" s="60" t="str">
        <f>IFERROR(VLOOKUP(Proc[[#This Row],[App]],Table2[],3,0),"open")</f>
        <v>ok</v>
      </c>
      <c r="C321" s="63" t="s">
        <v>369</v>
      </c>
      <c r="D321" t="s">
        <v>1755</v>
      </c>
      <c r="E321" t="s">
        <v>1189</v>
      </c>
      <c r="F321" s="60" t="s">
        <v>1761</v>
      </c>
      <c r="G321" s="62" t="s">
        <v>400</v>
      </c>
      <c r="H321" s="60" t="str">
        <f>IF(Proc[[#This Row],[type]]="LFF (MDG-F)",MID(Proc[[#This Row],[Obj]],13,10),"")</f>
        <v/>
      </c>
      <c r="J321" s="60" t="b">
        <f>Proc[[#This Row],[Requested]]=Proc[[#This Row],[CurrentParent]]</f>
        <v>0</v>
      </c>
      <c r="K321" s="60" t="str">
        <f>IF(Proc[[#This Row],[Author]]="Marcela Urrego",VLOOKUP(LEFT(Proc[[#This Row],[Requested]],1),Table3[#All],2,0),VLOOKUP(Proc[[#This Row],[Author]],Table4[],2,0))</f>
        <v>LS</v>
      </c>
      <c r="L321" s="60" t="s">
        <v>530</v>
      </c>
      <c r="M321" s="69">
        <v>45687.600775462961</v>
      </c>
      <c r="N321" s="69">
        <v>45691</v>
      </c>
      <c r="O321" s="69">
        <v>45691</v>
      </c>
      <c r="P321" s="69" t="str">
        <f ca="1">IF(Proc[[#This Row],[DaysAgeing]]&gt;5,"yep","on track")</f>
        <v>on track</v>
      </c>
      <c r="Q321" s="3">
        <f ca="1">IF(Proc[[#This Row],[DateClosed]]="",ABS(NETWORKDAYS(Proc[[#This Row],[DateOpened]],TODAY()))-1,ABS(NETWORKDAYS(Proc[[#This Row],[DateOpened]],Proc[[#This Row],[DateClosed]]))-1)</f>
        <v>2</v>
      </c>
      <c r="R321" s="69" t="s">
        <v>1004</v>
      </c>
      <c r="S321" s="60"/>
    </row>
    <row r="322" spans="1:19" hidden="1">
      <c r="A322" t="s">
        <v>1765</v>
      </c>
      <c r="B322" s="60" t="str">
        <f>IFERROR(VLOOKUP(Proc[[#This Row],[App]],Table2[],3,0),"open")</f>
        <v>ok</v>
      </c>
      <c r="C322" s="63" t="s">
        <v>369</v>
      </c>
      <c r="D322" t="s">
        <v>1763</v>
      </c>
      <c r="E322" t="s">
        <v>1767</v>
      </c>
      <c r="F322" s="60" t="s">
        <v>1764</v>
      </c>
      <c r="G322" t="s">
        <v>406</v>
      </c>
      <c r="H322" s="60" t="str">
        <f>IF(Proc[[#This Row],[type]]="LFF (MDG-F)",MID(Proc[[#This Row],[Obj]],13,10),"")</f>
        <v>DE50TODA13</v>
      </c>
      <c r="J322" s="60" t="b">
        <f>Proc[[#This Row],[Requested]]=Proc[[#This Row],[CurrentParent]]</f>
        <v>0</v>
      </c>
      <c r="K322" s="60" t="str">
        <f>IF(Proc[[#This Row],[Author]]="Marcela Urrego",VLOOKUP(LEFT(Proc[[#This Row],[Requested]],1),Table3[#All],2,0),VLOOKUP(Proc[[#This Row],[Author]],Table4[],2,0))</f>
        <v>HC</v>
      </c>
      <c r="L322" s="60" t="s">
        <v>530</v>
      </c>
      <c r="M322" s="69">
        <v>45687.53292824074</v>
      </c>
      <c r="P322" s="69" t="str">
        <f ca="1">IF(Proc[[#This Row],[DaysAgeing]]&gt;5,"yep","on track")</f>
        <v>yep</v>
      </c>
      <c r="Q322" s="3">
        <f ca="1">IF(Proc[[#This Row],[DateClosed]]="",ABS(NETWORKDAYS(Proc[[#This Row],[DateOpened]],TODAY()))-1,ABS(NETWORKDAYS(Proc[[#This Row],[DateOpened]],Proc[[#This Row],[DateClosed]]))-1)</f>
        <v>22</v>
      </c>
      <c r="R322" s="69" t="s">
        <v>1766</v>
      </c>
      <c r="S322" s="60"/>
    </row>
    <row r="323" spans="1:19" hidden="1">
      <c r="A323" t="s">
        <v>1786</v>
      </c>
      <c r="B323" s="60" t="str">
        <f>IFERROR(VLOOKUP(Proc[[#This Row],[App]],Table2[],3,0),"open")</f>
        <v>ok</v>
      </c>
      <c r="C323" s="63" t="s">
        <v>369</v>
      </c>
      <c r="D323" t="s">
        <v>1768</v>
      </c>
      <c r="E323" t="s">
        <v>840</v>
      </c>
      <c r="F323" s="60" t="s">
        <v>1236</v>
      </c>
      <c r="G323" s="62" t="s">
        <v>400</v>
      </c>
      <c r="H323" s="60" t="str">
        <f>IF(Proc[[#This Row],[type]]="LFF (MDG-F)",MID(Proc[[#This Row],[Obj]],13,10),"")</f>
        <v/>
      </c>
      <c r="J323" s="60" t="b">
        <f>Proc[[#This Row],[Requested]]=Proc[[#This Row],[CurrentParent]]</f>
        <v>0</v>
      </c>
      <c r="K323" s="60" t="str">
        <f>IF(Proc[[#This Row],[Author]]="Marcela Urrego",VLOOKUP(LEFT(Proc[[#This Row],[Requested]],1),Table3[#All],2,0),VLOOKUP(Proc[[#This Row],[Author]],Table4[],2,0))</f>
        <v>HC</v>
      </c>
      <c r="L323" s="60" t="s">
        <v>530</v>
      </c>
      <c r="M323" s="69">
        <v>45688.524016203701</v>
      </c>
      <c r="N323" s="69">
        <v>45691</v>
      </c>
      <c r="O323" s="69">
        <v>45691</v>
      </c>
      <c r="P323" s="69" t="str">
        <f ca="1">IF(Proc[[#This Row],[DaysAgeing]]&gt;5,"yep","on track")</f>
        <v>on track</v>
      </c>
      <c r="Q323" s="3">
        <f ca="1">IF(Proc[[#This Row],[DateClosed]]="",ABS(NETWORKDAYS(Proc[[#This Row],[DateOpened]],TODAY()))-1,ABS(NETWORKDAYS(Proc[[#This Row],[DateOpened]],Proc[[#This Row],[DateClosed]]))-1)</f>
        <v>1</v>
      </c>
      <c r="R323" s="69" t="s">
        <v>1045</v>
      </c>
      <c r="S323" s="60"/>
    </row>
    <row r="324" spans="1:19" hidden="1">
      <c r="A324" s="62" t="s">
        <v>1786</v>
      </c>
      <c r="B324" s="60" t="str">
        <f>IFERROR(VLOOKUP(Proc[[#This Row],[App]],Table2[],3,0),"open")</f>
        <v>ok</v>
      </c>
      <c r="C324" s="63" t="s">
        <v>369</v>
      </c>
      <c r="D324" t="s">
        <v>1769</v>
      </c>
      <c r="E324" t="s">
        <v>839</v>
      </c>
      <c r="F324" s="60" t="s">
        <v>1787</v>
      </c>
      <c r="G324" s="62" t="s">
        <v>400</v>
      </c>
      <c r="H324" s="60" t="str">
        <f>IF(Proc[[#This Row],[type]]="LFF (MDG-F)",MID(Proc[[#This Row],[Obj]],13,10),"")</f>
        <v/>
      </c>
      <c r="J324" s="60" t="b">
        <f>Proc[[#This Row],[Requested]]=Proc[[#This Row],[CurrentParent]]</f>
        <v>0</v>
      </c>
      <c r="K324" s="60" t="str">
        <f>IF(Proc[[#This Row],[Author]]="Marcela Urrego",VLOOKUP(LEFT(Proc[[#This Row],[Requested]],1),Table3[#All],2,0),VLOOKUP(Proc[[#This Row],[Author]],Table4[],2,0))</f>
        <v>HC</v>
      </c>
      <c r="L324" s="60" t="s">
        <v>530</v>
      </c>
      <c r="M324" s="69">
        <v>45688.524016203701</v>
      </c>
      <c r="N324" s="69">
        <v>45691</v>
      </c>
      <c r="O324" s="69">
        <v>45691</v>
      </c>
      <c r="P324" s="69" t="str">
        <f ca="1">IF(Proc[[#This Row],[DaysAgeing]]&gt;5,"yep","on track")</f>
        <v>on track</v>
      </c>
      <c r="Q324" s="3">
        <f ca="1">IF(Proc[[#This Row],[DateClosed]]="",ABS(NETWORKDAYS(Proc[[#This Row],[DateOpened]],TODAY()))-1,ABS(NETWORKDAYS(Proc[[#This Row],[DateOpened]],Proc[[#This Row],[DateClosed]]))-1)</f>
        <v>1</v>
      </c>
      <c r="R324" s="69" t="s">
        <v>1045</v>
      </c>
      <c r="S324" s="60"/>
    </row>
    <row r="325" spans="1:19" hidden="1">
      <c r="A325" s="62" t="s">
        <v>1786</v>
      </c>
      <c r="B325" s="60" t="str">
        <f>IFERROR(VLOOKUP(Proc[[#This Row],[App]],Table2[],3,0),"open")</f>
        <v>ok</v>
      </c>
      <c r="C325" s="63" t="s">
        <v>369</v>
      </c>
      <c r="D325" t="s">
        <v>1770</v>
      </c>
      <c r="E325" t="s">
        <v>581</v>
      </c>
      <c r="F325" s="60" t="s">
        <v>1788</v>
      </c>
      <c r="G325" s="62" t="s">
        <v>400</v>
      </c>
      <c r="H325" s="60" t="str">
        <f>IF(Proc[[#This Row],[type]]="LFF (MDG-F)",MID(Proc[[#This Row],[Obj]],13,10),"")</f>
        <v/>
      </c>
      <c r="J325" s="60" t="b">
        <f>Proc[[#This Row],[Requested]]=Proc[[#This Row],[CurrentParent]]</f>
        <v>0</v>
      </c>
      <c r="K325" s="60" t="str">
        <f>IF(Proc[[#This Row],[Author]]="Marcela Urrego",VLOOKUP(LEFT(Proc[[#This Row],[Requested]],1),Table3[#All],2,0),VLOOKUP(Proc[[#This Row],[Author]],Table4[],2,0))</f>
        <v>HC</v>
      </c>
      <c r="L325" s="60" t="s">
        <v>530</v>
      </c>
      <c r="M325" s="69">
        <v>45688.524016203701</v>
      </c>
      <c r="N325" s="69">
        <v>45691</v>
      </c>
      <c r="O325" s="69">
        <v>45691</v>
      </c>
      <c r="P325" s="69" t="str">
        <f ca="1">IF(Proc[[#This Row],[DaysAgeing]]&gt;5,"yep","on track")</f>
        <v>on track</v>
      </c>
      <c r="Q325" s="3">
        <f ca="1">IF(Proc[[#This Row],[DateClosed]]="",ABS(NETWORKDAYS(Proc[[#This Row],[DateOpened]],TODAY()))-1,ABS(NETWORKDAYS(Proc[[#This Row],[DateOpened]],Proc[[#This Row],[DateClosed]]))-1)</f>
        <v>1</v>
      </c>
      <c r="R325" s="69" t="s">
        <v>1045</v>
      </c>
      <c r="S325" s="60"/>
    </row>
    <row r="326" spans="1:19" hidden="1">
      <c r="A326" s="62" t="s">
        <v>1786</v>
      </c>
      <c r="B326" s="60" t="str">
        <f>IFERROR(VLOOKUP(Proc[[#This Row],[App]],Table2[],3,0),"open")</f>
        <v>ok</v>
      </c>
      <c r="C326" s="63" t="s">
        <v>369</v>
      </c>
      <c r="D326" t="s">
        <v>1771</v>
      </c>
      <c r="E326" t="s">
        <v>582</v>
      </c>
      <c r="F326" s="60" t="s">
        <v>990</v>
      </c>
      <c r="G326" s="62" t="s">
        <v>400</v>
      </c>
      <c r="H326" s="60" t="str">
        <f>IF(Proc[[#This Row],[type]]="LFF (MDG-F)",MID(Proc[[#This Row],[Obj]],13,10),"")</f>
        <v/>
      </c>
      <c r="J326" s="60" t="b">
        <f>Proc[[#This Row],[Requested]]=Proc[[#This Row],[CurrentParent]]</f>
        <v>0</v>
      </c>
      <c r="K326" s="60" t="str">
        <f>IF(Proc[[#This Row],[Author]]="Marcela Urrego",VLOOKUP(LEFT(Proc[[#This Row],[Requested]],1),Table3[#All],2,0),VLOOKUP(Proc[[#This Row],[Author]],Table4[],2,0))</f>
        <v>HC</v>
      </c>
      <c r="L326" s="60" t="s">
        <v>530</v>
      </c>
      <c r="M326" s="69">
        <v>45688.524016203701</v>
      </c>
      <c r="N326" s="69">
        <v>45691</v>
      </c>
      <c r="O326" s="69">
        <v>45691</v>
      </c>
      <c r="P326" s="69" t="str">
        <f ca="1">IF(Proc[[#This Row],[DaysAgeing]]&gt;5,"yep","on track")</f>
        <v>on track</v>
      </c>
      <c r="Q326" s="3">
        <f ca="1">IF(Proc[[#This Row],[DateClosed]]="",ABS(NETWORKDAYS(Proc[[#This Row],[DateOpened]],TODAY()))-1,ABS(NETWORKDAYS(Proc[[#This Row],[DateOpened]],Proc[[#This Row],[DateClosed]]))-1)</f>
        <v>1</v>
      </c>
      <c r="R326" s="69" t="s">
        <v>1045</v>
      </c>
      <c r="S326" s="60"/>
    </row>
    <row r="327" spans="1:19" hidden="1">
      <c r="A327" s="62" t="s">
        <v>1786</v>
      </c>
      <c r="B327" s="60" t="str">
        <f>IFERROR(VLOOKUP(Proc[[#This Row],[App]],Table2[],3,0),"open")</f>
        <v>ok</v>
      </c>
      <c r="C327" s="63" t="s">
        <v>369</v>
      </c>
      <c r="D327" t="s">
        <v>1772</v>
      </c>
      <c r="E327" t="s">
        <v>582</v>
      </c>
      <c r="F327" s="60" t="s">
        <v>990</v>
      </c>
      <c r="G327" s="62" t="s">
        <v>400</v>
      </c>
      <c r="H327" s="60" t="str">
        <f>IF(Proc[[#This Row],[type]]="LFF (MDG-F)",MID(Proc[[#This Row],[Obj]],13,10),"")</f>
        <v/>
      </c>
      <c r="J327" s="60" t="b">
        <f>Proc[[#This Row],[Requested]]=Proc[[#This Row],[CurrentParent]]</f>
        <v>0</v>
      </c>
      <c r="K327" s="60" t="str">
        <f>IF(Proc[[#This Row],[Author]]="Marcela Urrego",VLOOKUP(LEFT(Proc[[#This Row],[Requested]],1),Table3[#All],2,0),VLOOKUP(Proc[[#This Row],[Author]],Table4[],2,0))</f>
        <v>HC</v>
      </c>
      <c r="L327" s="60" t="s">
        <v>530</v>
      </c>
      <c r="M327" s="69">
        <v>45688.524016203701</v>
      </c>
      <c r="N327" s="69">
        <v>45691</v>
      </c>
      <c r="O327" s="69">
        <v>45691</v>
      </c>
      <c r="P327" s="69" t="str">
        <f ca="1">IF(Proc[[#This Row],[DaysAgeing]]&gt;5,"yep","on track")</f>
        <v>on track</v>
      </c>
      <c r="Q327" s="3">
        <f ca="1">IF(Proc[[#This Row],[DateClosed]]="",ABS(NETWORKDAYS(Proc[[#This Row],[DateOpened]],TODAY()))-1,ABS(NETWORKDAYS(Proc[[#This Row],[DateOpened]],Proc[[#This Row],[DateClosed]]))-1)</f>
        <v>1</v>
      </c>
      <c r="R327" s="69" t="s">
        <v>1045</v>
      </c>
      <c r="S327" s="60"/>
    </row>
    <row r="328" spans="1:19" hidden="1">
      <c r="A328" s="62" t="s">
        <v>1786</v>
      </c>
      <c r="B328" s="60" t="str">
        <f>IFERROR(VLOOKUP(Proc[[#This Row],[App]],Table2[],3,0),"open")</f>
        <v>ok</v>
      </c>
      <c r="C328" s="63" t="s">
        <v>369</v>
      </c>
      <c r="D328" t="s">
        <v>1773</v>
      </c>
      <c r="E328" t="s">
        <v>1023</v>
      </c>
      <c r="F328" s="60" t="s">
        <v>991</v>
      </c>
      <c r="G328" s="62" t="s">
        <v>400</v>
      </c>
      <c r="H328" s="60" t="str">
        <f>IF(Proc[[#This Row],[type]]="LFF (MDG-F)",MID(Proc[[#This Row],[Obj]],13,10),"")</f>
        <v/>
      </c>
      <c r="J328" s="60" t="b">
        <f>Proc[[#This Row],[Requested]]=Proc[[#This Row],[CurrentParent]]</f>
        <v>0</v>
      </c>
      <c r="K328" s="60" t="str">
        <f>IF(Proc[[#This Row],[Author]]="Marcela Urrego",VLOOKUP(LEFT(Proc[[#This Row],[Requested]],1),Table3[#All],2,0),VLOOKUP(Proc[[#This Row],[Author]],Table4[],2,0))</f>
        <v>HC</v>
      </c>
      <c r="L328" s="60" t="s">
        <v>530</v>
      </c>
      <c r="M328" s="69">
        <v>45688.524016203701</v>
      </c>
      <c r="N328" s="69">
        <v>45691</v>
      </c>
      <c r="O328" s="69">
        <v>45691</v>
      </c>
      <c r="P328" s="69" t="str">
        <f ca="1">IF(Proc[[#This Row],[DaysAgeing]]&gt;5,"yep","on track")</f>
        <v>on track</v>
      </c>
      <c r="Q328" s="3">
        <f ca="1">IF(Proc[[#This Row],[DateClosed]]="",ABS(NETWORKDAYS(Proc[[#This Row],[DateOpened]],TODAY()))-1,ABS(NETWORKDAYS(Proc[[#This Row],[DateOpened]],Proc[[#This Row],[DateClosed]]))-1)</f>
        <v>1</v>
      </c>
      <c r="R328" s="69" t="s">
        <v>1045</v>
      </c>
      <c r="S328" s="60"/>
    </row>
    <row r="329" spans="1:19" hidden="1">
      <c r="A329" s="62" t="s">
        <v>1786</v>
      </c>
      <c r="B329" s="60" t="str">
        <f>IFERROR(VLOOKUP(Proc[[#This Row],[App]],Table2[],3,0),"open")</f>
        <v>ok</v>
      </c>
      <c r="C329" s="63" t="s">
        <v>369</v>
      </c>
      <c r="D329" t="s">
        <v>1774</v>
      </c>
      <c r="E329" t="s">
        <v>1044</v>
      </c>
      <c r="F329" s="60" t="s">
        <v>1303</v>
      </c>
      <c r="G329" s="62" t="s">
        <v>400</v>
      </c>
      <c r="H329" s="60" t="str">
        <f>IF(Proc[[#This Row],[type]]="LFF (MDG-F)",MID(Proc[[#This Row],[Obj]],13,10),"")</f>
        <v/>
      </c>
      <c r="J329" s="60" t="b">
        <f>Proc[[#This Row],[Requested]]=Proc[[#This Row],[CurrentParent]]</f>
        <v>0</v>
      </c>
      <c r="K329" s="60" t="str">
        <f>IF(Proc[[#This Row],[Author]]="Marcela Urrego",VLOOKUP(LEFT(Proc[[#This Row],[Requested]],1),Table3[#All],2,0),VLOOKUP(Proc[[#This Row],[Author]],Table4[],2,0))</f>
        <v>HC</v>
      </c>
      <c r="L329" s="60" t="s">
        <v>530</v>
      </c>
      <c r="M329" s="69">
        <v>45688.524016203701</v>
      </c>
      <c r="N329" s="69">
        <v>45691</v>
      </c>
      <c r="O329" s="69">
        <v>45691</v>
      </c>
      <c r="P329" s="69" t="str">
        <f ca="1">IF(Proc[[#This Row],[DaysAgeing]]&gt;5,"yep","on track")</f>
        <v>on track</v>
      </c>
      <c r="Q329" s="3">
        <f ca="1">IF(Proc[[#This Row],[DateClosed]]="",ABS(NETWORKDAYS(Proc[[#This Row],[DateOpened]],TODAY()))-1,ABS(NETWORKDAYS(Proc[[#This Row],[DateOpened]],Proc[[#This Row],[DateClosed]]))-1)</f>
        <v>1</v>
      </c>
      <c r="R329" s="69" t="s">
        <v>1045</v>
      </c>
      <c r="S329" s="60"/>
    </row>
    <row r="330" spans="1:19" hidden="1">
      <c r="A330" s="62" t="s">
        <v>1786</v>
      </c>
      <c r="B330" s="60" t="str">
        <f>IFERROR(VLOOKUP(Proc[[#This Row],[App]],Table2[],3,0),"open")</f>
        <v>ok</v>
      </c>
      <c r="C330" s="63" t="s">
        <v>369</v>
      </c>
      <c r="D330" t="s">
        <v>1775</v>
      </c>
      <c r="E330" t="s">
        <v>581</v>
      </c>
      <c r="F330" s="60" t="s">
        <v>1304</v>
      </c>
      <c r="G330" s="62" t="s">
        <v>400</v>
      </c>
      <c r="H330" s="60" t="str">
        <f>IF(Proc[[#This Row],[type]]="LFF (MDG-F)",MID(Proc[[#This Row],[Obj]],13,10),"")</f>
        <v/>
      </c>
      <c r="J330" s="60" t="b">
        <f>Proc[[#This Row],[Requested]]=Proc[[#This Row],[CurrentParent]]</f>
        <v>0</v>
      </c>
      <c r="K330" s="60" t="str">
        <f>IF(Proc[[#This Row],[Author]]="Marcela Urrego",VLOOKUP(LEFT(Proc[[#This Row],[Requested]],1),Table3[#All],2,0),VLOOKUP(Proc[[#This Row],[Author]],Table4[],2,0))</f>
        <v>HC</v>
      </c>
      <c r="L330" s="60" t="s">
        <v>530</v>
      </c>
      <c r="M330" s="69">
        <v>45688.524016203701</v>
      </c>
      <c r="N330" s="69">
        <v>45691</v>
      </c>
      <c r="O330" s="69">
        <v>45691</v>
      </c>
      <c r="P330" s="69" t="str">
        <f ca="1">IF(Proc[[#This Row],[DaysAgeing]]&gt;5,"yep","on track")</f>
        <v>on track</v>
      </c>
      <c r="Q330" s="3">
        <f ca="1">IF(Proc[[#This Row],[DateClosed]]="",ABS(NETWORKDAYS(Proc[[#This Row],[DateOpened]],TODAY()))-1,ABS(NETWORKDAYS(Proc[[#This Row],[DateOpened]],Proc[[#This Row],[DateClosed]]))-1)</f>
        <v>1</v>
      </c>
      <c r="R330" s="69" t="s">
        <v>1045</v>
      </c>
      <c r="S330" s="60"/>
    </row>
    <row r="331" spans="1:19" hidden="1">
      <c r="A331" s="62" t="s">
        <v>1786</v>
      </c>
      <c r="B331" s="60" t="str">
        <f>IFERROR(VLOOKUP(Proc[[#This Row],[App]],Table2[],3,0),"open")</f>
        <v>ok</v>
      </c>
      <c r="C331" s="63" t="s">
        <v>369</v>
      </c>
      <c r="D331" t="s">
        <v>1776</v>
      </c>
      <c r="E331" t="s">
        <v>580</v>
      </c>
      <c r="F331" s="60" t="s">
        <v>1243</v>
      </c>
      <c r="G331" s="62" t="s">
        <v>400</v>
      </c>
      <c r="H331" s="60" t="str">
        <f>IF(Proc[[#This Row],[type]]="LFF (MDG-F)",MID(Proc[[#This Row],[Obj]],13,10),"")</f>
        <v/>
      </c>
      <c r="J331" s="60" t="b">
        <f>Proc[[#This Row],[Requested]]=Proc[[#This Row],[CurrentParent]]</f>
        <v>0</v>
      </c>
      <c r="K331" s="60" t="str">
        <f>IF(Proc[[#This Row],[Author]]="Marcela Urrego",VLOOKUP(LEFT(Proc[[#This Row],[Requested]],1),Table3[#All],2,0),VLOOKUP(Proc[[#This Row],[Author]],Table4[],2,0))</f>
        <v>HC</v>
      </c>
      <c r="L331" s="60" t="s">
        <v>530</v>
      </c>
      <c r="M331" s="69">
        <v>45688.524016203701</v>
      </c>
      <c r="N331" s="69">
        <v>45691</v>
      </c>
      <c r="O331" s="69">
        <v>45691</v>
      </c>
      <c r="P331" s="69" t="str">
        <f ca="1">IF(Proc[[#This Row],[DaysAgeing]]&gt;5,"yep","on track")</f>
        <v>on track</v>
      </c>
      <c r="Q331" s="3">
        <f ca="1">IF(Proc[[#This Row],[DateClosed]]="",ABS(NETWORKDAYS(Proc[[#This Row],[DateOpened]],TODAY()))-1,ABS(NETWORKDAYS(Proc[[#This Row],[DateOpened]],Proc[[#This Row],[DateClosed]]))-1)</f>
        <v>1</v>
      </c>
      <c r="R331" s="69" t="s">
        <v>1045</v>
      </c>
      <c r="S331" s="60"/>
    </row>
    <row r="332" spans="1:19" hidden="1">
      <c r="A332" s="62" t="s">
        <v>1786</v>
      </c>
      <c r="B332" s="60" t="str">
        <f>IFERROR(VLOOKUP(Proc[[#This Row],[App]],Table2[],3,0),"open")</f>
        <v>ok</v>
      </c>
      <c r="C332" s="63" t="s">
        <v>369</v>
      </c>
      <c r="D332" t="s">
        <v>1777</v>
      </c>
      <c r="E332" t="s">
        <v>580</v>
      </c>
      <c r="F332" s="60" t="s">
        <v>1305</v>
      </c>
      <c r="G332" s="62" t="s">
        <v>400</v>
      </c>
      <c r="H332" s="60" t="str">
        <f>IF(Proc[[#This Row],[type]]="LFF (MDG-F)",MID(Proc[[#This Row],[Obj]],13,10),"")</f>
        <v/>
      </c>
      <c r="J332" s="60" t="b">
        <f>Proc[[#This Row],[Requested]]=Proc[[#This Row],[CurrentParent]]</f>
        <v>0</v>
      </c>
      <c r="K332" s="60" t="str">
        <f>IF(Proc[[#This Row],[Author]]="Marcela Urrego",VLOOKUP(LEFT(Proc[[#This Row],[Requested]],1),Table3[#All],2,0),VLOOKUP(Proc[[#This Row],[Author]],Table4[],2,0))</f>
        <v>HC</v>
      </c>
      <c r="L332" s="60" t="s">
        <v>530</v>
      </c>
      <c r="M332" s="69">
        <v>45688.524016203701</v>
      </c>
      <c r="N332" s="69">
        <v>45691</v>
      </c>
      <c r="O332" s="69">
        <v>45691</v>
      </c>
      <c r="P332" s="69" t="str">
        <f ca="1">IF(Proc[[#This Row],[DaysAgeing]]&gt;5,"yep","on track")</f>
        <v>on track</v>
      </c>
      <c r="Q332" s="3">
        <f ca="1">IF(Proc[[#This Row],[DateClosed]]="",ABS(NETWORKDAYS(Proc[[#This Row],[DateOpened]],TODAY()))-1,ABS(NETWORKDAYS(Proc[[#This Row],[DateOpened]],Proc[[#This Row],[DateClosed]]))-1)</f>
        <v>1</v>
      </c>
      <c r="R332" s="69" t="s">
        <v>1045</v>
      </c>
      <c r="S332" s="60"/>
    </row>
    <row r="333" spans="1:19" hidden="1">
      <c r="A333" s="62" t="s">
        <v>1786</v>
      </c>
      <c r="B333" s="60" t="str">
        <f>IFERROR(VLOOKUP(Proc[[#This Row],[App]],Table2[],3,0),"open")</f>
        <v>ok</v>
      </c>
      <c r="C333" s="63" t="s">
        <v>369</v>
      </c>
      <c r="D333" t="s">
        <v>1778</v>
      </c>
      <c r="E333" t="s">
        <v>583</v>
      </c>
      <c r="F333" s="60" t="s">
        <v>1237</v>
      </c>
      <c r="G333" s="62" t="s">
        <v>400</v>
      </c>
      <c r="H333" s="60" t="str">
        <f>IF(Proc[[#This Row],[type]]="LFF (MDG-F)",MID(Proc[[#This Row],[Obj]],13,10),"")</f>
        <v/>
      </c>
      <c r="J333" s="60" t="b">
        <f>Proc[[#This Row],[Requested]]=Proc[[#This Row],[CurrentParent]]</f>
        <v>0</v>
      </c>
      <c r="K333" s="60" t="str">
        <f>IF(Proc[[#This Row],[Author]]="Marcela Urrego",VLOOKUP(LEFT(Proc[[#This Row],[Requested]],1),Table3[#All],2,0),VLOOKUP(Proc[[#This Row],[Author]],Table4[],2,0))</f>
        <v>HC</v>
      </c>
      <c r="L333" s="60" t="s">
        <v>530</v>
      </c>
      <c r="M333" s="69">
        <v>45688.524016203701</v>
      </c>
      <c r="N333" s="69">
        <v>45691</v>
      </c>
      <c r="O333" s="69">
        <v>45691</v>
      </c>
      <c r="P333" s="69" t="str">
        <f ca="1">IF(Proc[[#This Row],[DaysAgeing]]&gt;5,"yep","on track")</f>
        <v>on track</v>
      </c>
      <c r="Q333" s="3">
        <f ca="1">IF(Proc[[#This Row],[DateClosed]]="",ABS(NETWORKDAYS(Proc[[#This Row],[DateOpened]],TODAY()))-1,ABS(NETWORKDAYS(Proc[[#This Row],[DateOpened]],Proc[[#This Row],[DateClosed]]))-1)</f>
        <v>1</v>
      </c>
      <c r="R333" s="69" t="s">
        <v>1045</v>
      </c>
      <c r="S333" s="60"/>
    </row>
    <row r="334" spans="1:19" hidden="1">
      <c r="A334" s="62" t="s">
        <v>1786</v>
      </c>
      <c r="B334" s="60" t="str">
        <f>IFERROR(VLOOKUP(Proc[[#This Row],[App]],Table2[],3,0),"open")</f>
        <v>ok</v>
      </c>
      <c r="C334" s="63" t="s">
        <v>369</v>
      </c>
      <c r="D334" t="s">
        <v>1779</v>
      </c>
      <c r="E334" t="s">
        <v>1023</v>
      </c>
      <c r="F334" s="60" t="s">
        <v>992</v>
      </c>
      <c r="G334" s="62" t="s">
        <v>400</v>
      </c>
      <c r="H334" s="60" t="str">
        <f>IF(Proc[[#This Row],[type]]="LFF (MDG-F)",MID(Proc[[#This Row],[Obj]],13,10),"")</f>
        <v/>
      </c>
      <c r="J334" s="60" t="b">
        <f>Proc[[#This Row],[Requested]]=Proc[[#This Row],[CurrentParent]]</f>
        <v>0</v>
      </c>
      <c r="K334" s="60" t="str">
        <f>IF(Proc[[#This Row],[Author]]="Marcela Urrego",VLOOKUP(LEFT(Proc[[#This Row],[Requested]],1),Table3[#All],2,0),VLOOKUP(Proc[[#This Row],[Author]],Table4[],2,0))</f>
        <v>HC</v>
      </c>
      <c r="L334" s="60" t="s">
        <v>530</v>
      </c>
      <c r="M334" s="69">
        <v>45688.524016203701</v>
      </c>
      <c r="N334" s="69">
        <v>45691</v>
      </c>
      <c r="O334" s="69">
        <v>45691</v>
      </c>
      <c r="P334" s="69" t="str">
        <f ca="1">IF(Proc[[#This Row],[DaysAgeing]]&gt;5,"yep","on track")</f>
        <v>on track</v>
      </c>
      <c r="Q334" s="3">
        <f ca="1">IF(Proc[[#This Row],[DateClosed]]="",ABS(NETWORKDAYS(Proc[[#This Row],[DateOpened]],TODAY()))-1,ABS(NETWORKDAYS(Proc[[#This Row],[DateOpened]],Proc[[#This Row],[DateClosed]]))-1)</f>
        <v>1</v>
      </c>
      <c r="R334" s="69" t="s">
        <v>1045</v>
      </c>
      <c r="S334" s="60"/>
    </row>
    <row r="335" spans="1:19" hidden="1">
      <c r="A335" s="62" t="s">
        <v>1786</v>
      </c>
      <c r="B335" s="60" t="str">
        <f>IFERROR(VLOOKUP(Proc[[#This Row],[App]],Table2[],3,0),"open")</f>
        <v>ok</v>
      </c>
      <c r="C335" s="63" t="s">
        <v>369</v>
      </c>
      <c r="D335" t="s">
        <v>1780</v>
      </c>
      <c r="E335" t="s">
        <v>501</v>
      </c>
      <c r="F335" s="60" t="s">
        <v>1789</v>
      </c>
      <c r="G335" s="62" t="s">
        <v>400</v>
      </c>
      <c r="H335" s="60" t="str">
        <f>IF(Proc[[#This Row],[type]]="LFF (MDG-F)",MID(Proc[[#This Row],[Obj]],13,10),"")</f>
        <v/>
      </c>
      <c r="J335" s="60" t="b">
        <f>Proc[[#This Row],[Requested]]=Proc[[#This Row],[CurrentParent]]</f>
        <v>0</v>
      </c>
      <c r="K335" s="60" t="str">
        <f>IF(Proc[[#This Row],[Author]]="Marcela Urrego",VLOOKUP(LEFT(Proc[[#This Row],[Requested]],1),Table3[#All],2,0),VLOOKUP(Proc[[#This Row],[Author]],Table4[],2,0))</f>
        <v>HC</v>
      </c>
      <c r="L335" s="60" t="s">
        <v>530</v>
      </c>
      <c r="M335" s="69">
        <v>45688.524016203701</v>
      </c>
      <c r="N335" s="69">
        <v>45691</v>
      </c>
      <c r="O335" s="69">
        <v>45691</v>
      </c>
      <c r="P335" s="69" t="str">
        <f ca="1">IF(Proc[[#This Row],[DaysAgeing]]&gt;5,"yep","on track")</f>
        <v>on track</v>
      </c>
      <c r="Q335" s="3">
        <f ca="1">IF(Proc[[#This Row],[DateClosed]]="",ABS(NETWORKDAYS(Proc[[#This Row],[DateOpened]],TODAY()))-1,ABS(NETWORKDAYS(Proc[[#This Row],[DateOpened]],Proc[[#This Row],[DateClosed]]))-1)</f>
        <v>1</v>
      </c>
      <c r="R335" s="69" t="s">
        <v>1045</v>
      </c>
      <c r="S335" s="60"/>
    </row>
    <row r="336" spans="1:19" hidden="1">
      <c r="A336" s="62" t="s">
        <v>1786</v>
      </c>
      <c r="B336" s="60" t="str">
        <f>IFERROR(VLOOKUP(Proc[[#This Row],[App]],Table2[],3,0),"open")</f>
        <v>ok</v>
      </c>
      <c r="C336" s="63" t="s">
        <v>369</v>
      </c>
      <c r="D336" t="s">
        <v>1781</v>
      </c>
      <c r="E336" t="s">
        <v>569</v>
      </c>
      <c r="F336" s="60" t="s">
        <v>1790</v>
      </c>
      <c r="G336" s="62" t="s">
        <v>400</v>
      </c>
      <c r="H336" s="60" t="str">
        <f>IF(Proc[[#This Row],[type]]="LFF (MDG-F)",MID(Proc[[#This Row],[Obj]],13,10),"")</f>
        <v/>
      </c>
      <c r="J336" s="60" t="b">
        <f>Proc[[#This Row],[Requested]]=Proc[[#This Row],[CurrentParent]]</f>
        <v>0</v>
      </c>
      <c r="K336" s="60" t="str">
        <f>IF(Proc[[#This Row],[Author]]="Marcela Urrego",VLOOKUP(LEFT(Proc[[#This Row],[Requested]],1),Table3[#All],2,0),VLOOKUP(Proc[[#This Row],[Author]],Table4[],2,0))</f>
        <v>HC</v>
      </c>
      <c r="L336" s="60" t="s">
        <v>530</v>
      </c>
      <c r="M336" s="69">
        <v>45688.524016203701</v>
      </c>
      <c r="N336" s="69">
        <v>45691</v>
      </c>
      <c r="O336" s="69">
        <v>45691</v>
      </c>
      <c r="P336" s="69" t="str">
        <f ca="1">IF(Proc[[#This Row],[DaysAgeing]]&gt;5,"yep","on track")</f>
        <v>on track</v>
      </c>
      <c r="Q336" s="3">
        <f ca="1">IF(Proc[[#This Row],[DateClosed]]="",ABS(NETWORKDAYS(Proc[[#This Row],[DateOpened]],TODAY()))-1,ABS(NETWORKDAYS(Proc[[#This Row],[DateOpened]],Proc[[#This Row],[DateClosed]]))-1)</f>
        <v>1</v>
      </c>
      <c r="R336" s="69" t="s">
        <v>1045</v>
      </c>
      <c r="S336" s="60"/>
    </row>
    <row r="337" spans="1:19" hidden="1">
      <c r="A337" s="62" t="s">
        <v>1786</v>
      </c>
      <c r="B337" s="60" t="str">
        <f>IFERROR(VLOOKUP(Proc[[#This Row],[App]],Table2[],3,0),"open")</f>
        <v>ok</v>
      </c>
      <c r="C337" s="63" t="s">
        <v>369</v>
      </c>
      <c r="D337" t="s">
        <v>1782</v>
      </c>
      <c r="E337" t="s">
        <v>1044</v>
      </c>
      <c r="F337" s="60" t="s">
        <v>1306</v>
      </c>
      <c r="G337" s="62" t="s">
        <v>400</v>
      </c>
      <c r="H337" s="60" t="str">
        <f>IF(Proc[[#This Row],[type]]="LFF (MDG-F)",MID(Proc[[#This Row],[Obj]],13,10),"")</f>
        <v/>
      </c>
      <c r="J337" s="60" t="b">
        <f>Proc[[#This Row],[Requested]]=Proc[[#This Row],[CurrentParent]]</f>
        <v>0</v>
      </c>
      <c r="K337" s="60" t="str">
        <f>IF(Proc[[#This Row],[Author]]="Marcela Urrego",VLOOKUP(LEFT(Proc[[#This Row],[Requested]],1),Table3[#All],2,0),VLOOKUP(Proc[[#This Row],[Author]],Table4[],2,0))</f>
        <v>HC</v>
      </c>
      <c r="L337" s="60" t="s">
        <v>530</v>
      </c>
      <c r="M337" s="69">
        <v>45688.524016203701</v>
      </c>
      <c r="N337" s="69">
        <v>45691</v>
      </c>
      <c r="O337" s="69">
        <v>45691</v>
      </c>
      <c r="P337" s="69" t="str">
        <f ca="1">IF(Proc[[#This Row],[DaysAgeing]]&gt;5,"yep","on track")</f>
        <v>on track</v>
      </c>
      <c r="Q337" s="3">
        <f ca="1">IF(Proc[[#This Row],[DateClosed]]="",ABS(NETWORKDAYS(Proc[[#This Row],[DateOpened]],TODAY()))-1,ABS(NETWORKDAYS(Proc[[#This Row],[DateOpened]],Proc[[#This Row],[DateClosed]]))-1)</f>
        <v>1</v>
      </c>
      <c r="R337" s="69" t="s">
        <v>1045</v>
      </c>
      <c r="S337" s="60"/>
    </row>
    <row r="338" spans="1:19" hidden="1">
      <c r="A338" s="62" t="s">
        <v>1786</v>
      </c>
      <c r="B338" s="60" t="str">
        <f>IFERROR(VLOOKUP(Proc[[#This Row],[App]],Table2[],3,0),"open")</f>
        <v>ok</v>
      </c>
      <c r="C338" s="63" t="s">
        <v>369</v>
      </c>
      <c r="D338" t="s">
        <v>1783</v>
      </c>
      <c r="E338" t="s">
        <v>580</v>
      </c>
      <c r="F338" s="60" t="s">
        <v>1244</v>
      </c>
      <c r="G338" s="62" t="s">
        <v>400</v>
      </c>
      <c r="H338" s="60" t="str">
        <f>IF(Proc[[#This Row],[type]]="LFF (MDG-F)",MID(Proc[[#This Row],[Obj]],13,10),"")</f>
        <v/>
      </c>
      <c r="J338" s="60" t="b">
        <f>Proc[[#This Row],[Requested]]=Proc[[#This Row],[CurrentParent]]</f>
        <v>0</v>
      </c>
      <c r="K338" s="60" t="str">
        <f>IF(Proc[[#This Row],[Author]]="Marcela Urrego",VLOOKUP(LEFT(Proc[[#This Row],[Requested]],1),Table3[#All],2,0),VLOOKUP(Proc[[#This Row],[Author]],Table4[],2,0))</f>
        <v>HC</v>
      </c>
      <c r="L338" s="60" t="s">
        <v>530</v>
      </c>
      <c r="M338" s="69">
        <v>45688.524016203701</v>
      </c>
      <c r="N338" s="69">
        <v>45691</v>
      </c>
      <c r="O338" s="69">
        <v>45691</v>
      </c>
      <c r="P338" s="69" t="str">
        <f ca="1">IF(Proc[[#This Row],[DaysAgeing]]&gt;5,"yep","on track")</f>
        <v>on track</v>
      </c>
      <c r="Q338" s="3">
        <f ca="1">IF(Proc[[#This Row],[DateClosed]]="",ABS(NETWORKDAYS(Proc[[#This Row],[DateOpened]],TODAY()))-1,ABS(NETWORKDAYS(Proc[[#This Row],[DateOpened]],Proc[[#This Row],[DateClosed]]))-1)</f>
        <v>1</v>
      </c>
      <c r="R338" s="69" t="s">
        <v>1045</v>
      </c>
      <c r="S338" s="60"/>
    </row>
    <row r="339" spans="1:19" hidden="1">
      <c r="A339" s="62" t="s">
        <v>1786</v>
      </c>
      <c r="B339" s="60" t="str">
        <f>IFERROR(VLOOKUP(Proc[[#This Row],[App]],Table2[],3,0),"open")</f>
        <v>ok</v>
      </c>
      <c r="C339" s="63" t="s">
        <v>369</v>
      </c>
      <c r="D339" t="s">
        <v>1784</v>
      </c>
      <c r="E339" t="s">
        <v>581</v>
      </c>
      <c r="F339" s="60" t="s">
        <v>1791</v>
      </c>
      <c r="G339" s="62" t="s">
        <v>400</v>
      </c>
      <c r="H339" s="60" t="str">
        <f>IF(Proc[[#This Row],[type]]="LFF (MDG-F)",MID(Proc[[#This Row],[Obj]],13,10),"")</f>
        <v/>
      </c>
      <c r="J339" s="60" t="b">
        <f>Proc[[#This Row],[Requested]]=Proc[[#This Row],[CurrentParent]]</f>
        <v>0</v>
      </c>
      <c r="K339" s="60" t="str">
        <f>IF(Proc[[#This Row],[Author]]="Marcela Urrego",VLOOKUP(LEFT(Proc[[#This Row],[Requested]],1),Table3[#All],2,0),VLOOKUP(Proc[[#This Row],[Author]],Table4[],2,0))</f>
        <v>HC</v>
      </c>
      <c r="L339" s="60" t="s">
        <v>530</v>
      </c>
      <c r="M339" s="69">
        <v>45688.524016203701</v>
      </c>
      <c r="N339" s="69">
        <v>45691</v>
      </c>
      <c r="O339" s="69">
        <v>45691</v>
      </c>
      <c r="P339" s="69" t="str">
        <f ca="1">IF(Proc[[#This Row],[DaysAgeing]]&gt;5,"yep","on track")</f>
        <v>on track</v>
      </c>
      <c r="Q339" s="3">
        <f ca="1">IF(Proc[[#This Row],[DateClosed]]="",ABS(NETWORKDAYS(Proc[[#This Row],[DateOpened]],TODAY()))-1,ABS(NETWORKDAYS(Proc[[#This Row],[DateOpened]],Proc[[#This Row],[DateClosed]]))-1)</f>
        <v>1</v>
      </c>
      <c r="R339" s="69" t="s">
        <v>1045</v>
      </c>
      <c r="S339" s="60"/>
    </row>
    <row r="340" spans="1:19" hidden="1">
      <c r="A340" s="62" t="s">
        <v>1786</v>
      </c>
      <c r="B340" s="60" t="str">
        <f>IFERROR(VLOOKUP(Proc[[#This Row],[App]],Table2[],3,0),"open")</f>
        <v>ok</v>
      </c>
      <c r="C340" s="63" t="s">
        <v>369</v>
      </c>
      <c r="D340" t="s">
        <v>1785</v>
      </c>
      <c r="E340" t="s">
        <v>580</v>
      </c>
      <c r="F340" s="60" t="s">
        <v>1245</v>
      </c>
      <c r="G340" s="62" t="s">
        <v>400</v>
      </c>
      <c r="H340" s="60" t="str">
        <f>IF(Proc[[#This Row],[type]]="LFF (MDG-F)",MID(Proc[[#This Row],[Obj]],13,10),"")</f>
        <v/>
      </c>
      <c r="J340" s="60" t="b">
        <f>Proc[[#This Row],[Requested]]=Proc[[#This Row],[CurrentParent]]</f>
        <v>0</v>
      </c>
      <c r="K340" s="60" t="str">
        <f>IF(Proc[[#This Row],[Author]]="Marcela Urrego",VLOOKUP(LEFT(Proc[[#This Row],[Requested]],1),Table3[#All],2,0),VLOOKUP(Proc[[#This Row],[Author]],Table4[],2,0))</f>
        <v>HC</v>
      </c>
      <c r="L340" s="60" t="s">
        <v>530</v>
      </c>
      <c r="M340" s="69">
        <v>45688.524016203701</v>
      </c>
      <c r="N340" s="69">
        <v>45691</v>
      </c>
      <c r="O340" s="69">
        <v>45691</v>
      </c>
      <c r="P340" s="69" t="str">
        <f ca="1">IF(Proc[[#This Row],[DaysAgeing]]&gt;5,"yep","on track")</f>
        <v>on track</v>
      </c>
      <c r="Q340" s="3">
        <f ca="1">IF(Proc[[#This Row],[DateClosed]]="",ABS(NETWORKDAYS(Proc[[#This Row],[DateOpened]],TODAY()))-1,ABS(NETWORKDAYS(Proc[[#This Row],[DateOpened]],Proc[[#This Row],[DateClosed]]))-1)</f>
        <v>1</v>
      </c>
      <c r="R340" s="69" t="s">
        <v>1045</v>
      </c>
      <c r="S340" s="60"/>
    </row>
    <row r="341" spans="1:19" hidden="1">
      <c r="A341" t="s">
        <v>1792</v>
      </c>
      <c r="B341" s="60" t="str">
        <f>IFERROR(VLOOKUP(Proc[[#This Row],[App]],Table2[],3,0),"open")</f>
        <v>ok</v>
      </c>
      <c r="C341" t="s">
        <v>369</v>
      </c>
      <c r="D341" t="s">
        <v>1793</v>
      </c>
      <c r="E341" t="s">
        <v>658</v>
      </c>
      <c r="F341" s="60" t="s">
        <v>471</v>
      </c>
      <c r="G341" s="62" t="s">
        <v>406</v>
      </c>
      <c r="H341" s="60" t="str">
        <f>IF(Proc[[#This Row],[type]]="LFF (MDG-F)",MID(Proc[[#This Row],[Obj]],13,10),"")</f>
        <v>DE20675100</v>
      </c>
      <c r="J341" s="60" t="b">
        <f>Proc[[#This Row],[Requested]]=Proc[[#This Row],[CurrentParent]]</f>
        <v>0</v>
      </c>
      <c r="K341" s="60" t="str">
        <f>IF(Proc[[#This Row],[Author]]="Marcela Urrego",VLOOKUP(LEFT(Proc[[#This Row],[Requested]],1),Table3[#All],2,0),VLOOKUP(Proc[[#This Row],[Author]],Table4[],2,0))</f>
        <v>MGF</v>
      </c>
      <c r="L341" s="60" t="s">
        <v>530</v>
      </c>
      <c r="M341" s="69">
        <v>45691.389618055553</v>
      </c>
      <c r="N341" s="69">
        <v>45692</v>
      </c>
      <c r="O341" s="69">
        <v>45692</v>
      </c>
      <c r="P341" s="69" t="str">
        <f ca="1">IF(Proc[[#This Row],[DaysAgeing]]&gt;5,"yep","on track")</f>
        <v>on track</v>
      </c>
      <c r="Q341" s="3">
        <f ca="1">IF(Proc[[#This Row],[DateClosed]]="",ABS(NETWORKDAYS(Proc[[#This Row],[DateOpened]],TODAY()))-1,ABS(NETWORKDAYS(Proc[[#This Row],[DateOpened]],Proc[[#This Row],[DateClosed]]))-1)</f>
        <v>1</v>
      </c>
      <c r="R341" s="69" t="s">
        <v>575</v>
      </c>
      <c r="S341" s="60"/>
    </row>
    <row r="342" spans="1:19" hidden="1">
      <c r="A342" t="s">
        <v>1794</v>
      </c>
      <c r="B342" s="60" t="str">
        <f>IFERROR(VLOOKUP(Proc[[#This Row],[App]],Table2[],3,0),"open")</f>
        <v>ok</v>
      </c>
      <c r="C342" s="62" t="s">
        <v>369</v>
      </c>
      <c r="D342" t="s">
        <v>1795</v>
      </c>
      <c r="E342" t="s">
        <v>1288</v>
      </c>
      <c r="F342" s="60" t="s">
        <v>1089</v>
      </c>
      <c r="G342" t="s">
        <v>400</v>
      </c>
      <c r="H342" s="60" t="str">
        <f>IF(Proc[[#This Row],[type]]="LFF (MDG-F)",MID(Proc[[#This Row],[Obj]],13,10),"")</f>
        <v/>
      </c>
      <c r="J342" s="60" t="b">
        <f>Proc[[#This Row],[Requested]]=Proc[[#This Row],[CurrentParent]]</f>
        <v>0</v>
      </c>
      <c r="K342" s="60" t="str">
        <f>IF(Proc[[#This Row],[Author]]="Marcela Urrego",VLOOKUP(LEFT(Proc[[#This Row],[Requested]],1),Table3[#All],2,0),VLOOKUP(Proc[[#This Row],[Author]],Table4[],2,0))</f>
        <v>LS</v>
      </c>
      <c r="L342" s="60" t="s">
        <v>530</v>
      </c>
      <c r="M342" s="69">
        <v>45691.34474537037</v>
      </c>
      <c r="N342" s="69">
        <v>45692</v>
      </c>
      <c r="O342" s="69">
        <v>45692</v>
      </c>
      <c r="P342" s="69" t="str">
        <f ca="1">IF(Proc[[#This Row],[DaysAgeing]]&gt;5,"yep","on track")</f>
        <v>on track</v>
      </c>
      <c r="Q342" s="3">
        <f ca="1">IF(Proc[[#This Row],[DateClosed]]="",ABS(NETWORKDAYS(Proc[[#This Row],[DateOpened]],TODAY()))-1,ABS(NETWORKDAYS(Proc[[#This Row],[DateOpened]],Proc[[#This Row],[DateClosed]]))-1)</f>
        <v>1</v>
      </c>
      <c r="R342" s="69" t="s">
        <v>1004</v>
      </c>
      <c r="S342" s="60"/>
    </row>
    <row r="343" spans="1:19" hidden="1">
      <c r="A343" s="62" t="s">
        <v>1794</v>
      </c>
      <c r="B343" s="60" t="str">
        <f>IFERROR(VLOOKUP(Proc[[#This Row],[App]],Table2[],3,0),"open")</f>
        <v>ok</v>
      </c>
      <c r="C343" s="62" t="s">
        <v>369</v>
      </c>
      <c r="D343" t="s">
        <v>1796</v>
      </c>
      <c r="E343" t="s">
        <v>1289</v>
      </c>
      <c r="F343" s="60" t="s">
        <v>1321</v>
      </c>
      <c r="G343" s="62" t="s">
        <v>400</v>
      </c>
      <c r="H343" s="60" t="str">
        <f>IF(Proc[[#This Row],[type]]="LFF (MDG-F)",MID(Proc[[#This Row],[Obj]],13,10),"")</f>
        <v/>
      </c>
      <c r="J343" s="60" t="b">
        <f>Proc[[#This Row],[Requested]]=Proc[[#This Row],[CurrentParent]]</f>
        <v>0</v>
      </c>
      <c r="K343" s="60" t="str">
        <f>IF(Proc[[#This Row],[Author]]="Marcela Urrego",VLOOKUP(LEFT(Proc[[#This Row],[Requested]],1),Table3[#All],2,0),VLOOKUP(Proc[[#This Row],[Author]],Table4[],2,0))</f>
        <v>LS</v>
      </c>
      <c r="L343" s="60" t="s">
        <v>530</v>
      </c>
      <c r="M343" s="69">
        <v>45691.34474537037</v>
      </c>
      <c r="N343" s="69">
        <v>45692</v>
      </c>
      <c r="O343" s="69">
        <v>45692</v>
      </c>
      <c r="P343" s="69" t="str">
        <f ca="1">IF(Proc[[#This Row],[DaysAgeing]]&gt;5,"yep","on track")</f>
        <v>on track</v>
      </c>
      <c r="Q343" s="3">
        <f ca="1">IF(Proc[[#This Row],[DateClosed]]="",ABS(NETWORKDAYS(Proc[[#This Row],[DateOpened]],TODAY()))-1,ABS(NETWORKDAYS(Proc[[#This Row],[DateOpened]],Proc[[#This Row],[DateClosed]]))-1)</f>
        <v>1</v>
      </c>
      <c r="R343" s="69" t="s">
        <v>1004</v>
      </c>
      <c r="S343" s="60"/>
    </row>
    <row r="344" spans="1:19" hidden="1">
      <c r="A344" s="62" t="s">
        <v>1794</v>
      </c>
      <c r="B344" s="60" t="str">
        <f>IFERROR(VLOOKUP(Proc[[#This Row],[App]],Table2[],3,0),"open")</f>
        <v>ok</v>
      </c>
      <c r="C344" s="62" t="s">
        <v>369</v>
      </c>
      <c r="D344" t="s">
        <v>1797</v>
      </c>
      <c r="E344" t="s">
        <v>1290</v>
      </c>
      <c r="F344" s="60" t="s">
        <v>1760</v>
      </c>
      <c r="G344" s="62" t="s">
        <v>400</v>
      </c>
      <c r="H344" s="60" t="str">
        <f>IF(Proc[[#This Row],[type]]="LFF (MDG-F)",MID(Proc[[#This Row],[Obj]],13,10),"")</f>
        <v/>
      </c>
      <c r="J344" s="60" t="b">
        <f>Proc[[#This Row],[Requested]]=Proc[[#This Row],[CurrentParent]]</f>
        <v>0</v>
      </c>
      <c r="K344" s="60" t="str">
        <f>IF(Proc[[#This Row],[Author]]="Marcela Urrego",VLOOKUP(LEFT(Proc[[#This Row],[Requested]],1),Table3[#All],2,0),VLOOKUP(Proc[[#This Row],[Author]],Table4[],2,0))</f>
        <v>LS</v>
      </c>
      <c r="L344" s="60" t="s">
        <v>530</v>
      </c>
      <c r="M344" s="69">
        <v>45691.34474537037</v>
      </c>
      <c r="N344" s="69">
        <v>45692</v>
      </c>
      <c r="O344" s="69">
        <v>45692</v>
      </c>
      <c r="P344" s="69" t="str">
        <f ca="1">IF(Proc[[#This Row],[DaysAgeing]]&gt;5,"yep","on track")</f>
        <v>on track</v>
      </c>
      <c r="Q344" s="3">
        <f ca="1">IF(Proc[[#This Row],[DateClosed]]="",ABS(NETWORKDAYS(Proc[[#This Row],[DateOpened]],TODAY()))-1,ABS(NETWORKDAYS(Proc[[#This Row],[DateOpened]],Proc[[#This Row],[DateClosed]]))-1)</f>
        <v>1</v>
      </c>
      <c r="R344" s="69" t="s">
        <v>1004</v>
      </c>
      <c r="S344" s="60"/>
    </row>
    <row r="345" spans="1:19" hidden="1">
      <c r="A345" s="62" t="s">
        <v>1794</v>
      </c>
      <c r="B345" s="60" t="str">
        <f>IFERROR(VLOOKUP(Proc[[#This Row],[App]],Table2[],3,0),"open")</f>
        <v>ok</v>
      </c>
      <c r="C345" s="62" t="s">
        <v>369</v>
      </c>
      <c r="D345" t="s">
        <v>1798</v>
      </c>
      <c r="E345" t="s">
        <v>1290</v>
      </c>
      <c r="F345" s="60" t="s">
        <v>1321</v>
      </c>
      <c r="G345" s="62" t="s">
        <v>400</v>
      </c>
      <c r="H345" s="60" t="str">
        <f>IF(Proc[[#This Row],[type]]="LFF (MDG-F)",MID(Proc[[#This Row],[Obj]],13,10),"")</f>
        <v/>
      </c>
      <c r="J345" s="60" t="b">
        <f>Proc[[#This Row],[Requested]]=Proc[[#This Row],[CurrentParent]]</f>
        <v>0</v>
      </c>
      <c r="K345" s="60" t="str">
        <f>IF(Proc[[#This Row],[Author]]="Marcela Urrego",VLOOKUP(LEFT(Proc[[#This Row],[Requested]],1),Table3[#All],2,0),VLOOKUP(Proc[[#This Row],[Author]],Table4[],2,0))</f>
        <v>LS</v>
      </c>
      <c r="L345" s="60" t="s">
        <v>530</v>
      </c>
      <c r="M345" s="69">
        <v>45691.34474537037</v>
      </c>
      <c r="N345" s="69">
        <v>45692</v>
      </c>
      <c r="O345" s="69">
        <v>45692</v>
      </c>
      <c r="P345" s="69" t="str">
        <f ca="1">IF(Proc[[#This Row],[DaysAgeing]]&gt;5,"yep","on track")</f>
        <v>on track</v>
      </c>
      <c r="Q345" s="3">
        <f ca="1">IF(Proc[[#This Row],[DateClosed]]="",ABS(NETWORKDAYS(Proc[[#This Row],[DateOpened]],TODAY()))-1,ABS(NETWORKDAYS(Proc[[#This Row],[DateOpened]],Proc[[#This Row],[DateClosed]]))-1)</f>
        <v>1</v>
      </c>
      <c r="R345" s="69" t="s">
        <v>1004</v>
      </c>
      <c r="S345" s="60"/>
    </row>
    <row r="346" spans="1:19" hidden="1">
      <c r="A346" t="s">
        <v>1812</v>
      </c>
      <c r="B346" s="60" t="str">
        <f>IFERROR(VLOOKUP(Proc[[#This Row],[App]],Table2[],3,0),"open")</f>
        <v>ok</v>
      </c>
      <c r="C346" s="62" t="s">
        <v>369</v>
      </c>
      <c r="D346" t="s">
        <v>1799</v>
      </c>
      <c r="E346" t="s">
        <v>1582</v>
      </c>
      <c r="F346" s="60"/>
      <c r="G346" t="s">
        <v>406</v>
      </c>
      <c r="H346" s="60" t="str">
        <f>IF(Proc[[#This Row],[type]]="LFF (MDG-F)",MID(Proc[[#This Row],[Obj]],13,10),"")</f>
        <v>DE10523702</v>
      </c>
      <c r="J346" s="60" t="b">
        <f>Proc[[#This Row],[Requested]]=Proc[[#This Row],[CurrentParent]]</f>
        <v>0</v>
      </c>
      <c r="K346" s="60" t="str">
        <f>IF(Proc[[#This Row],[Author]]="Marcela Urrego",VLOOKUP(LEFT(Proc[[#This Row],[Requested]],1),Table3[#All],2,0),VLOOKUP(Proc[[#This Row],[Author]],Table4[],2,0))</f>
        <v>MGF</v>
      </c>
      <c r="L346" s="60" t="s">
        <v>530</v>
      </c>
      <c r="M346" s="69">
        <v>45690.78837962963</v>
      </c>
      <c r="N346" s="69">
        <v>45692</v>
      </c>
      <c r="O346" s="69">
        <v>45692</v>
      </c>
      <c r="P346" s="69" t="str">
        <f ca="1">IF(Proc[[#This Row],[DaysAgeing]]&gt;5,"yep","on track")</f>
        <v>on track</v>
      </c>
      <c r="Q346" s="3">
        <f ca="1">IF(Proc[[#This Row],[DateClosed]]="",ABS(NETWORKDAYS(Proc[[#This Row],[DateOpened]],TODAY()))-1,ABS(NETWORKDAYS(Proc[[#This Row],[DateOpened]],Proc[[#This Row],[DateClosed]]))-1)</f>
        <v>1</v>
      </c>
      <c r="R346" s="69" t="s">
        <v>575</v>
      </c>
      <c r="S346" s="60"/>
    </row>
    <row r="347" spans="1:19" hidden="1">
      <c r="A347" s="62" t="s">
        <v>1812</v>
      </c>
      <c r="B347" s="60" t="str">
        <f>IFERROR(VLOOKUP(Proc[[#This Row],[App]],Table2[],3,0),"open")</f>
        <v>ok</v>
      </c>
      <c r="C347" s="62" t="s">
        <v>369</v>
      </c>
      <c r="D347" t="s">
        <v>1800</v>
      </c>
      <c r="E347" t="s">
        <v>1582</v>
      </c>
      <c r="F347" s="60"/>
      <c r="G347" s="62" t="s">
        <v>406</v>
      </c>
      <c r="H347" s="60" t="str">
        <f>IF(Proc[[#This Row],[type]]="LFF (MDG-F)",MID(Proc[[#This Row],[Obj]],13,10),"")</f>
        <v>DE10575000</v>
      </c>
      <c r="J347" s="60" t="b">
        <f>Proc[[#This Row],[Requested]]=Proc[[#This Row],[CurrentParent]]</f>
        <v>0</v>
      </c>
      <c r="K347" s="60" t="str">
        <f>IF(Proc[[#This Row],[Author]]="Marcela Urrego",VLOOKUP(LEFT(Proc[[#This Row],[Requested]],1),Table3[#All],2,0),VLOOKUP(Proc[[#This Row],[Author]],Table4[],2,0))</f>
        <v>MGF</v>
      </c>
      <c r="L347" s="60" t="s">
        <v>530</v>
      </c>
      <c r="M347" s="69">
        <v>45690.78837962963</v>
      </c>
      <c r="N347" s="69">
        <v>45692</v>
      </c>
      <c r="O347" s="69">
        <v>45692</v>
      </c>
      <c r="P347" s="69" t="str">
        <f ca="1">IF(Proc[[#This Row],[DaysAgeing]]&gt;5,"yep","on track")</f>
        <v>on track</v>
      </c>
      <c r="Q347" s="3">
        <f ca="1">IF(Proc[[#This Row],[DateClosed]]="",ABS(NETWORKDAYS(Proc[[#This Row],[DateOpened]],TODAY()))-1,ABS(NETWORKDAYS(Proc[[#This Row],[DateOpened]],Proc[[#This Row],[DateClosed]]))-1)</f>
        <v>1</v>
      </c>
      <c r="R347" s="69" t="s">
        <v>575</v>
      </c>
      <c r="S347" s="60"/>
    </row>
    <row r="348" spans="1:19" hidden="1">
      <c r="A348" s="62" t="s">
        <v>1812</v>
      </c>
      <c r="B348" s="60" t="str">
        <f>IFERROR(VLOOKUP(Proc[[#This Row],[App]],Table2[],3,0),"open")</f>
        <v>ok</v>
      </c>
      <c r="C348" s="62" t="s">
        <v>369</v>
      </c>
      <c r="D348" t="s">
        <v>1801</v>
      </c>
      <c r="E348" t="s">
        <v>1582</v>
      </c>
      <c r="F348" s="60"/>
      <c r="G348" s="62" t="s">
        <v>406</v>
      </c>
      <c r="H348" s="60" t="str">
        <f>IF(Proc[[#This Row],[type]]="LFF (MDG-F)",MID(Proc[[#This Row],[Obj]],13,10),"")</f>
        <v>DE10575700</v>
      </c>
      <c r="J348" s="60" t="b">
        <f>Proc[[#This Row],[Requested]]=Proc[[#This Row],[CurrentParent]]</f>
        <v>0</v>
      </c>
      <c r="K348" s="60" t="str">
        <f>IF(Proc[[#This Row],[Author]]="Marcela Urrego",VLOOKUP(LEFT(Proc[[#This Row],[Requested]],1),Table3[#All],2,0),VLOOKUP(Proc[[#This Row],[Author]],Table4[],2,0))</f>
        <v>MGF</v>
      </c>
      <c r="L348" s="60" t="s">
        <v>530</v>
      </c>
      <c r="M348" s="69">
        <v>45690.78837962963</v>
      </c>
      <c r="N348" s="69">
        <v>45692</v>
      </c>
      <c r="O348" s="69">
        <v>45692</v>
      </c>
      <c r="P348" s="69" t="str">
        <f ca="1">IF(Proc[[#This Row],[DaysAgeing]]&gt;5,"yep","on track")</f>
        <v>on track</v>
      </c>
      <c r="Q348" s="3">
        <f ca="1">IF(Proc[[#This Row],[DateClosed]]="",ABS(NETWORKDAYS(Proc[[#This Row],[DateOpened]],TODAY()))-1,ABS(NETWORKDAYS(Proc[[#This Row],[DateOpened]],Proc[[#This Row],[DateClosed]]))-1)</f>
        <v>1</v>
      </c>
      <c r="R348" s="69" t="s">
        <v>575</v>
      </c>
      <c r="S348" s="60"/>
    </row>
    <row r="349" spans="1:19" hidden="1">
      <c r="A349" s="62" t="s">
        <v>1812</v>
      </c>
      <c r="B349" s="60" t="str">
        <f>IFERROR(VLOOKUP(Proc[[#This Row],[App]],Table2[],3,0),"open")</f>
        <v>ok</v>
      </c>
      <c r="C349" s="62" t="s">
        <v>369</v>
      </c>
      <c r="D349" t="s">
        <v>1802</v>
      </c>
      <c r="E349" t="s">
        <v>1582</v>
      </c>
      <c r="F349" s="60"/>
      <c r="G349" s="62" t="s">
        <v>406</v>
      </c>
      <c r="H349" s="60" t="str">
        <f>IF(Proc[[#This Row],[type]]="LFF (MDG-F)",MID(Proc[[#This Row],[Obj]],13,10),"")</f>
        <v>DE10577000</v>
      </c>
      <c r="J349" s="60" t="b">
        <f>Proc[[#This Row],[Requested]]=Proc[[#This Row],[CurrentParent]]</f>
        <v>0</v>
      </c>
      <c r="K349" s="60" t="str">
        <f>IF(Proc[[#This Row],[Author]]="Marcela Urrego",VLOOKUP(LEFT(Proc[[#This Row],[Requested]],1),Table3[#All],2,0),VLOOKUP(Proc[[#This Row],[Author]],Table4[],2,0))</f>
        <v>MGF</v>
      </c>
      <c r="L349" s="60" t="s">
        <v>530</v>
      </c>
      <c r="M349" s="69">
        <v>45690.78837962963</v>
      </c>
      <c r="N349" s="69">
        <v>45692</v>
      </c>
      <c r="O349" s="69">
        <v>45692</v>
      </c>
      <c r="P349" s="69" t="str">
        <f ca="1">IF(Proc[[#This Row],[DaysAgeing]]&gt;5,"yep","on track")</f>
        <v>on track</v>
      </c>
      <c r="Q349" s="3">
        <f ca="1">IF(Proc[[#This Row],[DateClosed]]="",ABS(NETWORKDAYS(Proc[[#This Row],[DateOpened]],TODAY()))-1,ABS(NETWORKDAYS(Proc[[#This Row],[DateOpened]],Proc[[#This Row],[DateClosed]]))-1)</f>
        <v>1</v>
      </c>
      <c r="R349" s="69" t="s">
        <v>575</v>
      </c>
      <c r="S349" s="60"/>
    </row>
    <row r="350" spans="1:19" hidden="1">
      <c r="A350" s="62" t="s">
        <v>1812</v>
      </c>
      <c r="B350" s="60" t="str">
        <f>IFERROR(VLOOKUP(Proc[[#This Row],[App]],Table2[],3,0),"open")</f>
        <v>ok</v>
      </c>
      <c r="C350" s="62" t="s">
        <v>369</v>
      </c>
      <c r="D350" t="s">
        <v>1803</v>
      </c>
      <c r="E350" t="s">
        <v>1582</v>
      </c>
      <c r="F350" s="60"/>
      <c r="G350" s="62" t="s">
        <v>406</v>
      </c>
      <c r="H350" s="60" t="str">
        <f>IF(Proc[[#This Row],[type]]="LFF (MDG-F)",MID(Proc[[#This Row],[Obj]],13,10),"")</f>
        <v>DE10671000</v>
      </c>
      <c r="J350" s="60" t="b">
        <f>Proc[[#This Row],[Requested]]=Proc[[#This Row],[CurrentParent]]</f>
        <v>0</v>
      </c>
      <c r="K350" s="60" t="str">
        <f>IF(Proc[[#This Row],[Author]]="Marcela Urrego",VLOOKUP(LEFT(Proc[[#This Row],[Requested]],1),Table3[#All],2,0),VLOOKUP(Proc[[#This Row],[Author]],Table4[],2,0))</f>
        <v>MGF</v>
      </c>
      <c r="L350" s="60" t="s">
        <v>530</v>
      </c>
      <c r="M350" s="69">
        <v>45690.78837962963</v>
      </c>
      <c r="N350" s="69">
        <v>45692</v>
      </c>
      <c r="O350" s="69">
        <v>45692</v>
      </c>
      <c r="P350" s="69" t="str">
        <f ca="1">IF(Proc[[#This Row],[DaysAgeing]]&gt;5,"yep","on track")</f>
        <v>on track</v>
      </c>
      <c r="Q350" s="3">
        <f ca="1">IF(Proc[[#This Row],[DateClosed]]="",ABS(NETWORKDAYS(Proc[[#This Row],[DateOpened]],TODAY()))-1,ABS(NETWORKDAYS(Proc[[#This Row],[DateOpened]],Proc[[#This Row],[DateClosed]]))-1)</f>
        <v>1</v>
      </c>
      <c r="R350" s="69" t="s">
        <v>575</v>
      </c>
      <c r="S350" s="60"/>
    </row>
    <row r="351" spans="1:19" hidden="1">
      <c r="A351" s="62" t="s">
        <v>1812</v>
      </c>
      <c r="B351" s="60" t="str">
        <f>IFERROR(VLOOKUP(Proc[[#This Row],[App]],Table2[],3,0),"open")</f>
        <v>ok</v>
      </c>
      <c r="C351" s="62" t="s">
        <v>369</v>
      </c>
      <c r="D351" t="s">
        <v>1804</v>
      </c>
      <c r="E351" t="s">
        <v>1582</v>
      </c>
      <c r="F351" s="60"/>
      <c r="G351" s="62" t="s">
        <v>406</v>
      </c>
      <c r="H351" s="60" t="str">
        <f>IF(Proc[[#This Row],[type]]="LFF (MDG-F)",MID(Proc[[#This Row],[Obj]],13,10),"")</f>
        <v>DE10575119</v>
      </c>
      <c r="J351" s="60" t="b">
        <f>Proc[[#This Row],[Requested]]=Proc[[#This Row],[CurrentParent]]</f>
        <v>0</v>
      </c>
      <c r="K351" s="60" t="str">
        <f>IF(Proc[[#This Row],[Author]]="Marcela Urrego",VLOOKUP(LEFT(Proc[[#This Row],[Requested]],1),Table3[#All],2,0),VLOOKUP(Proc[[#This Row],[Author]],Table4[],2,0))</f>
        <v>MGF</v>
      </c>
      <c r="L351" s="60" t="s">
        <v>530</v>
      </c>
      <c r="M351" s="69">
        <v>45690.78837962963</v>
      </c>
      <c r="N351" s="69">
        <v>45692</v>
      </c>
      <c r="O351" s="69">
        <v>45692</v>
      </c>
      <c r="P351" s="69" t="str">
        <f ca="1">IF(Proc[[#This Row],[DaysAgeing]]&gt;5,"yep","on track")</f>
        <v>on track</v>
      </c>
      <c r="Q351" s="3">
        <f ca="1">IF(Proc[[#This Row],[DateClosed]]="",ABS(NETWORKDAYS(Proc[[#This Row],[DateOpened]],TODAY()))-1,ABS(NETWORKDAYS(Proc[[#This Row],[DateOpened]],Proc[[#This Row],[DateClosed]]))-1)</f>
        <v>1</v>
      </c>
      <c r="R351" s="69" t="s">
        <v>575</v>
      </c>
      <c r="S351" s="60"/>
    </row>
    <row r="352" spans="1:19" hidden="1">
      <c r="A352" s="62" t="s">
        <v>1812</v>
      </c>
      <c r="B352" s="60" t="str">
        <f>IFERROR(VLOOKUP(Proc[[#This Row],[App]],Table2[],3,0),"open")</f>
        <v>ok</v>
      </c>
      <c r="C352" s="62" t="s">
        <v>369</v>
      </c>
      <c r="D352" t="s">
        <v>1805</v>
      </c>
      <c r="E352" t="s">
        <v>1582</v>
      </c>
      <c r="F352" s="60"/>
      <c r="G352" s="62" t="s">
        <v>406</v>
      </c>
      <c r="H352" s="60" t="str">
        <f>IF(Proc[[#This Row],[type]]="LFF (MDG-F)",MID(Proc[[#This Row],[Obj]],13,10),"")</f>
        <v>DE10575310</v>
      </c>
      <c r="J352" s="60" t="b">
        <f>Proc[[#This Row],[Requested]]=Proc[[#This Row],[CurrentParent]]</f>
        <v>0</v>
      </c>
      <c r="K352" s="60" t="str">
        <f>IF(Proc[[#This Row],[Author]]="Marcela Urrego",VLOOKUP(LEFT(Proc[[#This Row],[Requested]],1),Table3[#All],2,0),VLOOKUP(Proc[[#This Row],[Author]],Table4[],2,0))</f>
        <v>MGF</v>
      </c>
      <c r="L352" s="60" t="s">
        <v>530</v>
      </c>
      <c r="M352" s="69">
        <v>45690.78837962963</v>
      </c>
      <c r="N352" s="69">
        <v>45692</v>
      </c>
      <c r="O352" s="69">
        <v>45692</v>
      </c>
      <c r="P352" s="69" t="str">
        <f ca="1">IF(Proc[[#This Row],[DaysAgeing]]&gt;5,"yep","on track")</f>
        <v>on track</v>
      </c>
      <c r="Q352" s="3">
        <f ca="1">IF(Proc[[#This Row],[DateClosed]]="",ABS(NETWORKDAYS(Proc[[#This Row],[DateOpened]],TODAY()))-1,ABS(NETWORKDAYS(Proc[[#This Row],[DateOpened]],Proc[[#This Row],[DateClosed]]))-1)</f>
        <v>1</v>
      </c>
      <c r="R352" s="69" t="s">
        <v>575</v>
      </c>
      <c r="S352" s="60"/>
    </row>
    <row r="353" spans="1:19" hidden="1">
      <c r="A353" s="62" t="s">
        <v>1812</v>
      </c>
      <c r="B353" s="60" t="str">
        <f>IFERROR(VLOOKUP(Proc[[#This Row],[App]],Table2[],3,0),"open")</f>
        <v>ok</v>
      </c>
      <c r="C353" s="62" t="s">
        <v>369</v>
      </c>
      <c r="D353" t="s">
        <v>1806</v>
      </c>
      <c r="E353" t="s">
        <v>1582</v>
      </c>
      <c r="F353" s="60"/>
      <c r="G353" s="62" t="s">
        <v>406</v>
      </c>
      <c r="H353" s="60" t="str">
        <f>IF(Proc[[#This Row],[type]]="LFF (MDG-F)",MID(Proc[[#This Row],[Obj]],13,10),"")</f>
        <v>DE10675100</v>
      </c>
      <c r="J353" s="60" t="b">
        <f>Proc[[#This Row],[Requested]]=Proc[[#This Row],[CurrentParent]]</f>
        <v>0</v>
      </c>
      <c r="K353" s="60" t="str">
        <f>IF(Proc[[#This Row],[Author]]="Marcela Urrego",VLOOKUP(LEFT(Proc[[#This Row],[Requested]],1),Table3[#All],2,0),VLOOKUP(Proc[[#This Row],[Author]],Table4[],2,0))</f>
        <v>MGF</v>
      </c>
      <c r="L353" s="60" t="s">
        <v>530</v>
      </c>
      <c r="M353" s="69">
        <v>45690.78837962963</v>
      </c>
      <c r="N353" s="69">
        <v>45692</v>
      </c>
      <c r="O353" s="69">
        <v>45692</v>
      </c>
      <c r="P353" s="69" t="str">
        <f ca="1">IF(Proc[[#This Row],[DaysAgeing]]&gt;5,"yep","on track")</f>
        <v>on track</v>
      </c>
      <c r="Q353" s="3">
        <f ca="1">IF(Proc[[#This Row],[DateClosed]]="",ABS(NETWORKDAYS(Proc[[#This Row],[DateOpened]],TODAY()))-1,ABS(NETWORKDAYS(Proc[[#This Row],[DateOpened]],Proc[[#This Row],[DateClosed]]))-1)</f>
        <v>1</v>
      </c>
      <c r="R353" s="69" t="s">
        <v>575</v>
      </c>
      <c r="S353" s="60"/>
    </row>
    <row r="354" spans="1:19" hidden="1">
      <c r="A354" s="62" t="s">
        <v>1812</v>
      </c>
      <c r="B354" s="60" t="str">
        <f>IFERROR(VLOOKUP(Proc[[#This Row],[App]],Table2[],3,0),"open")</f>
        <v>ok</v>
      </c>
      <c r="C354" s="62" t="s">
        <v>369</v>
      </c>
      <c r="D354" t="s">
        <v>1807</v>
      </c>
      <c r="E354" t="s">
        <v>1582</v>
      </c>
      <c r="F354" s="60"/>
      <c r="G354" s="62" t="s">
        <v>406</v>
      </c>
      <c r="H354" s="60" t="str">
        <f>IF(Proc[[#This Row],[type]]="LFF (MDG-F)",MID(Proc[[#This Row],[Obj]],13,10),"")</f>
        <v>DE10598500</v>
      </c>
      <c r="J354" s="60" t="b">
        <f>Proc[[#This Row],[Requested]]=Proc[[#This Row],[CurrentParent]]</f>
        <v>0</v>
      </c>
      <c r="K354" s="60" t="str">
        <f>IF(Proc[[#This Row],[Author]]="Marcela Urrego",VLOOKUP(LEFT(Proc[[#This Row],[Requested]],1),Table3[#All],2,0),VLOOKUP(Proc[[#This Row],[Author]],Table4[],2,0))</f>
        <v>MGF</v>
      </c>
      <c r="L354" s="60" t="s">
        <v>530</v>
      </c>
      <c r="M354" s="69">
        <v>45690.78837962963</v>
      </c>
      <c r="N354" s="69">
        <v>45692</v>
      </c>
      <c r="O354" s="69">
        <v>45692</v>
      </c>
      <c r="P354" s="69" t="str">
        <f ca="1">IF(Proc[[#This Row],[DaysAgeing]]&gt;5,"yep","on track")</f>
        <v>on track</v>
      </c>
      <c r="Q354" s="3">
        <f ca="1">IF(Proc[[#This Row],[DateClosed]]="",ABS(NETWORKDAYS(Proc[[#This Row],[DateOpened]],TODAY()))-1,ABS(NETWORKDAYS(Proc[[#This Row],[DateOpened]],Proc[[#This Row],[DateClosed]]))-1)</f>
        <v>1</v>
      </c>
      <c r="R354" s="69" t="s">
        <v>575</v>
      </c>
      <c r="S354" s="60"/>
    </row>
    <row r="355" spans="1:19" hidden="1">
      <c r="A355" s="62" t="s">
        <v>1812</v>
      </c>
      <c r="B355" s="60" t="str">
        <f>IFERROR(VLOOKUP(Proc[[#This Row],[App]],Table2[],3,0),"open")</f>
        <v>ok</v>
      </c>
      <c r="C355" s="62" t="s">
        <v>369</v>
      </c>
      <c r="D355" t="s">
        <v>1808</v>
      </c>
      <c r="E355" t="s">
        <v>1582</v>
      </c>
      <c r="F355" s="60"/>
      <c r="G355" s="62" t="s">
        <v>406</v>
      </c>
      <c r="H355" s="60" t="str">
        <f>IF(Proc[[#This Row],[type]]="LFF (MDG-F)",MID(Proc[[#This Row],[Obj]],13,10),"")</f>
        <v>DE10598600</v>
      </c>
      <c r="J355" s="60" t="b">
        <f>Proc[[#This Row],[Requested]]=Proc[[#This Row],[CurrentParent]]</f>
        <v>0</v>
      </c>
      <c r="K355" s="60" t="str">
        <f>IF(Proc[[#This Row],[Author]]="Marcela Urrego",VLOOKUP(LEFT(Proc[[#This Row],[Requested]],1),Table3[#All],2,0),VLOOKUP(Proc[[#This Row],[Author]],Table4[],2,0))</f>
        <v>MGF</v>
      </c>
      <c r="L355" s="60" t="s">
        <v>530</v>
      </c>
      <c r="M355" s="69">
        <v>45690.78837962963</v>
      </c>
      <c r="N355" s="69">
        <v>45692</v>
      </c>
      <c r="O355" s="69">
        <v>45692</v>
      </c>
      <c r="P355" s="69" t="str">
        <f ca="1">IF(Proc[[#This Row],[DaysAgeing]]&gt;5,"yep","on track")</f>
        <v>on track</v>
      </c>
      <c r="Q355" s="3">
        <f ca="1">IF(Proc[[#This Row],[DateClosed]]="",ABS(NETWORKDAYS(Proc[[#This Row],[DateOpened]],TODAY()))-1,ABS(NETWORKDAYS(Proc[[#This Row],[DateOpened]],Proc[[#This Row],[DateClosed]]))-1)</f>
        <v>1</v>
      </c>
      <c r="R355" s="69" t="s">
        <v>575</v>
      </c>
      <c r="S355" s="60"/>
    </row>
    <row r="356" spans="1:19" hidden="1">
      <c r="A356" s="62" t="s">
        <v>1812</v>
      </c>
      <c r="B356" s="60" t="str">
        <f>IFERROR(VLOOKUP(Proc[[#This Row],[App]],Table2[],3,0),"open")</f>
        <v>ok</v>
      </c>
      <c r="C356" t="s">
        <v>377</v>
      </c>
      <c r="D356" t="s">
        <v>1809</v>
      </c>
      <c r="E356" t="s">
        <v>1582</v>
      </c>
      <c r="F356" s="60"/>
      <c r="G356" s="62" t="s">
        <v>406</v>
      </c>
      <c r="H356" s="60" t="str">
        <f>IF(Proc[[#This Row],[type]]="LFF (MDG-F)",MID(Proc[[#This Row],[Obj]],13,10),"")</f>
        <v>DE10698500</v>
      </c>
      <c r="J356" s="60" t="b">
        <f>Proc[[#This Row],[Requested]]=Proc[[#This Row],[CurrentParent]]</f>
        <v>0</v>
      </c>
      <c r="K356" s="60" t="str">
        <f>IF(Proc[[#This Row],[Author]]="Marcela Urrego",VLOOKUP(LEFT(Proc[[#This Row],[Requested]],1),Table3[#All],2,0),VLOOKUP(Proc[[#This Row],[Author]],Table4[],2,0))</f>
        <v>MGF</v>
      </c>
      <c r="L356" s="60" t="s">
        <v>530</v>
      </c>
      <c r="M356" s="69">
        <v>45690.78837962963</v>
      </c>
      <c r="N356" s="69">
        <v>45692</v>
      </c>
      <c r="O356" s="69">
        <v>45692</v>
      </c>
      <c r="P356" s="69" t="str">
        <f ca="1">IF(Proc[[#This Row],[DaysAgeing]]&gt;5,"yep","on track")</f>
        <v>on track</v>
      </c>
      <c r="Q356" s="3">
        <f ca="1">IF(Proc[[#This Row],[DateClosed]]="",ABS(NETWORKDAYS(Proc[[#This Row],[DateOpened]],TODAY()))-1,ABS(NETWORKDAYS(Proc[[#This Row],[DateOpened]],Proc[[#This Row],[DateClosed]]))-1)</f>
        <v>1</v>
      </c>
      <c r="R356" s="69" t="s">
        <v>575</v>
      </c>
      <c r="S356" s="60"/>
    </row>
    <row r="357" spans="1:19" hidden="1">
      <c r="A357" s="62" t="s">
        <v>1812</v>
      </c>
      <c r="B357" s="60" t="str">
        <f>IFERROR(VLOOKUP(Proc[[#This Row],[App]],Table2[],3,0),"open")</f>
        <v>ok</v>
      </c>
      <c r="C357" t="s">
        <v>369</v>
      </c>
      <c r="D357" t="s">
        <v>1810</v>
      </c>
      <c r="E357" t="s">
        <v>1582</v>
      </c>
      <c r="F357" s="60"/>
      <c r="G357" s="62" t="s">
        <v>406</v>
      </c>
      <c r="H357" s="60" t="str">
        <f>IF(Proc[[#This Row],[type]]="LFF (MDG-F)",MID(Proc[[#This Row],[Obj]],13,10),"")</f>
        <v>DE10575300</v>
      </c>
      <c r="J357" s="60" t="b">
        <f>Proc[[#This Row],[Requested]]=Proc[[#This Row],[CurrentParent]]</f>
        <v>0</v>
      </c>
      <c r="K357" s="60" t="str">
        <f>IF(Proc[[#This Row],[Author]]="Marcela Urrego",VLOOKUP(LEFT(Proc[[#This Row],[Requested]],1),Table3[#All],2,0),VLOOKUP(Proc[[#This Row],[Author]],Table4[],2,0))</f>
        <v>MGF</v>
      </c>
      <c r="L357" s="60" t="s">
        <v>530</v>
      </c>
      <c r="M357" s="69">
        <v>45690.78837962963</v>
      </c>
      <c r="N357" s="69">
        <v>45692</v>
      </c>
      <c r="O357" s="69">
        <v>45692</v>
      </c>
      <c r="P357" s="69" t="str">
        <f ca="1">IF(Proc[[#This Row],[DaysAgeing]]&gt;5,"yep","on track")</f>
        <v>on track</v>
      </c>
      <c r="Q357" s="3">
        <f ca="1">IF(Proc[[#This Row],[DateClosed]]="",ABS(NETWORKDAYS(Proc[[#This Row],[DateOpened]],TODAY()))-1,ABS(NETWORKDAYS(Proc[[#This Row],[DateOpened]],Proc[[#This Row],[DateClosed]]))-1)</f>
        <v>1</v>
      </c>
      <c r="R357" s="69" t="s">
        <v>575</v>
      </c>
      <c r="S357" s="60"/>
    </row>
    <row r="358" spans="1:19" hidden="1">
      <c r="A358" s="62" t="s">
        <v>1812</v>
      </c>
      <c r="B358" s="60" t="str">
        <f>IFERROR(VLOOKUP(Proc[[#This Row],[App]],Table2[],3,0),"open")</f>
        <v>ok</v>
      </c>
      <c r="C358" s="62" t="s">
        <v>369</v>
      </c>
      <c r="D358" t="s">
        <v>1811</v>
      </c>
      <c r="E358" t="s">
        <v>1582</v>
      </c>
      <c r="F358" s="60"/>
      <c r="G358" s="62" t="s">
        <v>406</v>
      </c>
      <c r="H358" s="60" t="str">
        <f>IF(Proc[[#This Row],[type]]="LFF (MDG-F)",MID(Proc[[#This Row],[Obj]],13,10),"")</f>
        <v>DE10672000</v>
      </c>
      <c r="J358" s="60" t="b">
        <f>Proc[[#This Row],[Requested]]=Proc[[#This Row],[CurrentParent]]</f>
        <v>0</v>
      </c>
      <c r="K358" s="60" t="str">
        <f>IF(Proc[[#This Row],[Author]]="Marcela Urrego",VLOOKUP(LEFT(Proc[[#This Row],[Requested]],1),Table3[#All],2,0),VLOOKUP(Proc[[#This Row],[Author]],Table4[],2,0))</f>
        <v>MGF</v>
      </c>
      <c r="L358" s="60" t="s">
        <v>530</v>
      </c>
      <c r="M358" s="69">
        <v>45690.78837962963</v>
      </c>
      <c r="N358" s="69">
        <v>45692</v>
      </c>
      <c r="O358" s="69">
        <v>45692</v>
      </c>
      <c r="P358" s="69" t="str">
        <f ca="1">IF(Proc[[#This Row],[DaysAgeing]]&gt;5,"yep","on track")</f>
        <v>on track</v>
      </c>
      <c r="Q358" s="3">
        <f ca="1">IF(Proc[[#This Row],[DateClosed]]="",ABS(NETWORKDAYS(Proc[[#This Row],[DateOpened]],TODAY()))-1,ABS(NETWORKDAYS(Proc[[#This Row],[DateOpened]],Proc[[#This Row],[DateClosed]]))-1)</f>
        <v>1</v>
      </c>
      <c r="R358" s="69" t="s">
        <v>575</v>
      </c>
      <c r="S358" s="60"/>
    </row>
    <row r="359" spans="1:19" hidden="1">
      <c r="A359" t="s">
        <v>1813</v>
      </c>
      <c r="B359" s="60" t="str">
        <f>IFERROR(VLOOKUP(Proc[[#This Row],[App]],Table2[],3,0),"open")</f>
        <v>ok</v>
      </c>
      <c r="C359" s="62" t="s">
        <v>369</v>
      </c>
      <c r="D359" t="s">
        <v>1814</v>
      </c>
      <c r="E359" t="s">
        <v>1820</v>
      </c>
      <c r="F359" s="60" t="s">
        <v>1760</v>
      </c>
      <c r="G359" t="s">
        <v>400</v>
      </c>
      <c r="H359" s="60" t="str">
        <f>IF(Proc[[#This Row],[type]]="LFF (MDG-F)",MID(Proc[[#This Row],[Obj]],13,10),"")</f>
        <v/>
      </c>
      <c r="J359" s="60" t="b">
        <f>Proc[[#This Row],[Requested]]=Proc[[#This Row],[CurrentParent]]</f>
        <v>0</v>
      </c>
      <c r="K359" s="60" t="str">
        <f>IF(Proc[[#This Row],[Author]]="Marcela Urrego",VLOOKUP(LEFT(Proc[[#This Row],[Requested]],1),Table3[#All],2,0),VLOOKUP(Proc[[#This Row],[Author]],Table4[],2,0))</f>
        <v>LS</v>
      </c>
      <c r="L359" s="60" t="s">
        <v>530</v>
      </c>
      <c r="M359" s="69">
        <v>45688.632743055554</v>
      </c>
      <c r="N359" s="69">
        <v>45692</v>
      </c>
      <c r="O359" s="69">
        <v>45692</v>
      </c>
      <c r="P359" s="69" t="str">
        <f ca="1">IF(Proc[[#This Row],[DaysAgeing]]&gt;5,"yep","on track")</f>
        <v>on track</v>
      </c>
      <c r="Q359" s="3">
        <f ca="1">IF(Proc[[#This Row],[DateClosed]]="",ABS(NETWORKDAYS(Proc[[#This Row],[DateOpened]],TODAY()))-1,ABS(NETWORKDAYS(Proc[[#This Row],[DateOpened]],Proc[[#This Row],[DateClosed]]))-1)</f>
        <v>2</v>
      </c>
      <c r="R359" s="69" t="s">
        <v>1004</v>
      </c>
      <c r="S359" s="60"/>
    </row>
    <row r="360" spans="1:19" hidden="1">
      <c r="A360" s="62" t="s">
        <v>1813</v>
      </c>
      <c r="B360" s="60" t="str">
        <f>IFERROR(VLOOKUP(Proc[[#This Row],[App]],Table2[],3,0),"open")</f>
        <v>ok</v>
      </c>
      <c r="C360" s="62" t="s">
        <v>369</v>
      </c>
      <c r="D360" t="s">
        <v>1815</v>
      </c>
      <c r="E360" t="s">
        <v>1821</v>
      </c>
      <c r="F360" s="60" t="s">
        <v>1760</v>
      </c>
      <c r="G360" s="62" t="s">
        <v>400</v>
      </c>
      <c r="H360" s="60" t="str">
        <f>IF(Proc[[#This Row],[type]]="LFF (MDG-F)",MID(Proc[[#This Row],[Obj]],13,10),"")</f>
        <v/>
      </c>
      <c r="J360" s="60" t="b">
        <f>Proc[[#This Row],[Requested]]=Proc[[#This Row],[CurrentParent]]</f>
        <v>0</v>
      </c>
      <c r="K360" s="60" t="str">
        <f>IF(Proc[[#This Row],[Author]]="Marcela Urrego",VLOOKUP(LEFT(Proc[[#This Row],[Requested]],1),Table3[#All],2,0),VLOOKUP(Proc[[#This Row],[Author]],Table4[],2,0))</f>
        <v>LS</v>
      </c>
      <c r="L360" s="60" t="s">
        <v>530</v>
      </c>
      <c r="M360" s="69">
        <v>45688.632743055554</v>
      </c>
      <c r="N360" s="69">
        <v>45692</v>
      </c>
      <c r="O360" s="69">
        <v>45692</v>
      </c>
      <c r="P360" s="69" t="str">
        <f ca="1">IF(Proc[[#This Row],[DaysAgeing]]&gt;5,"yep","on track")</f>
        <v>on track</v>
      </c>
      <c r="Q360" s="3">
        <f ca="1">IF(Proc[[#This Row],[DateClosed]]="",ABS(NETWORKDAYS(Proc[[#This Row],[DateOpened]],TODAY()))-1,ABS(NETWORKDAYS(Proc[[#This Row],[DateOpened]],Proc[[#This Row],[DateClosed]]))-1)</f>
        <v>2</v>
      </c>
      <c r="R360" s="69" t="s">
        <v>1004</v>
      </c>
      <c r="S360" s="60"/>
    </row>
    <row r="361" spans="1:19" hidden="1">
      <c r="A361" s="62" t="s">
        <v>1813</v>
      </c>
      <c r="B361" s="60" t="str">
        <f>IFERROR(VLOOKUP(Proc[[#This Row],[App]],Table2[],3,0),"open")</f>
        <v>ok</v>
      </c>
      <c r="C361" s="62" t="s">
        <v>369</v>
      </c>
      <c r="D361" t="s">
        <v>1816</v>
      </c>
      <c r="E361" t="s">
        <v>1291</v>
      </c>
      <c r="F361" s="60" t="s">
        <v>1153</v>
      </c>
      <c r="G361" s="62" t="s">
        <v>400</v>
      </c>
      <c r="H361" s="60" t="str">
        <f>IF(Proc[[#This Row],[type]]="LFF (MDG-F)",MID(Proc[[#This Row],[Obj]],13,10),"")</f>
        <v/>
      </c>
      <c r="J361" s="60" t="b">
        <f>Proc[[#This Row],[Requested]]=Proc[[#This Row],[CurrentParent]]</f>
        <v>0</v>
      </c>
      <c r="K361" s="60" t="str">
        <f>IF(Proc[[#This Row],[Author]]="Marcela Urrego",VLOOKUP(LEFT(Proc[[#This Row],[Requested]],1),Table3[#All],2,0),VLOOKUP(Proc[[#This Row],[Author]],Table4[],2,0))</f>
        <v>LS</v>
      </c>
      <c r="L361" s="60" t="s">
        <v>530</v>
      </c>
      <c r="M361" s="69">
        <v>45688.632743055554</v>
      </c>
      <c r="N361" s="69">
        <v>45692</v>
      </c>
      <c r="O361" s="69">
        <v>45692</v>
      </c>
      <c r="P361" s="69" t="str">
        <f ca="1">IF(Proc[[#This Row],[DaysAgeing]]&gt;5,"yep","on track")</f>
        <v>on track</v>
      </c>
      <c r="Q361" s="3">
        <f ca="1">IF(Proc[[#This Row],[DateClosed]]="",ABS(NETWORKDAYS(Proc[[#This Row],[DateOpened]],TODAY()))-1,ABS(NETWORKDAYS(Proc[[#This Row],[DateOpened]],Proc[[#This Row],[DateClosed]]))-1)</f>
        <v>2</v>
      </c>
      <c r="R361" s="69" t="s">
        <v>1004</v>
      </c>
      <c r="S361" s="60"/>
    </row>
    <row r="362" spans="1:19" hidden="1">
      <c r="A362" s="62" t="s">
        <v>1813</v>
      </c>
      <c r="B362" s="60" t="str">
        <f>IFERROR(VLOOKUP(Proc[[#This Row],[App]],Table2[],3,0),"open")</f>
        <v>ok</v>
      </c>
      <c r="C362" s="62" t="s">
        <v>369</v>
      </c>
      <c r="D362" t="s">
        <v>1817</v>
      </c>
      <c r="E362" t="s">
        <v>549</v>
      </c>
      <c r="F362" s="60" t="s">
        <v>1760</v>
      </c>
      <c r="G362" s="62" t="s">
        <v>400</v>
      </c>
      <c r="H362" s="60" t="str">
        <f>IF(Proc[[#This Row],[type]]="LFF (MDG-F)",MID(Proc[[#This Row],[Obj]],13,10),"")</f>
        <v/>
      </c>
      <c r="J362" s="60" t="b">
        <f>Proc[[#This Row],[Requested]]=Proc[[#This Row],[CurrentParent]]</f>
        <v>0</v>
      </c>
      <c r="K362" s="60" t="str">
        <f>IF(Proc[[#This Row],[Author]]="Marcela Urrego",VLOOKUP(LEFT(Proc[[#This Row],[Requested]],1),Table3[#All],2,0),VLOOKUP(Proc[[#This Row],[Author]],Table4[],2,0))</f>
        <v>LS</v>
      </c>
      <c r="L362" s="60" t="s">
        <v>530</v>
      </c>
      <c r="M362" s="69">
        <v>45688.632743055554</v>
      </c>
      <c r="N362" s="69">
        <v>45692</v>
      </c>
      <c r="O362" s="69">
        <v>45692</v>
      </c>
      <c r="P362" s="69" t="str">
        <f ca="1">IF(Proc[[#This Row],[DaysAgeing]]&gt;5,"yep","on track")</f>
        <v>on track</v>
      </c>
      <c r="Q362" s="3">
        <f ca="1">IF(Proc[[#This Row],[DateClosed]]="",ABS(NETWORKDAYS(Proc[[#This Row],[DateOpened]],TODAY()))-1,ABS(NETWORKDAYS(Proc[[#This Row],[DateOpened]],Proc[[#This Row],[DateClosed]]))-1)</f>
        <v>2</v>
      </c>
      <c r="R362" s="69" t="s">
        <v>1004</v>
      </c>
      <c r="S362" s="60"/>
    </row>
    <row r="363" spans="1:19" hidden="1">
      <c r="A363" s="62" t="s">
        <v>1813</v>
      </c>
      <c r="B363" s="60" t="str">
        <f>IFERROR(VLOOKUP(Proc[[#This Row],[App]],Table2[],3,0),"open")</f>
        <v>ok</v>
      </c>
      <c r="C363" s="62" t="s">
        <v>369</v>
      </c>
      <c r="D363" t="s">
        <v>1818</v>
      </c>
      <c r="E363" t="s">
        <v>549</v>
      </c>
      <c r="F363" s="60" t="s">
        <v>1822</v>
      </c>
      <c r="G363" s="62" t="s">
        <v>400</v>
      </c>
      <c r="H363" s="60" t="str">
        <f>IF(Proc[[#This Row],[type]]="LFF (MDG-F)",MID(Proc[[#This Row],[Obj]],13,10),"")</f>
        <v/>
      </c>
      <c r="J363" s="60" t="b">
        <f>Proc[[#This Row],[Requested]]=Proc[[#This Row],[CurrentParent]]</f>
        <v>0</v>
      </c>
      <c r="K363" s="60" t="str">
        <f>IF(Proc[[#This Row],[Author]]="Marcela Urrego",VLOOKUP(LEFT(Proc[[#This Row],[Requested]],1),Table3[#All],2,0),VLOOKUP(Proc[[#This Row],[Author]],Table4[],2,0))</f>
        <v>LS</v>
      </c>
      <c r="L363" s="60" t="s">
        <v>530</v>
      </c>
      <c r="M363" s="69">
        <v>45688.632743055554</v>
      </c>
      <c r="N363" s="69">
        <v>45692</v>
      </c>
      <c r="O363" s="69">
        <v>45692</v>
      </c>
      <c r="P363" s="69" t="str">
        <f ca="1">IF(Proc[[#This Row],[DaysAgeing]]&gt;5,"yep","on track")</f>
        <v>on track</v>
      </c>
      <c r="Q363" s="3">
        <f ca="1">IF(Proc[[#This Row],[DateClosed]]="",ABS(NETWORKDAYS(Proc[[#This Row],[DateOpened]],TODAY()))-1,ABS(NETWORKDAYS(Proc[[#This Row],[DateOpened]],Proc[[#This Row],[DateClosed]]))-1)</f>
        <v>2</v>
      </c>
      <c r="R363" s="69" t="s">
        <v>1004</v>
      </c>
      <c r="S363" s="60"/>
    </row>
    <row r="364" spans="1:19" hidden="1">
      <c r="A364" s="62" t="s">
        <v>1813</v>
      </c>
      <c r="B364" s="60" t="str">
        <f>IFERROR(VLOOKUP(Proc[[#This Row],[App]],Table2[],3,0),"open")</f>
        <v>ok</v>
      </c>
      <c r="C364" s="62" t="s">
        <v>369</v>
      </c>
      <c r="D364" t="s">
        <v>1819</v>
      </c>
      <c r="E364" t="s">
        <v>801</v>
      </c>
      <c r="F364" s="60" t="s">
        <v>1087</v>
      </c>
      <c r="G364" s="62" t="s">
        <v>400</v>
      </c>
      <c r="H364" s="60" t="str">
        <f>IF(Proc[[#This Row],[type]]="LFF (MDG-F)",MID(Proc[[#This Row],[Obj]],13,10),"")</f>
        <v/>
      </c>
      <c r="J364" s="60" t="b">
        <f>Proc[[#This Row],[Requested]]=Proc[[#This Row],[CurrentParent]]</f>
        <v>0</v>
      </c>
      <c r="K364" s="60" t="str">
        <f>IF(Proc[[#This Row],[Author]]="Marcela Urrego",VLOOKUP(LEFT(Proc[[#This Row],[Requested]],1),Table3[#All],2,0),VLOOKUP(Proc[[#This Row],[Author]],Table4[],2,0))</f>
        <v>LS</v>
      </c>
      <c r="L364" s="60" t="s">
        <v>530</v>
      </c>
      <c r="M364" s="69">
        <v>45688.632743055554</v>
      </c>
      <c r="N364" s="69">
        <v>45692</v>
      </c>
      <c r="O364" s="69">
        <v>45692</v>
      </c>
      <c r="P364" s="69" t="str">
        <f ca="1">IF(Proc[[#This Row],[DaysAgeing]]&gt;5,"yep","on track")</f>
        <v>on track</v>
      </c>
      <c r="Q364" s="3">
        <f ca="1">IF(Proc[[#This Row],[DateClosed]]="",ABS(NETWORKDAYS(Proc[[#This Row],[DateOpened]],TODAY()))-1,ABS(NETWORKDAYS(Proc[[#This Row],[DateOpened]],Proc[[#This Row],[DateClosed]]))-1)</f>
        <v>2</v>
      </c>
      <c r="R364" s="69" t="s">
        <v>1004</v>
      </c>
      <c r="S364" s="60"/>
    </row>
    <row r="365" spans="1:19" hidden="1">
      <c r="A365" t="s">
        <v>1823</v>
      </c>
      <c r="B365" s="60" t="str">
        <f>IFERROR(VLOOKUP(Proc[[#This Row],[App]],Table2[],3,0),"open")</f>
        <v>ok</v>
      </c>
      <c r="C365" t="s">
        <v>369</v>
      </c>
      <c r="D365" t="s">
        <v>447</v>
      </c>
      <c r="E365" t="s">
        <v>1287</v>
      </c>
      <c r="F365" s="60" t="s">
        <v>431</v>
      </c>
      <c r="G365" t="s">
        <v>400</v>
      </c>
      <c r="H365" s="60" t="str">
        <f>IF(Proc[[#This Row],[type]]="LFF (MDG-F)",MID(Proc[[#This Row],[Obj]],13,10),"")</f>
        <v/>
      </c>
      <c r="J365" s="60" t="b">
        <f>Proc[[#This Row],[Requested]]=Proc[[#This Row],[CurrentParent]]</f>
        <v>0</v>
      </c>
      <c r="K365" s="60" t="str">
        <f>IF(Proc[[#This Row],[Author]]="Marcela Urrego",VLOOKUP(LEFT(Proc[[#This Row],[Requested]],1),Table3[#All],2,0),VLOOKUP(Proc[[#This Row],[Author]],Table4[],2,0))</f>
        <v>MGF</v>
      </c>
      <c r="L365" s="60" t="s">
        <v>530</v>
      </c>
      <c r="M365" s="69">
        <v>45691.694965277777</v>
      </c>
      <c r="N365" s="69">
        <v>45712</v>
      </c>
      <c r="O365" s="69">
        <v>45712</v>
      </c>
      <c r="P365" s="69" t="str">
        <f ca="1">IF(Proc[[#This Row],[DaysAgeing]]&gt;5,"yep","on track")</f>
        <v>yep</v>
      </c>
      <c r="Q365" s="3">
        <f ca="1">IF(Proc[[#This Row],[DateClosed]]="",ABS(NETWORKDAYS(Proc[[#This Row],[DateOpened]],TODAY()))-1,ABS(NETWORKDAYS(Proc[[#This Row],[DateOpened]],Proc[[#This Row],[DateClosed]]))-1)</f>
        <v>15</v>
      </c>
      <c r="R365" s="69" t="s">
        <v>1532</v>
      </c>
      <c r="S365" s="60"/>
    </row>
    <row r="366" spans="1:19" hidden="1">
      <c r="A366" s="62" t="s">
        <v>1823</v>
      </c>
      <c r="B366" s="60" t="str">
        <f>IFERROR(VLOOKUP(Proc[[#This Row],[App]],Table2[],3,0),"open")</f>
        <v>ok</v>
      </c>
      <c r="C366" s="62" t="s">
        <v>369</v>
      </c>
      <c r="D366" t="s">
        <v>688</v>
      </c>
      <c r="E366" t="s">
        <v>787</v>
      </c>
      <c r="F366" s="60" t="s">
        <v>689</v>
      </c>
      <c r="G366" t="s">
        <v>406</v>
      </c>
      <c r="H366" s="60" t="str">
        <f>IF(Proc[[#This Row],[type]]="LFF (MDG-F)",MID(Proc[[#This Row],[Obj]],13,10),"")</f>
        <v>DE10515400</v>
      </c>
      <c r="J366" s="60" t="b">
        <f>Proc[[#This Row],[Requested]]=Proc[[#This Row],[CurrentParent]]</f>
        <v>0</v>
      </c>
      <c r="K366" s="60" t="str">
        <f>IF(Proc[[#This Row],[Author]]="Marcela Urrego",VLOOKUP(LEFT(Proc[[#This Row],[Requested]],1),Table3[#All],2,0),VLOOKUP(Proc[[#This Row],[Author]],Table4[],2,0))</f>
        <v>MGF</v>
      </c>
      <c r="L366" s="60" t="s">
        <v>530</v>
      </c>
      <c r="M366" s="69">
        <v>45691.694965277777</v>
      </c>
      <c r="N366" s="69">
        <v>45712</v>
      </c>
      <c r="O366" s="69">
        <v>45712</v>
      </c>
      <c r="P366" s="69" t="str">
        <f ca="1">IF(Proc[[#This Row],[DaysAgeing]]&gt;5,"yep","on track")</f>
        <v>yep</v>
      </c>
      <c r="Q366" s="3">
        <f ca="1">IF(Proc[[#This Row],[DateClosed]]="",ABS(NETWORKDAYS(Proc[[#This Row],[DateOpened]],TODAY()))-1,ABS(NETWORKDAYS(Proc[[#This Row],[DateOpened]],Proc[[#This Row],[DateClosed]]))-1)</f>
        <v>15</v>
      </c>
      <c r="R366" s="69" t="s">
        <v>1532</v>
      </c>
      <c r="S366" s="60"/>
    </row>
    <row r="367" spans="1:19" hidden="1">
      <c r="A367" s="62" t="s">
        <v>1823</v>
      </c>
      <c r="B367" s="60" t="str">
        <f>IFERROR(VLOOKUP(Proc[[#This Row],[App]],Table2[],3,0),"open")</f>
        <v>ok</v>
      </c>
      <c r="C367" s="62" t="s">
        <v>369</v>
      </c>
      <c r="D367" t="s">
        <v>434</v>
      </c>
      <c r="E367" t="s">
        <v>1287</v>
      </c>
      <c r="F367" s="60" t="s">
        <v>431</v>
      </c>
      <c r="G367" s="62" t="s">
        <v>406</v>
      </c>
      <c r="H367" s="60" t="str">
        <f>IF(Proc[[#This Row],[type]]="LFF (MDG-F)",MID(Proc[[#This Row],[Obj]],13,10),"")</f>
        <v>DE10533731</v>
      </c>
      <c r="J367" s="60" t="b">
        <f>Proc[[#This Row],[Requested]]=Proc[[#This Row],[CurrentParent]]</f>
        <v>0</v>
      </c>
      <c r="K367" s="60" t="str">
        <f>IF(Proc[[#This Row],[Author]]="Marcela Urrego",VLOOKUP(LEFT(Proc[[#This Row],[Requested]],1),Table3[#All],2,0),VLOOKUP(Proc[[#This Row],[Author]],Table4[],2,0))</f>
        <v>MGF</v>
      </c>
      <c r="L367" s="60" t="s">
        <v>530</v>
      </c>
      <c r="M367" s="69">
        <v>45691.694965277777</v>
      </c>
      <c r="N367" s="69">
        <v>45712</v>
      </c>
      <c r="O367" s="69">
        <v>45712</v>
      </c>
      <c r="P367" s="69" t="str">
        <f ca="1">IF(Proc[[#This Row],[DaysAgeing]]&gt;5,"yep","on track")</f>
        <v>yep</v>
      </c>
      <c r="Q367" s="3">
        <f ca="1">IF(Proc[[#This Row],[DateClosed]]="",ABS(NETWORKDAYS(Proc[[#This Row],[DateOpened]],TODAY()))-1,ABS(NETWORKDAYS(Proc[[#This Row],[DateOpened]],Proc[[#This Row],[DateClosed]]))-1)</f>
        <v>15</v>
      </c>
      <c r="R367" s="69" t="s">
        <v>1532</v>
      </c>
      <c r="S367" s="60"/>
    </row>
    <row r="368" spans="1:19" hidden="1">
      <c r="A368" s="62" t="s">
        <v>1823</v>
      </c>
      <c r="B368" s="60" t="str">
        <f>IFERROR(VLOOKUP(Proc[[#This Row],[App]],Table2[],3,0),"open")</f>
        <v>ok</v>
      </c>
      <c r="C368" s="62" t="s">
        <v>369</v>
      </c>
      <c r="D368" t="s">
        <v>433</v>
      </c>
      <c r="E368" t="s">
        <v>1287</v>
      </c>
      <c r="F368" s="60" t="s">
        <v>431</v>
      </c>
      <c r="G368" s="62" t="s">
        <v>406</v>
      </c>
      <c r="H368" s="60" t="str">
        <f>IF(Proc[[#This Row],[type]]="LFF (MDG-F)",MID(Proc[[#This Row],[Obj]],13,10),"")</f>
        <v>DE10533730</v>
      </c>
      <c r="J368" s="60" t="b">
        <f>Proc[[#This Row],[Requested]]=Proc[[#This Row],[CurrentParent]]</f>
        <v>0</v>
      </c>
      <c r="K368" s="60" t="str">
        <f>IF(Proc[[#This Row],[Author]]="Marcela Urrego",VLOOKUP(LEFT(Proc[[#This Row],[Requested]],1),Table3[#All],2,0),VLOOKUP(Proc[[#This Row],[Author]],Table4[],2,0))</f>
        <v>MGF</v>
      </c>
      <c r="L368" s="60" t="s">
        <v>530</v>
      </c>
      <c r="M368" s="69">
        <v>45691.694965277777</v>
      </c>
      <c r="N368" s="69">
        <v>45712</v>
      </c>
      <c r="O368" s="69">
        <v>45712</v>
      </c>
      <c r="P368" s="69" t="str">
        <f ca="1">IF(Proc[[#This Row],[DaysAgeing]]&gt;5,"yep","on track")</f>
        <v>yep</v>
      </c>
      <c r="Q368" s="3">
        <f ca="1">IF(Proc[[#This Row],[DateClosed]]="",ABS(NETWORKDAYS(Proc[[#This Row],[DateOpened]],TODAY()))-1,ABS(NETWORKDAYS(Proc[[#This Row],[DateOpened]],Proc[[#This Row],[DateClosed]]))-1)</f>
        <v>15</v>
      </c>
      <c r="R368" s="69" t="s">
        <v>1532</v>
      </c>
      <c r="S368" s="60"/>
    </row>
    <row r="369" spans="1:19" hidden="1">
      <c r="A369" s="62" t="s">
        <v>1823</v>
      </c>
      <c r="B369" s="60" t="str">
        <f>IFERROR(VLOOKUP(Proc[[#This Row],[App]],Table2[],3,0),"open")</f>
        <v>ok</v>
      </c>
      <c r="C369" s="62" t="s">
        <v>369</v>
      </c>
      <c r="D369" t="s">
        <v>430</v>
      </c>
      <c r="E369" t="s">
        <v>1287</v>
      </c>
      <c r="F369" s="60" t="s">
        <v>431</v>
      </c>
      <c r="G369" s="62" t="s">
        <v>400</v>
      </c>
      <c r="H369" s="60" t="str">
        <f>IF(Proc[[#This Row],[type]]="LFF (MDG-F)",MID(Proc[[#This Row],[Obj]],13,10),"")</f>
        <v/>
      </c>
      <c r="J369" s="60" t="b">
        <f>Proc[[#This Row],[Requested]]=Proc[[#This Row],[CurrentParent]]</f>
        <v>0</v>
      </c>
      <c r="K369" s="60" t="str">
        <f>IF(Proc[[#This Row],[Author]]="Marcela Urrego",VLOOKUP(LEFT(Proc[[#This Row],[Requested]],1),Table3[#All],2,0),VLOOKUP(Proc[[#This Row],[Author]],Table4[],2,0))</f>
        <v>MGF</v>
      </c>
      <c r="L369" s="60" t="s">
        <v>530</v>
      </c>
      <c r="M369" s="69">
        <v>45691.694965277777</v>
      </c>
      <c r="N369" s="69">
        <v>45712</v>
      </c>
      <c r="O369" s="69">
        <v>45712</v>
      </c>
      <c r="P369" s="69" t="str">
        <f ca="1">IF(Proc[[#This Row],[DaysAgeing]]&gt;5,"yep","on track")</f>
        <v>yep</v>
      </c>
      <c r="Q369" s="3">
        <f ca="1">IF(Proc[[#This Row],[DateClosed]]="",ABS(NETWORKDAYS(Proc[[#This Row],[DateOpened]],TODAY()))-1,ABS(NETWORKDAYS(Proc[[#This Row],[DateOpened]],Proc[[#This Row],[DateClosed]]))-1)</f>
        <v>15</v>
      </c>
      <c r="R369" s="69" t="s">
        <v>1532</v>
      </c>
      <c r="S369" s="60"/>
    </row>
    <row r="370" spans="1:19" hidden="1">
      <c r="A370" s="62" t="s">
        <v>1823</v>
      </c>
      <c r="B370" s="60" t="str">
        <f>IFERROR(VLOOKUP(Proc[[#This Row],[App]],Table2[],3,0),"open")</f>
        <v>ok</v>
      </c>
      <c r="C370" s="62" t="s">
        <v>369</v>
      </c>
      <c r="D370" t="s">
        <v>446</v>
      </c>
      <c r="E370" t="s">
        <v>1287</v>
      </c>
      <c r="F370" s="60" t="s">
        <v>431</v>
      </c>
      <c r="G370" s="62" t="s">
        <v>400</v>
      </c>
      <c r="H370" s="60" t="str">
        <f>IF(Proc[[#This Row],[type]]="LFF (MDG-F)",MID(Proc[[#This Row],[Obj]],13,10),"")</f>
        <v/>
      </c>
      <c r="J370" s="60" t="b">
        <f>Proc[[#This Row],[Requested]]=Proc[[#This Row],[CurrentParent]]</f>
        <v>0</v>
      </c>
      <c r="K370" s="60" t="str">
        <f>IF(Proc[[#This Row],[Author]]="Marcela Urrego",VLOOKUP(LEFT(Proc[[#This Row],[Requested]],1),Table3[#All],2,0),VLOOKUP(Proc[[#This Row],[Author]],Table4[],2,0))</f>
        <v>MGF</v>
      </c>
      <c r="L370" s="60" t="s">
        <v>530</v>
      </c>
      <c r="M370" s="69">
        <v>45691.694965277777</v>
      </c>
      <c r="N370" s="69">
        <v>45712</v>
      </c>
      <c r="O370" s="69">
        <v>45712</v>
      </c>
      <c r="P370" s="69" t="str">
        <f ca="1">IF(Proc[[#This Row],[DaysAgeing]]&gt;5,"yep","on track")</f>
        <v>yep</v>
      </c>
      <c r="Q370" s="3">
        <f ca="1">IF(Proc[[#This Row],[DateClosed]]="",ABS(NETWORKDAYS(Proc[[#This Row],[DateOpened]],TODAY()))-1,ABS(NETWORKDAYS(Proc[[#This Row],[DateOpened]],Proc[[#This Row],[DateClosed]]))-1)</f>
        <v>15</v>
      </c>
      <c r="R370" s="69" t="s">
        <v>1532</v>
      </c>
      <c r="S370" s="60"/>
    </row>
    <row r="371" spans="1:19" hidden="1">
      <c r="A371" s="62" t="s">
        <v>1823</v>
      </c>
      <c r="B371" s="60" t="str">
        <f>IFERROR(VLOOKUP(Proc[[#This Row],[App]],Table2[],3,0),"open")</f>
        <v>ok</v>
      </c>
      <c r="C371" s="62" t="s">
        <v>369</v>
      </c>
      <c r="D371" t="s">
        <v>442</v>
      </c>
      <c r="E371" t="s">
        <v>1287</v>
      </c>
      <c r="F371" s="60" t="s">
        <v>431</v>
      </c>
      <c r="G371" s="62" t="s">
        <v>400</v>
      </c>
      <c r="H371" s="60" t="str">
        <f>IF(Proc[[#This Row],[type]]="LFF (MDG-F)",MID(Proc[[#This Row],[Obj]],13,10),"")</f>
        <v/>
      </c>
      <c r="J371" s="60" t="b">
        <f>Proc[[#This Row],[Requested]]=Proc[[#This Row],[CurrentParent]]</f>
        <v>0</v>
      </c>
      <c r="K371" s="60" t="str">
        <f>IF(Proc[[#This Row],[Author]]="Marcela Urrego",VLOOKUP(LEFT(Proc[[#This Row],[Requested]],1),Table3[#All],2,0),VLOOKUP(Proc[[#This Row],[Author]],Table4[],2,0))</f>
        <v>MGF</v>
      </c>
      <c r="L371" s="60" t="s">
        <v>530</v>
      </c>
      <c r="M371" s="69">
        <v>45691.694965277777</v>
      </c>
      <c r="N371" s="69">
        <v>45712</v>
      </c>
      <c r="O371" s="69">
        <v>45712</v>
      </c>
      <c r="P371" s="69" t="str">
        <f ca="1">IF(Proc[[#This Row],[DaysAgeing]]&gt;5,"yep","on track")</f>
        <v>yep</v>
      </c>
      <c r="Q371" s="3">
        <f ca="1">IF(Proc[[#This Row],[DateClosed]]="",ABS(NETWORKDAYS(Proc[[#This Row],[DateOpened]],TODAY()))-1,ABS(NETWORKDAYS(Proc[[#This Row],[DateOpened]],Proc[[#This Row],[DateClosed]]))-1)</f>
        <v>15</v>
      </c>
      <c r="R371" s="69" t="s">
        <v>1532</v>
      </c>
      <c r="S371" s="60"/>
    </row>
    <row r="372" spans="1:19" hidden="1">
      <c r="A372" s="62" t="s">
        <v>1823</v>
      </c>
      <c r="B372" s="60" t="str">
        <f>IFERROR(VLOOKUP(Proc[[#This Row],[App]],Table2[],3,0),"open")</f>
        <v>ok</v>
      </c>
      <c r="C372" s="62" t="s">
        <v>369</v>
      </c>
      <c r="D372" t="s">
        <v>444</v>
      </c>
      <c r="E372" t="s">
        <v>1287</v>
      </c>
      <c r="F372" s="60" t="s">
        <v>431</v>
      </c>
      <c r="G372" s="62" t="s">
        <v>400</v>
      </c>
      <c r="H372" s="60" t="str">
        <f>IF(Proc[[#This Row],[type]]="LFF (MDG-F)",MID(Proc[[#This Row],[Obj]],13,10),"")</f>
        <v/>
      </c>
      <c r="J372" s="60" t="b">
        <f>Proc[[#This Row],[Requested]]=Proc[[#This Row],[CurrentParent]]</f>
        <v>0</v>
      </c>
      <c r="K372" s="60" t="str">
        <f>IF(Proc[[#This Row],[Author]]="Marcela Urrego",VLOOKUP(LEFT(Proc[[#This Row],[Requested]],1),Table3[#All],2,0),VLOOKUP(Proc[[#This Row],[Author]],Table4[],2,0))</f>
        <v>MGF</v>
      </c>
      <c r="L372" s="60" t="s">
        <v>530</v>
      </c>
      <c r="M372" s="69">
        <v>45691.694965277777</v>
      </c>
      <c r="N372" s="69">
        <v>45712</v>
      </c>
      <c r="O372" s="69">
        <v>45712</v>
      </c>
      <c r="P372" s="69" t="str">
        <f ca="1">IF(Proc[[#This Row],[DaysAgeing]]&gt;5,"yep","on track")</f>
        <v>yep</v>
      </c>
      <c r="Q372" s="3">
        <f ca="1">IF(Proc[[#This Row],[DateClosed]]="",ABS(NETWORKDAYS(Proc[[#This Row],[DateOpened]],TODAY()))-1,ABS(NETWORKDAYS(Proc[[#This Row],[DateOpened]],Proc[[#This Row],[DateClosed]]))-1)</f>
        <v>15</v>
      </c>
      <c r="R372" s="69" t="s">
        <v>1532</v>
      </c>
      <c r="S372" s="60"/>
    </row>
    <row r="373" spans="1:19" hidden="1">
      <c r="A373" s="62" t="s">
        <v>1823</v>
      </c>
      <c r="B373" s="60" t="str">
        <f>IFERROR(VLOOKUP(Proc[[#This Row],[App]],Table2[],3,0),"open")</f>
        <v>ok</v>
      </c>
      <c r="C373" s="62" t="s">
        <v>369</v>
      </c>
      <c r="D373" t="s">
        <v>443</v>
      </c>
      <c r="E373" t="s">
        <v>1287</v>
      </c>
      <c r="F373" s="60" t="s">
        <v>431</v>
      </c>
      <c r="G373" s="62" t="s">
        <v>400</v>
      </c>
      <c r="H373" s="60" t="str">
        <f>IF(Proc[[#This Row],[type]]="LFF (MDG-F)",MID(Proc[[#This Row],[Obj]],13,10),"")</f>
        <v/>
      </c>
      <c r="J373" s="60" t="b">
        <f>Proc[[#This Row],[Requested]]=Proc[[#This Row],[CurrentParent]]</f>
        <v>0</v>
      </c>
      <c r="K373" s="60" t="str">
        <f>IF(Proc[[#This Row],[Author]]="Marcela Urrego",VLOOKUP(LEFT(Proc[[#This Row],[Requested]],1),Table3[#All],2,0),VLOOKUP(Proc[[#This Row],[Author]],Table4[],2,0))</f>
        <v>MGF</v>
      </c>
      <c r="L373" s="60" t="s">
        <v>530</v>
      </c>
      <c r="M373" s="69">
        <v>45691.694965277777</v>
      </c>
      <c r="N373" s="69">
        <v>45712</v>
      </c>
      <c r="O373" s="69">
        <v>45712</v>
      </c>
      <c r="P373" s="69" t="str">
        <f ca="1">IF(Proc[[#This Row],[DaysAgeing]]&gt;5,"yep","on track")</f>
        <v>yep</v>
      </c>
      <c r="Q373" s="3">
        <f ca="1">IF(Proc[[#This Row],[DateClosed]]="",ABS(NETWORKDAYS(Proc[[#This Row],[DateOpened]],TODAY()))-1,ABS(NETWORKDAYS(Proc[[#This Row],[DateOpened]],Proc[[#This Row],[DateClosed]]))-1)</f>
        <v>15</v>
      </c>
      <c r="R373" s="69" t="s">
        <v>1532</v>
      </c>
      <c r="S373" s="60"/>
    </row>
    <row r="374" spans="1:19" hidden="1">
      <c r="A374" s="62" t="s">
        <v>1823</v>
      </c>
      <c r="B374" s="60" t="str">
        <f>IFERROR(VLOOKUP(Proc[[#This Row],[App]],Table2[],3,0),"open")</f>
        <v>ok</v>
      </c>
      <c r="C374" s="62" t="s">
        <v>369</v>
      </c>
      <c r="D374" t="s">
        <v>439</v>
      </c>
      <c r="E374" t="s">
        <v>1287</v>
      </c>
      <c r="F374" s="60" t="s">
        <v>431</v>
      </c>
      <c r="G374" s="62" t="s">
        <v>400</v>
      </c>
      <c r="H374" s="60" t="str">
        <f>IF(Proc[[#This Row],[type]]="LFF (MDG-F)",MID(Proc[[#This Row],[Obj]],13,10),"")</f>
        <v/>
      </c>
      <c r="J374" s="60" t="b">
        <f>Proc[[#This Row],[Requested]]=Proc[[#This Row],[CurrentParent]]</f>
        <v>0</v>
      </c>
      <c r="K374" s="60" t="str">
        <f>IF(Proc[[#This Row],[Author]]="Marcela Urrego",VLOOKUP(LEFT(Proc[[#This Row],[Requested]],1),Table3[#All],2,0),VLOOKUP(Proc[[#This Row],[Author]],Table4[],2,0))</f>
        <v>MGF</v>
      </c>
      <c r="L374" s="60" t="s">
        <v>530</v>
      </c>
      <c r="M374" s="69">
        <v>45691.694965277777</v>
      </c>
      <c r="N374" s="69">
        <v>45712</v>
      </c>
      <c r="O374" s="69">
        <v>45712</v>
      </c>
      <c r="P374" s="69" t="str">
        <f ca="1">IF(Proc[[#This Row],[DaysAgeing]]&gt;5,"yep","on track")</f>
        <v>yep</v>
      </c>
      <c r="Q374" s="3">
        <f ca="1">IF(Proc[[#This Row],[DateClosed]]="",ABS(NETWORKDAYS(Proc[[#This Row],[DateOpened]],TODAY()))-1,ABS(NETWORKDAYS(Proc[[#This Row],[DateOpened]],Proc[[#This Row],[DateClosed]]))-1)</f>
        <v>15</v>
      </c>
      <c r="R374" s="69" t="s">
        <v>1532</v>
      </c>
      <c r="S374" s="60"/>
    </row>
    <row r="375" spans="1:19" hidden="1">
      <c r="A375" s="62" t="s">
        <v>1823</v>
      </c>
      <c r="B375" s="60" t="str">
        <f>IFERROR(VLOOKUP(Proc[[#This Row],[App]],Table2[],3,0),"open")</f>
        <v>ok</v>
      </c>
      <c r="C375" s="62" t="s">
        <v>369</v>
      </c>
      <c r="D375" t="s">
        <v>441</v>
      </c>
      <c r="E375" t="s">
        <v>1287</v>
      </c>
      <c r="F375" s="60" t="s">
        <v>431</v>
      </c>
      <c r="G375" s="62" t="s">
        <v>400</v>
      </c>
      <c r="H375" s="60" t="str">
        <f>IF(Proc[[#This Row],[type]]="LFF (MDG-F)",MID(Proc[[#This Row],[Obj]],13,10),"")</f>
        <v/>
      </c>
      <c r="J375" s="60" t="b">
        <f>Proc[[#This Row],[Requested]]=Proc[[#This Row],[CurrentParent]]</f>
        <v>0</v>
      </c>
      <c r="K375" s="60" t="str">
        <f>IF(Proc[[#This Row],[Author]]="Marcela Urrego",VLOOKUP(LEFT(Proc[[#This Row],[Requested]],1),Table3[#All],2,0),VLOOKUP(Proc[[#This Row],[Author]],Table4[],2,0))</f>
        <v>MGF</v>
      </c>
      <c r="L375" s="60" t="s">
        <v>530</v>
      </c>
      <c r="M375" s="69">
        <v>45691.694965277777</v>
      </c>
      <c r="N375" s="69">
        <v>45712</v>
      </c>
      <c r="O375" s="69">
        <v>45712</v>
      </c>
      <c r="P375" s="69" t="str">
        <f ca="1">IF(Proc[[#This Row],[DaysAgeing]]&gt;5,"yep","on track")</f>
        <v>yep</v>
      </c>
      <c r="Q375" s="3">
        <f ca="1">IF(Proc[[#This Row],[DateClosed]]="",ABS(NETWORKDAYS(Proc[[#This Row],[DateOpened]],TODAY()))-1,ABS(NETWORKDAYS(Proc[[#This Row],[DateOpened]],Proc[[#This Row],[DateClosed]]))-1)</f>
        <v>15</v>
      </c>
      <c r="R375" s="69" t="s">
        <v>1532</v>
      </c>
      <c r="S375" s="60"/>
    </row>
    <row r="376" spans="1:19" hidden="1">
      <c r="A376" s="62" t="s">
        <v>1823</v>
      </c>
      <c r="B376" s="60" t="str">
        <f>IFERROR(VLOOKUP(Proc[[#This Row],[App]],Table2[],3,0),"open")</f>
        <v>ok</v>
      </c>
      <c r="C376" s="62" t="s">
        <v>369</v>
      </c>
      <c r="D376" t="s">
        <v>1824</v>
      </c>
      <c r="E376" t="s">
        <v>1287</v>
      </c>
      <c r="F376" s="60" t="s">
        <v>431</v>
      </c>
      <c r="G376" s="62" t="s">
        <v>406</v>
      </c>
      <c r="H376" s="60" t="str">
        <f>IF(Proc[[#This Row],[type]]="LFF (MDG-F)",MID(Proc[[#This Row],[Obj]],13,10),"")</f>
        <v>2029GIT00M</v>
      </c>
      <c r="J376" s="60" t="b">
        <f>Proc[[#This Row],[Requested]]=Proc[[#This Row],[CurrentParent]]</f>
        <v>0</v>
      </c>
      <c r="K376" s="60" t="str">
        <f>IF(Proc[[#This Row],[Author]]="Marcela Urrego",VLOOKUP(LEFT(Proc[[#This Row],[Requested]],1),Table3[#All],2,0),VLOOKUP(Proc[[#This Row],[Author]],Table4[],2,0))</f>
        <v>MGF</v>
      </c>
      <c r="L376" s="60" t="s">
        <v>530</v>
      </c>
      <c r="M376" s="69">
        <v>45691.694965277777</v>
      </c>
      <c r="N376" s="69">
        <v>45712</v>
      </c>
      <c r="O376" s="69">
        <v>45712</v>
      </c>
      <c r="P376" s="69" t="str">
        <f ca="1">IF(Proc[[#This Row],[DaysAgeing]]&gt;5,"yep","on track")</f>
        <v>yep</v>
      </c>
      <c r="Q376" s="3">
        <f ca="1">IF(Proc[[#This Row],[DateClosed]]="",ABS(NETWORKDAYS(Proc[[#This Row],[DateOpened]],TODAY()))-1,ABS(NETWORKDAYS(Proc[[#This Row],[DateOpened]],Proc[[#This Row],[DateClosed]]))-1)</f>
        <v>15</v>
      </c>
      <c r="R376" s="69" t="s">
        <v>1532</v>
      </c>
      <c r="S376" s="60"/>
    </row>
    <row r="377" spans="1:19" hidden="1">
      <c r="A377" s="62" t="s">
        <v>1823</v>
      </c>
      <c r="B377" s="60" t="str">
        <f>IFERROR(VLOOKUP(Proc[[#This Row],[App]],Table2[],3,0),"open")</f>
        <v>ok</v>
      </c>
      <c r="C377" s="62" t="s">
        <v>369</v>
      </c>
      <c r="D377" t="s">
        <v>440</v>
      </c>
      <c r="E377" t="s">
        <v>1287</v>
      </c>
      <c r="F377" s="60" t="s">
        <v>431</v>
      </c>
      <c r="G377" s="62" t="s">
        <v>400</v>
      </c>
      <c r="H377" s="60" t="str">
        <f>IF(Proc[[#This Row],[type]]="LFF (MDG-F)",MID(Proc[[#This Row],[Obj]],13,10),"")</f>
        <v/>
      </c>
      <c r="J377" s="60" t="b">
        <f>Proc[[#This Row],[Requested]]=Proc[[#This Row],[CurrentParent]]</f>
        <v>0</v>
      </c>
      <c r="K377" s="60" t="str">
        <f>IF(Proc[[#This Row],[Author]]="Marcela Urrego",VLOOKUP(LEFT(Proc[[#This Row],[Requested]],1),Table3[#All],2,0),VLOOKUP(Proc[[#This Row],[Author]],Table4[],2,0))</f>
        <v>MGF</v>
      </c>
      <c r="L377" s="60" t="s">
        <v>530</v>
      </c>
      <c r="M377" s="69">
        <v>45691.694965277777</v>
      </c>
      <c r="N377" s="69">
        <v>45712</v>
      </c>
      <c r="O377" s="69">
        <v>45712</v>
      </c>
      <c r="P377" s="69" t="str">
        <f ca="1">IF(Proc[[#This Row],[DaysAgeing]]&gt;5,"yep","on track")</f>
        <v>yep</v>
      </c>
      <c r="Q377" s="3">
        <f ca="1">IF(Proc[[#This Row],[DateClosed]]="",ABS(NETWORKDAYS(Proc[[#This Row],[DateOpened]],TODAY()))-1,ABS(NETWORKDAYS(Proc[[#This Row],[DateOpened]],Proc[[#This Row],[DateClosed]]))-1)</f>
        <v>15</v>
      </c>
      <c r="R377" s="69" t="s">
        <v>1532</v>
      </c>
      <c r="S377" s="60"/>
    </row>
    <row r="378" spans="1:19" hidden="1">
      <c r="A378" s="62" t="s">
        <v>1823</v>
      </c>
      <c r="B378" s="60" t="str">
        <f>IFERROR(VLOOKUP(Proc[[#This Row],[App]],Table2[],3,0),"open")</f>
        <v>ok</v>
      </c>
      <c r="C378" s="62" t="s">
        <v>369</v>
      </c>
      <c r="D378" t="s">
        <v>436</v>
      </c>
      <c r="E378" t="s">
        <v>1287</v>
      </c>
      <c r="F378" s="60" t="s">
        <v>431</v>
      </c>
      <c r="G378" s="62" t="s">
        <v>400</v>
      </c>
      <c r="H378" s="60" t="str">
        <f>IF(Proc[[#This Row],[type]]="LFF (MDG-F)",MID(Proc[[#This Row],[Obj]],13,10),"")</f>
        <v/>
      </c>
      <c r="J378" s="60" t="b">
        <f>Proc[[#This Row],[Requested]]=Proc[[#This Row],[CurrentParent]]</f>
        <v>0</v>
      </c>
      <c r="K378" s="60" t="str">
        <f>IF(Proc[[#This Row],[Author]]="Marcela Urrego",VLOOKUP(LEFT(Proc[[#This Row],[Requested]],1),Table3[#All],2,0),VLOOKUP(Proc[[#This Row],[Author]],Table4[],2,0))</f>
        <v>MGF</v>
      </c>
      <c r="L378" s="60" t="s">
        <v>530</v>
      </c>
      <c r="M378" s="69">
        <v>45691.694965277777</v>
      </c>
      <c r="N378" s="69">
        <v>45712</v>
      </c>
      <c r="O378" s="69">
        <v>45712</v>
      </c>
      <c r="P378" s="69" t="str">
        <f ca="1">IF(Proc[[#This Row],[DaysAgeing]]&gt;5,"yep","on track")</f>
        <v>yep</v>
      </c>
      <c r="Q378" s="3">
        <f ca="1">IF(Proc[[#This Row],[DateClosed]]="",ABS(NETWORKDAYS(Proc[[#This Row],[DateOpened]],TODAY()))-1,ABS(NETWORKDAYS(Proc[[#This Row],[DateOpened]],Proc[[#This Row],[DateClosed]]))-1)</f>
        <v>15</v>
      </c>
      <c r="R378" s="69" t="s">
        <v>1532</v>
      </c>
      <c r="S378" s="60"/>
    </row>
    <row r="379" spans="1:19" hidden="1">
      <c r="A379" s="62" t="s">
        <v>1823</v>
      </c>
      <c r="B379" s="60" t="str">
        <f>IFERROR(VLOOKUP(Proc[[#This Row],[App]],Table2[],3,0),"open")</f>
        <v>ok</v>
      </c>
      <c r="C379" s="62" t="s">
        <v>369</v>
      </c>
      <c r="D379" t="s">
        <v>437</v>
      </c>
      <c r="E379" t="s">
        <v>1287</v>
      </c>
      <c r="F379" s="60" t="s">
        <v>431</v>
      </c>
      <c r="G379" s="62" t="s">
        <v>400</v>
      </c>
      <c r="H379" s="60" t="str">
        <f>IF(Proc[[#This Row],[type]]="LFF (MDG-F)",MID(Proc[[#This Row],[Obj]],13,10),"")</f>
        <v/>
      </c>
      <c r="J379" s="60" t="b">
        <f>Proc[[#This Row],[Requested]]=Proc[[#This Row],[CurrentParent]]</f>
        <v>0</v>
      </c>
      <c r="K379" s="60" t="str">
        <f>IF(Proc[[#This Row],[Author]]="Marcela Urrego",VLOOKUP(LEFT(Proc[[#This Row],[Requested]],1),Table3[#All],2,0),VLOOKUP(Proc[[#This Row],[Author]],Table4[],2,0))</f>
        <v>MGF</v>
      </c>
      <c r="L379" s="60" t="s">
        <v>530</v>
      </c>
      <c r="M379" s="69">
        <v>45691.694965277777</v>
      </c>
      <c r="N379" s="69">
        <v>45712</v>
      </c>
      <c r="O379" s="69">
        <v>45712</v>
      </c>
      <c r="P379" s="69" t="str">
        <f ca="1">IF(Proc[[#This Row],[DaysAgeing]]&gt;5,"yep","on track")</f>
        <v>yep</v>
      </c>
      <c r="Q379" s="3">
        <f ca="1">IF(Proc[[#This Row],[DateClosed]]="",ABS(NETWORKDAYS(Proc[[#This Row],[DateOpened]],TODAY()))-1,ABS(NETWORKDAYS(Proc[[#This Row],[DateOpened]],Proc[[#This Row],[DateClosed]]))-1)</f>
        <v>15</v>
      </c>
      <c r="R379" s="69" t="s">
        <v>1532</v>
      </c>
      <c r="S379" s="60"/>
    </row>
    <row r="380" spans="1:19" hidden="1">
      <c r="A380" s="62" t="s">
        <v>1823</v>
      </c>
      <c r="B380" s="60" t="str">
        <f>IFERROR(VLOOKUP(Proc[[#This Row],[App]],Table2[],3,0),"open")</f>
        <v>ok</v>
      </c>
      <c r="C380" s="62" t="s">
        <v>369</v>
      </c>
      <c r="D380" t="s">
        <v>438</v>
      </c>
      <c r="E380" t="s">
        <v>1287</v>
      </c>
      <c r="F380" s="60" t="s">
        <v>431</v>
      </c>
      <c r="G380" s="62" t="s">
        <v>400</v>
      </c>
      <c r="H380" s="60" t="str">
        <f>IF(Proc[[#This Row],[type]]="LFF (MDG-F)",MID(Proc[[#This Row],[Obj]],13,10),"")</f>
        <v/>
      </c>
      <c r="J380" s="60" t="b">
        <f>Proc[[#This Row],[Requested]]=Proc[[#This Row],[CurrentParent]]</f>
        <v>0</v>
      </c>
      <c r="K380" s="60" t="str">
        <f>IF(Proc[[#This Row],[Author]]="Marcela Urrego",VLOOKUP(LEFT(Proc[[#This Row],[Requested]],1),Table3[#All],2,0),VLOOKUP(Proc[[#This Row],[Author]],Table4[],2,0))</f>
        <v>MGF</v>
      </c>
      <c r="L380" s="60" t="s">
        <v>530</v>
      </c>
      <c r="M380" s="69">
        <v>45691.694965277777</v>
      </c>
      <c r="N380" s="69">
        <v>45712</v>
      </c>
      <c r="O380" s="69">
        <v>45712</v>
      </c>
      <c r="P380" s="69" t="str">
        <f ca="1">IF(Proc[[#This Row],[DaysAgeing]]&gt;5,"yep","on track")</f>
        <v>yep</v>
      </c>
      <c r="Q380" s="3">
        <f ca="1">IF(Proc[[#This Row],[DateClosed]]="",ABS(NETWORKDAYS(Proc[[#This Row],[DateOpened]],TODAY()))-1,ABS(NETWORKDAYS(Proc[[#This Row],[DateOpened]],Proc[[#This Row],[DateClosed]]))-1)</f>
        <v>15</v>
      </c>
      <c r="R380" s="69" t="s">
        <v>1532</v>
      </c>
      <c r="S380" s="60"/>
    </row>
    <row r="381" spans="1:19" hidden="1">
      <c r="A381" s="62" t="s">
        <v>1823</v>
      </c>
      <c r="B381" s="60" t="str">
        <f>IFERROR(VLOOKUP(Proc[[#This Row],[App]],Table2[],3,0),"open")</f>
        <v>ok</v>
      </c>
      <c r="C381" s="62" t="s">
        <v>369</v>
      </c>
      <c r="D381" t="s">
        <v>435</v>
      </c>
      <c r="E381" t="s">
        <v>1287</v>
      </c>
      <c r="F381" s="60" t="s">
        <v>431</v>
      </c>
      <c r="G381" s="62" t="s">
        <v>406</v>
      </c>
      <c r="H381" s="60" t="str">
        <f>IF(Proc[[#This Row],[type]]="LFF (MDG-F)",MID(Proc[[#This Row],[Obj]],13,10),"")</f>
        <v>2123GIT094</v>
      </c>
      <c r="J381" s="60" t="b">
        <f>Proc[[#This Row],[Requested]]=Proc[[#This Row],[CurrentParent]]</f>
        <v>0</v>
      </c>
      <c r="K381" s="60" t="str">
        <f>IF(Proc[[#This Row],[Author]]="Marcela Urrego",VLOOKUP(LEFT(Proc[[#This Row],[Requested]],1),Table3[#All],2,0),VLOOKUP(Proc[[#This Row],[Author]],Table4[],2,0))</f>
        <v>MGF</v>
      </c>
      <c r="L381" s="60" t="s">
        <v>530</v>
      </c>
      <c r="M381" s="69">
        <v>45691.694965277777</v>
      </c>
      <c r="N381" s="69">
        <v>45712</v>
      </c>
      <c r="O381" s="69">
        <v>45712</v>
      </c>
      <c r="P381" s="69" t="str">
        <f ca="1">IF(Proc[[#This Row],[DaysAgeing]]&gt;5,"yep","on track")</f>
        <v>yep</v>
      </c>
      <c r="Q381" s="3">
        <f ca="1">IF(Proc[[#This Row],[DateClosed]]="",ABS(NETWORKDAYS(Proc[[#This Row],[DateOpened]],TODAY()))-1,ABS(NETWORKDAYS(Proc[[#This Row],[DateOpened]],Proc[[#This Row],[DateClosed]]))-1)</f>
        <v>15</v>
      </c>
      <c r="R381" s="69" t="s">
        <v>1532</v>
      </c>
      <c r="S381" s="60"/>
    </row>
    <row r="382" spans="1:19" hidden="1">
      <c r="A382" t="s">
        <v>1826</v>
      </c>
      <c r="B382" s="60" t="str">
        <f>IFERROR(VLOOKUP(Proc[[#This Row],[App]],Table2[],3,0),"open")</f>
        <v>ok</v>
      </c>
      <c r="C382" s="62" t="s">
        <v>369</v>
      </c>
      <c r="D382" t="s">
        <v>1825</v>
      </c>
      <c r="E382" t="s">
        <v>494</v>
      </c>
      <c r="F382" s="60" t="s">
        <v>558</v>
      </c>
      <c r="G382" s="62" t="s">
        <v>406</v>
      </c>
      <c r="H382" s="60" t="str">
        <f>IF(Proc[[#This Row],[type]]="LFF (MDG-F)",MID(Proc[[#This Row],[Obj]],13,10),"")</f>
        <v>CH50L98016</v>
      </c>
      <c r="J382" s="60" t="b">
        <f>Proc[[#This Row],[Requested]]=Proc[[#This Row],[CurrentParent]]</f>
        <v>0</v>
      </c>
      <c r="K382" s="60" t="str">
        <f>IF(Proc[[#This Row],[Author]]="Marcela Urrego",VLOOKUP(LEFT(Proc[[#This Row],[Requested]],1),Table3[#All],2,0),VLOOKUP(Proc[[#This Row],[Author]],Table4[],2,0))</f>
        <v>MGF</v>
      </c>
      <c r="L382" s="60" t="s">
        <v>530</v>
      </c>
      <c r="M382" s="69">
        <v>45691.550567129627</v>
      </c>
      <c r="N382" s="69">
        <v>45693</v>
      </c>
      <c r="O382" s="69">
        <v>45693</v>
      </c>
      <c r="P382" s="69" t="str">
        <f ca="1">IF(Proc[[#This Row],[DaysAgeing]]&gt;5,"yep","on track")</f>
        <v>on track</v>
      </c>
      <c r="Q382" s="3">
        <f ca="1">IF(Proc[[#This Row],[DateClosed]]="",ABS(NETWORKDAYS(Proc[[#This Row],[DateOpened]],TODAY()))-1,ABS(NETWORKDAYS(Proc[[#This Row],[DateOpened]],Proc[[#This Row],[DateClosed]]))-1)</f>
        <v>2</v>
      </c>
      <c r="R382" s="69" t="s">
        <v>538</v>
      </c>
      <c r="S382" s="60"/>
    </row>
    <row r="383" spans="1:19" hidden="1">
      <c r="A383" t="s">
        <v>1849</v>
      </c>
      <c r="B383" s="60" t="str">
        <f>IFERROR(VLOOKUP(Proc[[#This Row],[App]],Table2[],3,0),"open")</f>
        <v>ok</v>
      </c>
      <c r="C383" t="s">
        <v>377</v>
      </c>
      <c r="D383" t="s">
        <v>1827</v>
      </c>
      <c r="E383" t="s">
        <v>658</v>
      </c>
      <c r="F383" s="60" t="s">
        <v>1850</v>
      </c>
      <c r="G383" s="62" t="s">
        <v>406</v>
      </c>
      <c r="H383" s="60" t="str">
        <f>IF(Proc[[#This Row],[type]]="LFF (MDG-F)",MID(Proc[[#This Row],[Obj]],13,10),"")</f>
        <v>DE20538290</v>
      </c>
      <c r="I383" t="s">
        <v>449</v>
      </c>
      <c r="J383" s="60" t="b">
        <f>Proc[[#This Row],[Requested]]=Proc[[#This Row],[CurrentParent]]</f>
        <v>0</v>
      </c>
      <c r="K383" s="60" t="str">
        <f>IF(Proc[[#This Row],[Author]]="Marcela Urrego",VLOOKUP(LEFT(Proc[[#This Row],[Requested]],1),Table3[#All],2,0),VLOOKUP(Proc[[#This Row],[Author]],Table4[],2,0))</f>
        <v>MGF</v>
      </c>
      <c r="L383" s="60" t="s">
        <v>530</v>
      </c>
      <c r="M383" s="69">
        <v>45692.46533564815</v>
      </c>
      <c r="P383" s="69" t="str">
        <f ca="1">IF(Proc[[#This Row],[DaysAgeing]]&gt;5,"yep","on track")</f>
        <v>yep</v>
      </c>
      <c r="Q383" s="3">
        <f ca="1">IF(Proc[[#This Row],[DateClosed]]="",ABS(NETWORKDAYS(Proc[[#This Row],[DateOpened]],TODAY()))-1,ABS(NETWORKDAYS(Proc[[#This Row],[DateOpened]],Proc[[#This Row],[DateClosed]]))-1)</f>
        <v>19</v>
      </c>
      <c r="R383" s="69" t="s">
        <v>575</v>
      </c>
      <c r="S383" s="60"/>
    </row>
    <row r="384" spans="1:19" hidden="1">
      <c r="A384" s="62" t="s">
        <v>1849</v>
      </c>
      <c r="B384" s="60" t="str">
        <f>IFERROR(VLOOKUP(Proc[[#This Row],[App]],Table2[],3,0),"open")</f>
        <v>ok</v>
      </c>
      <c r="C384" s="62" t="s">
        <v>369</v>
      </c>
      <c r="D384" t="s">
        <v>586</v>
      </c>
      <c r="E384" t="s">
        <v>658</v>
      </c>
      <c r="F384" s="60" t="s">
        <v>480</v>
      </c>
      <c r="G384" s="62" t="s">
        <v>406</v>
      </c>
      <c r="H384" s="60" t="str">
        <f>IF(Proc[[#This Row],[type]]="LFF (MDG-F)",MID(Proc[[#This Row],[Obj]],13,10),"")</f>
        <v>DE10598000</v>
      </c>
      <c r="J384" s="60" t="b">
        <f>Proc[[#This Row],[Requested]]=Proc[[#This Row],[CurrentParent]]</f>
        <v>0</v>
      </c>
      <c r="K384" s="60" t="str">
        <f>IF(Proc[[#This Row],[Author]]="Marcela Urrego",VLOOKUP(LEFT(Proc[[#This Row],[Requested]],1),Table3[#All],2,0),VLOOKUP(Proc[[#This Row],[Author]],Table4[],2,0))</f>
        <v>MGF</v>
      </c>
      <c r="L384" s="60" t="s">
        <v>530</v>
      </c>
      <c r="M384" s="69">
        <v>45692.46533564815</v>
      </c>
      <c r="P384" s="69" t="str">
        <f ca="1">IF(Proc[[#This Row],[DaysAgeing]]&gt;5,"yep","on track")</f>
        <v>yep</v>
      </c>
      <c r="Q384" s="3">
        <f ca="1">IF(Proc[[#This Row],[DateClosed]]="",ABS(NETWORKDAYS(Proc[[#This Row],[DateOpened]],TODAY()))-1,ABS(NETWORKDAYS(Proc[[#This Row],[DateOpened]],Proc[[#This Row],[DateClosed]]))-1)</f>
        <v>19</v>
      </c>
      <c r="R384" s="69" t="s">
        <v>575</v>
      </c>
      <c r="S384" s="60"/>
    </row>
    <row r="385" spans="1:19" hidden="1">
      <c r="A385" s="62" t="s">
        <v>1849</v>
      </c>
      <c r="B385" s="60" t="str">
        <f>IFERROR(VLOOKUP(Proc[[#This Row],[App]],Table2[],3,0),"open")</f>
        <v>ok</v>
      </c>
      <c r="C385" s="62" t="s">
        <v>369</v>
      </c>
      <c r="D385" t="s">
        <v>587</v>
      </c>
      <c r="E385" t="s">
        <v>658</v>
      </c>
      <c r="F385" s="60" t="s">
        <v>480</v>
      </c>
      <c r="G385" s="62" t="s">
        <v>406</v>
      </c>
      <c r="H385" s="60" t="str">
        <f>IF(Proc[[#This Row],[type]]="LFF (MDG-F)",MID(Proc[[#This Row],[Obj]],13,10),"")</f>
        <v>DE10598100</v>
      </c>
      <c r="J385" s="60" t="b">
        <f>Proc[[#This Row],[Requested]]=Proc[[#This Row],[CurrentParent]]</f>
        <v>0</v>
      </c>
      <c r="K385" s="60" t="str">
        <f>IF(Proc[[#This Row],[Author]]="Marcela Urrego",VLOOKUP(LEFT(Proc[[#This Row],[Requested]],1),Table3[#All],2,0),VLOOKUP(Proc[[#This Row],[Author]],Table4[],2,0))</f>
        <v>MGF</v>
      </c>
      <c r="L385" s="60" t="s">
        <v>530</v>
      </c>
      <c r="M385" s="69">
        <v>45692.46533564815</v>
      </c>
      <c r="P385" s="69" t="str">
        <f ca="1">IF(Proc[[#This Row],[DaysAgeing]]&gt;5,"yep","on track")</f>
        <v>yep</v>
      </c>
      <c r="Q385" s="3">
        <f ca="1">IF(Proc[[#This Row],[DateClosed]]="",ABS(NETWORKDAYS(Proc[[#This Row],[DateOpened]],TODAY()))-1,ABS(NETWORKDAYS(Proc[[#This Row],[DateOpened]],Proc[[#This Row],[DateClosed]]))-1)</f>
        <v>19</v>
      </c>
      <c r="R385" s="69" t="s">
        <v>575</v>
      </c>
      <c r="S385" s="60"/>
    </row>
    <row r="386" spans="1:19" hidden="1">
      <c r="A386" s="62" t="s">
        <v>1849</v>
      </c>
      <c r="B386" s="60" t="str">
        <f>IFERROR(VLOOKUP(Proc[[#This Row],[App]],Table2[],3,0),"open")</f>
        <v>ok</v>
      </c>
      <c r="C386" s="62" t="s">
        <v>369</v>
      </c>
      <c r="D386" t="s">
        <v>588</v>
      </c>
      <c r="E386" t="s">
        <v>658</v>
      </c>
      <c r="F386" s="60" t="s">
        <v>480</v>
      </c>
      <c r="G386" s="62" t="s">
        <v>406</v>
      </c>
      <c r="H386" s="60" t="str">
        <f>IF(Proc[[#This Row],[type]]="LFF (MDG-F)",MID(Proc[[#This Row],[Obj]],13,10),"")</f>
        <v>DE10598200</v>
      </c>
      <c r="J386" s="60" t="b">
        <f>Proc[[#This Row],[Requested]]=Proc[[#This Row],[CurrentParent]]</f>
        <v>0</v>
      </c>
      <c r="K386" s="60" t="str">
        <f>IF(Proc[[#This Row],[Author]]="Marcela Urrego",VLOOKUP(LEFT(Proc[[#This Row],[Requested]],1),Table3[#All],2,0),VLOOKUP(Proc[[#This Row],[Author]],Table4[],2,0))</f>
        <v>MGF</v>
      </c>
      <c r="L386" s="60" t="s">
        <v>530</v>
      </c>
      <c r="M386" s="69">
        <v>45692.46533564815</v>
      </c>
      <c r="P386" s="69" t="str">
        <f ca="1">IF(Proc[[#This Row],[DaysAgeing]]&gt;5,"yep","on track")</f>
        <v>yep</v>
      </c>
      <c r="Q386" s="3">
        <f ca="1">IF(Proc[[#This Row],[DateClosed]]="",ABS(NETWORKDAYS(Proc[[#This Row],[DateOpened]],TODAY()))-1,ABS(NETWORKDAYS(Proc[[#This Row],[DateOpened]],Proc[[#This Row],[DateClosed]]))-1)</f>
        <v>19</v>
      </c>
      <c r="R386" s="69" t="s">
        <v>575</v>
      </c>
      <c r="S386" s="60"/>
    </row>
    <row r="387" spans="1:19" hidden="1">
      <c r="A387" s="62" t="s">
        <v>1849</v>
      </c>
      <c r="B387" s="60" t="str">
        <f>IFERROR(VLOOKUP(Proc[[#This Row],[App]],Table2[],3,0),"open")</f>
        <v>ok</v>
      </c>
      <c r="C387" s="62" t="s">
        <v>369</v>
      </c>
      <c r="D387" t="s">
        <v>589</v>
      </c>
      <c r="E387" t="s">
        <v>658</v>
      </c>
      <c r="F387" s="60" t="s">
        <v>480</v>
      </c>
      <c r="G387" s="62" t="s">
        <v>406</v>
      </c>
      <c r="H387" s="60" t="str">
        <f>IF(Proc[[#This Row],[type]]="LFF (MDG-F)",MID(Proc[[#This Row],[Obj]],13,10),"")</f>
        <v>DE10598300</v>
      </c>
      <c r="J387" s="60" t="b">
        <f>Proc[[#This Row],[Requested]]=Proc[[#This Row],[CurrentParent]]</f>
        <v>0</v>
      </c>
      <c r="K387" s="60" t="str">
        <f>IF(Proc[[#This Row],[Author]]="Marcela Urrego",VLOOKUP(LEFT(Proc[[#This Row],[Requested]],1),Table3[#All],2,0),VLOOKUP(Proc[[#This Row],[Author]],Table4[],2,0))</f>
        <v>MGF</v>
      </c>
      <c r="L387" s="60" t="s">
        <v>530</v>
      </c>
      <c r="M387" s="69">
        <v>45692.46533564815</v>
      </c>
      <c r="P387" s="69" t="str">
        <f ca="1">IF(Proc[[#This Row],[DaysAgeing]]&gt;5,"yep","on track")</f>
        <v>yep</v>
      </c>
      <c r="Q387" s="3">
        <f ca="1">IF(Proc[[#This Row],[DateClosed]]="",ABS(NETWORKDAYS(Proc[[#This Row],[DateOpened]],TODAY()))-1,ABS(NETWORKDAYS(Proc[[#This Row],[DateOpened]],Proc[[#This Row],[DateClosed]]))-1)</f>
        <v>19</v>
      </c>
      <c r="R387" s="69" t="s">
        <v>575</v>
      </c>
      <c r="S387" s="60"/>
    </row>
    <row r="388" spans="1:19" hidden="1">
      <c r="A388" s="62" t="s">
        <v>1849</v>
      </c>
      <c r="B388" s="60" t="str">
        <f>IFERROR(VLOOKUP(Proc[[#This Row],[App]],Table2[],3,0),"open")</f>
        <v>ok</v>
      </c>
      <c r="C388" s="62" t="s">
        <v>369</v>
      </c>
      <c r="D388" t="s">
        <v>590</v>
      </c>
      <c r="E388" t="s">
        <v>658</v>
      </c>
      <c r="F388" s="60" t="s">
        <v>480</v>
      </c>
      <c r="G388" s="62" t="s">
        <v>406</v>
      </c>
      <c r="H388" s="60" t="str">
        <f>IF(Proc[[#This Row],[type]]="LFF (MDG-F)",MID(Proc[[#This Row],[Obj]],13,10),"")</f>
        <v>DE10598400</v>
      </c>
      <c r="J388" s="60" t="b">
        <f>Proc[[#This Row],[Requested]]=Proc[[#This Row],[CurrentParent]]</f>
        <v>0</v>
      </c>
      <c r="K388" s="60" t="str">
        <f>IF(Proc[[#This Row],[Author]]="Marcela Urrego",VLOOKUP(LEFT(Proc[[#This Row],[Requested]],1),Table3[#All],2,0),VLOOKUP(Proc[[#This Row],[Author]],Table4[],2,0))</f>
        <v>MGF</v>
      </c>
      <c r="L388" s="60" t="s">
        <v>530</v>
      </c>
      <c r="M388" s="69">
        <v>45692.46533564815</v>
      </c>
      <c r="P388" s="69" t="str">
        <f ca="1">IF(Proc[[#This Row],[DaysAgeing]]&gt;5,"yep","on track")</f>
        <v>yep</v>
      </c>
      <c r="Q388" s="3">
        <f ca="1">IF(Proc[[#This Row],[DateClosed]]="",ABS(NETWORKDAYS(Proc[[#This Row],[DateOpened]],TODAY()))-1,ABS(NETWORKDAYS(Proc[[#This Row],[DateOpened]],Proc[[#This Row],[DateClosed]]))-1)</f>
        <v>19</v>
      </c>
      <c r="R388" s="69" t="s">
        <v>575</v>
      </c>
      <c r="S388" s="60"/>
    </row>
    <row r="389" spans="1:19" hidden="1">
      <c r="A389" s="62" t="s">
        <v>1849</v>
      </c>
      <c r="B389" s="60" t="str">
        <f>IFERROR(VLOOKUP(Proc[[#This Row],[App]],Table2[],3,0),"open")</f>
        <v>ok</v>
      </c>
      <c r="C389" s="62" t="s">
        <v>369</v>
      </c>
      <c r="D389" t="s">
        <v>591</v>
      </c>
      <c r="E389" t="s">
        <v>658</v>
      </c>
      <c r="F389" s="60" t="s">
        <v>480</v>
      </c>
      <c r="G389" s="62" t="s">
        <v>406</v>
      </c>
      <c r="H389" s="60" t="str">
        <f>IF(Proc[[#This Row],[type]]="LFF (MDG-F)",MID(Proc[[#This Row],[Obj]],13,10),"")</f>
        <v>DE10598700</v>
      </c>
      <c r="J389" s="60" t="b">
        <f>Proc[[#This Row],[Requested]]=Proc[[#This Row],[CurrentParent]]</f>
        <v>0</v>
      </c>
      <c r="K389" s="60" t="str">
        <f>IF(Proc[[#This Row],[Author]]="Marcela Urrego",VLOOKUP(LEFT(Proc[[#This Row],[Requested]],1),Table3[#All],2,0),VLOOKUP(Proc[[#This Row],[Author]],Table4[],2,0))</f>
        <v>MGF</v>
      </c>
      <c r="L389" s="60" t="s">
        <v>530</v>
      </c>
      <c r="M389" s="69">
        <v>45692.46533564815</v>
      </c>
      <c r="P389" s="69" t="str">
        <f ca="1">IF(Proc[[#This Row],[DaysAgeing]]&gt;5,"yep","on track")</f>
        <v>yep</v>
      </c>
      <c r="Q389" s="3">
        <f ca="1">IF(Proc[[#This Row],[DateClosed]]="",ABS(NETWORKDAYS(Proc[[#This Row],[DateOpened]],TODAY()))-1,ABS(NETWORKDAYS(Proc[[#This Row],[DateOpened]],Proc[[#This Row],[DateClosed]]))-1)</f>
        <v>19</v>
      </c>
      <c r="R389" s="69" t="s">
        <v>575</v>
      </c>
      <c r="S389" s="60"/>
    </row>
    <row r="390" spans="1:19" hidden="1">
      <c r="A390" s="62" t="s">
        <v>1849</v>
      </c>
      <c r="B390" s="60" t="str">
        <f>IFERROR(VLOOKUP(Proc[[#This Row],[App]],Table2[],3,0),"open")</f>
        <v>ok</v>
      </c>
      <c r="C390" s="62" t="s">
        <v>369</v>
      </c>
      <c r="D390" t="s">
        <v>479</v>
      </c>
      <c r="E390" t="s">
        <v>658</v>
      </c>
      <c r="F390" s="60" t="s">
        <v>480</v>
      </c>
      <c r="G390" s="62" t="s">
        <v>406</v>
      </c>
      <c r="H390" s="60" t="str">
        <f>IF(Proc[[#This Row],[type]]="LFF (MDG-F)",MID(Proc[[#This Row],[Obj]],13,10),"")</f>
        <v>DE20538280</v>
      </c>
      <c r="J390" s="60" t="b">
        <f>Proc[[#This Row],[Requested]]=Proc[[#This Row],[CurrentParent]]</f>
        <v>0</v>
      </c>
      <c r="K390" s="60" t="str">
        <f>IF(Proc[[#This Row],[Author]]="Marcela Urrego",VLOOKUP(LEFT(Proc[[#This Row],[Requested]],1),Table3[#All],2,0),VLOOKUP(Proc[[#This Row],[Author]],Table4[],2,0))</f>
        <v>MGF</v>
      </c>
      <c r="L390" s="60" t="s">
        <v>530</v>
      </c>
      <c r="M390" s="69">
        <v>45692.46533564815</v>
      </c>
      <c r="P390" s="69" t="str">
        <f ca="1">IF(Proc[[#This Row],[DaysAgeing]]&gt;5,"yep","on track")</f>
        <v>yep</v>
      </c>
      <c r="Q390" s="3">
        <f ca="1">IF(Proc[[#This Row],[DateClosed]]="",ABS(NETWORKDAYS(Proc[[#This Row],[DateOpened]],TODAY()))-1,ABS(NETWORKDAYS(Proc[[#This Row],[DateOpened]],Proc[[#This Row],[DateClosed]]))-1)</f>
        <v>19</v>
      </c>
      <c r="R390" s="69" t="s">
        <v>575</v>
      </c>
      <c r="S390" s="60"/>
    </row>
    <row r="391" spans="1:19" hidden="1">
      <c r="A391" s="62" t="s">
        <v>1849</v>
      </c>
      <c r="B391" s="60" t="str">
        <f>IFERROR(VLOOKUP(Proc[[#This Row],[App]],Table2[],3,0),"open")</f>
        <v>ok</v>
      </c>
      <c r="C391" s="62" t="s">
        <v>369</v>
      </c>
      <c r="D391" t="s">
        <v>481</v>
      </c>
      <c r="E391" t="s">
        <v>658</v>
      </c>
      <c r="F391" s="60" t="s">
        <v>480</v>
      </c>
      <c r="G391" s="62" t="s">
        <v>406</v>
      </c>
      <c r="H391" s="60" t="str">
        <f>IF(Proc[[#This Row],[type]]="LFF (MDG-F)",MID(Proc[[#This Row],[Obj]],13,10),"")</f>
        <v>DE20568200</v>
      </c>
      <c r="J391" s="60" t="b">
        <f>Proc[[#This Row],[Requested]]=Proc[[#This Row],[CurrentParent]]</f>
        <v>0</v>
      </c>
      <c r="K391" s="60" t="str">
        <f>IF(Proc[[#This Row],[Author]]="Marcela Urrego",VLOOKUP(LEFT(Proc[[#This Row],[Requested]],1),Table3[#All],2,0),VLOOKUP(Proc[[#This Row],[Author]],Table4[],2,0))</f>
        <v>MGF</v>
      </c>
      <c r="L391" s="60" t="s">
        <v>530</v>
      </c>
      <c r="M391" s="69">
        <v>45692.46533564815</v>
      </c>
      <c r="P391" s="69" t="str">
        <f ca="1">IF(Proc[[#This Row],[DaysAgeing]]&gt;5,"yep","on track")</f>
        <v>yep</v>
      </c>
      <c r="Q391" s="3">
        <f ca="1">IF(Proc[[#This Row],[DateClosed]]="",ABS(NETWORKDAYS(Proc[[#This Row],[DateOpened]],TODAY()))-1,ABS(NETWORKDAYS(Proc[[#This Row],[DateOpened]],Proc[[#This Row],[DateClosed]]))-1)</f>
        <v>19</v>
      </c>
      <c r="R391" s="69" t="s">
        <v>575</v>
      </c>
      <c r="S391" s="60"/>
    </row>
    <row r="392" spans="1:19" hidden="1">
      <c r="A392" s="62" t="s">
        <v>1849</v>
      </c>
      <c r="B392" s="60" t="str">
        <f>IFERROR(VLOOKUP(Proc[[#This Row],[App]],Table2[],3,0),"open")</f>
        <v>ok</v>
      </c>
      <c r="C392" s="62" t="s">
        <v>369</v>
      </c>
      <c r="D392" t="s">
        <v>1828</v>
      </c>
      <c r="E392" t="s">
        <v>658</v>
      </c>
      <c r="F392" s="60" t="s">
        <v>477</v>
      </c>
      <c r="G392" s="62" t="s">
        <v>406</v>
      </c>
      <c r="H392" s="60" t="str">
        <f>IF(Proc[[#This Row],[type]]="LFF (MDG-F)",MID(Proc[[#This Row],[Obj]],13,10),"")</f>
        <v>DE20529600</v>
      </c>
      <c r="J392" s="60" t="b">
        <f>Proc[[#This Row],[Requested]]=Proc[[#This Row],[CurrentParent]]</f>
        <v>0</v>
      </c>
      <c r="K392" s="60" t="str">
        <f>IF(Proc[[#This Row],[Author]]="Marcela Urrego",VLOOKUP(LEFT(Proc[[#This Row],[Requested]],1),Table3[#All],2,0),VLOOKUP(Proc[[#This Row],[Author]],Table4[],2,0))</f>
        <v>MGF</v>
      </c>
      <c r="L392" s="60" t="s">
        <v>530</v>
      </c>
      <c r="M392" s="69">
        <v>45692.46533564815</v>
      </c>
      <c r="P392" s="69" t="str">
        <f ca="1">IF(Proc[[#This Row],[DaysAgeing]]&gt;5,"yep","on track")</f>
        <v>yep</v>
      </c>
      <c r="Q392" s="3">
        <f ca="1">IF(Proc[[#This Row],[DateClosed]]="",ABS(NETWORKDAYS(Proc[[#This Row],[DateOpened]],TODAY()))-1,ABS(NETWORKDAYS(Proc[[#This Row],[DateOpened]],Proc[[#This Row],[DateClosed]]))-1)</f>
        <v>19</v>
      </c>
      <c r="R392" s="69" t="s">
        <v>575</v>
      </c>
      <c r="S392" s="60"/>
    </row>
    <row r="393" spans="1:19" hidden="1">
      <c r="A393" s="62" t="s">
        <v>1849</v>
      </c>
      <c r="B393" s="60" t="str">
        <f>IFERROR(VLOOKUP(Proc[[#This Row],[App]],Table2[],3,0),"open")</f>
        <v>ok</v>
      </c>
      <c r="C393" s="62" t="s">
        <v>369</v>
      </c>
      <c r="D393" t="s">
        <v>1829</v>
      </c>
      <c r="E393" t="s">
        <v>658</v>
      </c>
      <c r="F393" s="60" t="s">
        <v>477</v>
      </c>
      <c r="G393" s="62" t="s">
        <v>406</v>
      </c>
      <c r="H393" s="60" t="str">
        <f>IF(Proc[[#This Row],[type]]="LFF (MDG-F)",MID(Proc[[#This Row],[Obj]],13,10),"")</f>
        <v>DE20847200</v>
      </c>
      <c r="J393" s="60" t="b">
        <f>Proc[[#This Row],[Requested]]=Proc[[#This Row],[CurrentParent]]</f>
        <v>0</v>
      </c>
      <c r="K393" s="60" t="str">
        <f>IF(Proc[[#This Row],[Author]]="Marcela Urrego",VLOOKUP(LEFT(Proc[[#This Row],[Requested]],1),Table3[#All],2,0),VLOOKUP(Proc[[#This Row],[Author]],Table4[],2,0))</f>
        <v>MGF</v>
      </c>
      <c r="L393" s="60" t="s">
        <v>530</v>
      </c>
      <c r="M393" s="69">
        <v>45692.46533564815</v>
      </c>
      <c r="P393" s="69" t="str">
        <f ca="1">IF(Proc[[#This Row],[DaysAgeing]]&gt;5,"yep","on track")</f>
        <v>yep</v>
      </c>
      <c r="Q393" s="3">
        <f ca="1">IF(Proc[[#This Row],[DateClosed]]="",ABS(NETWORKDAYS(Proc[[#This Row],[DateOpened]],TODAY()))-1,ABS(NETWORKDAYS(Proc[[#This Row],[DateOpened]],Proc[[#This Row],[DateClosed]]))-1)</f>
        <v>19</v>
      </c>
      <c r="R393" s="69" t="s">
        <v>575</v>
      </c>
      <c r="S393" s="60"/>
    </row>
    <row r="394" spans="1:19" hidden="1">
      <c r="A394" s="62" t="s">
        <v>1849</v>
      </c>
      <c r="B394" s="60" t="str">
        <f>IFERROR(VLOOKUP(Proc[[#This Row],[App]],Table2[],3,0),"open")</f>
        <v>ok</v>
      </c>
      <c r="C394" s="62" t="s">
        <v>377</v>
      </c>
      <c r="D394" t="s">
        <v>1830</v>
      </c>
      <c r="E394" t="s">
        <v>658</v>
      </c>
      <c r="F394" s="60" t="s">
        <v>449</v>
      </c>
      <c r="G394" s="62" t="s">
        <v>406</v>
      </c>
      <c r="H394" s="60" t="str">
        <f>IF(Proc[[#This Row],[type]]="LFF (MDG-F)",MID(Proc[[#This Row],[Obj]],13,10),"")</f>
        <v>DE20538257</v>
      </c>
      <c r="J394" s="60" t="b">
        <f>Proc[[#This Row],[Requested]]=Proc[[#This Row],[CurrentParent]]</f>
        <v>0</v>
      </c>
      <c r="K394" s="60" t="str">
        <f>IF(Proc[[#This Row],[Author]]="Marcela Urrego",VLOOKUP(LEFT(Proc[[#This Row],[Requested]],1),Table3[#All],2,0),VLOOKUP(Proc[[#This Row],[Author]],Table4[],2,0))</f>
        <v>MGF</v>
      </c>
      <c r="L394" s="60" t="s">
        <v>530</v>
      </c>
      <c r="M394" s="69">
        <v>45692.46533564815</v>
      </c>
      <c r="P394" s="69" t="str">
        <f ca="1">IF(Proc[[#This Row],[DaysAgeing]]&gt;5,"yep","on track")</f>
        <v>yep</v>
      </c>
      <c r="Q394" s="3">
        <f ca="1">IF(Proc[[#This Row],[DateClosed]]="",ABS(NETWORKDAYS(Proc[[#This Row],[DateOpened]],TODAY()))-1,ABS(NETWORKDAYS(Proc[[#This Row],[DateOpened]],Proc[[#This Row],[DateClosed]]))-1)</f>
        <v>19</v>
      </c>
      <c r="R394" s="69" t="s">
        <v>575</v>
      </c>
      <c r="S394" s="60"/>
    </row>
    <row r="395" spans="1:19" hidden="1">
      <c r="A395" s="62" t="s">
        <v>1849</v>
      </c>
      <c r="B395" s="60" t="str">
        <f>IFERROR(VLOOKUP(Proc[[#This Row],[App]],Table2[],3,0),"open")</f>
        <v>ok</v>
      </c>
      <c r="C395" s="62" t="s">
        <v>369</v>
      </c>
      <c r="D395" t="s">
        <v>1831</v>
      </c>
      <c r="E395" t="s">
        <v>658</v>
      </c>
      <c r="F395" s="60" t="s">
        <v>1851</v>
      </c>
      <c r="G395" s="62" t="s">
        <v>406</v>
      </c>
      <c r="H395" s="60" t="str">
        <f>IF(Proc[[#This Row],[type]]="LFF (MDG-F)",MID(Proc[[#This Row],[Obj]],13,10),"")</f>
        <v>DE10538257</v>
      </c>
      <c r="J395" s="60" t="b">
        <f>Proc[[#This Row],[Requested]]=Proc[[#This Row],[CurrentParent]]</f>
        <v>0</v>
      </c>
      <c r="K395" s="60" t="str">
        <f>IF(Proc[[#This Row],[Author]]="Marcela Urrego",VLOOKUP(LEFT(Proc[[#This Row],[Requested]],1),Table3[#All],2,0),VLOOKUP(Proc[[#This Row],[Author]],Table4[],2,0))</f>
        <v>MGF</v>
      </c>
      <c r="L395" s="60" t="s">
        <v>530</v>
      </c>
      <c r="M395" s="69">
        <v>45692.46533564815</v>
      </c>
      <c r="P395" s="69" t="str">
        <f ca="1">IF(Proc[[#This Row],[DaysAgeing]]&gt;5,"yep","on track")</f>
        <v>yep</v>
      </c>
      <c r="Q395" s="3">
        <f ca="1">IF(Proc[[#This Row],[DateClosed]]="",ABS(NETWORKDAYS(Proc[[#This Row],[DateOpened]],TODAY()))-1,ABS(NETWORKDAYS(Proc[[#This Row],[DateOpened]],Proc[[#This Row],[DateClosed]]))-1)</f>
        <v>19</v>
      </c>
      <c r="R395" s="69" t="s">
        <v>575</v>
      </c>
      <c r="S395" s="60"/>
    </row>
    <row r="396" spans="1:19" hidden="1">
      <c r="A396" s="62" t="s">
        <v>1849</v>
      </c>
      <c r="B396" s="60" t="str">
        <f>IFERROR(VLOOKUP(Proc[[#This Row],[App]],Table2[],3,0),"open")</f>
        <v>ok</v>
      </c>
      <c r="C396" s="62" t="s">
        <v>369</v>
      </c>
      <c r="D396" t="s">
        <v>1832</v>
      </c>
      <c r="E396" t="s">
        <v>658</v>
      </c>
      <c r="F396" s="60" t="s">
        <v>1850</v>
      </c>
      <c r="G396" s="62" t="s">
        <v>406</v>
      </c>
      <c r="H396" s="60" t="str">
        <f>IF(Proc[[#This Row],[type]]="LFF (MDG-F)",MID(Proc[[#This Row],[Obj]],13,10),"")</f>
        <v>DE20538295</v>
      </c>
      <c r="J396" s="60" t="b">
        <f>Proc[[#This Row],[Requested]]=Proc[[#This Row],[CurrentParent]]</f>
        <v>0</v>
      </c>
      <c r="K396" s="60" t="str">
        <f>IF(Proc[[#This Row],[Author]]="Marcela Urrego",VLOOKUP(LEFT(Proc[[#This Row],[Requested]],1),Table3[#All],2,0),VLOOKUP(Proc[[#This Row],[Author]],Table4[],2,0))</f>
        <v>MGF</v>
      </c>
      <c r="L396" s="60" t="s">
        <v>530</v>
      </c>
      <c r="M396" s="69">
        <v>45692.46533564815</v>
      </c>
      <c r="P396" s="69" t="str">
        <f ca="1">IF(Proc[[#This Row],[DaysAgeing]]&gt;5,"yep","on track")</f>
        <v>yep</v>
      </c>
      <c r="Q396" s="3">
        <f ca="1">IF(Proc[[#This Row],[DateClosed]]="",ABS(NETWORKDAYS(Proc[[#This Row],[DateOpened]],TODAY()))-1,ABS(NETWORKDAYS(Proc[[#This Row],[DateOpened]],Proc[[#This Row],[DateClosed]]))-1)</f>
        <v>19</v>
      </c>
      <c r="R396" s="69" t="s">
        <v>575</v>
      </c>
      <c r="S396" s="60"/>
    </row>
    <row r="397" spans="1:19" hidden="1">
      <c r="A397" s="62" t="s">
        <v>1849</v>
      </c>
      <c r="B397" s="60" t="str">
        <f>IFERROR(VLOOKUP(Proc[[#This Row],[App]],Table2[],3,0),"open")</f>
        <v>ok</v>
      </c>
      <c r="C397" s="62" t="s">
        <v>369</v>
      </c>
      <c r="D397" t="s">
        <v>1833</v>
      </c>
      <c r="E397" t="s">
        <v>658</v>
      </c>
      <c r="F397" s="60" t="s">
        <v>1851</v>
      </c>
      <c r="G397" s="62" t="s">
        <v>406</v>
      </c>
      <c r="H397" s="60" t="str">
        <f>IF(Proc[[#This Row],[type]]="LFF (MDG-F)",MID(Proc[[#This Row],[Obj]],13,10),"")</f>
        <v>DE10538295</v>
      </c>
      <c r="J397" s="60" t="b">
        <f>Proc[[#This Row],[Requested]]=Proc[[#This Row],[CurrentParent]]</f>
        <v>0</v>
      </c>
      <c r="K397" s="60" t="str">
        <f>IF(Proc[[#This Row],[Author]]="Marcela Urrego",VLOOKUP(LEFT(Proc[[#This Row],[Requested]],1),Table3[#All],2,0),VLOOKUP(Proc[[#This Row],[Author]],Table4[],2,0))</f>
        <v>MGF</v>
      </c>
      <c r="L397" s="60" t="s">
        <v>530</v>
      </c>
      <c r="M397" s="69">
        <v>45692.46533564815</v>
      </c>
      <c r="P397" s="69" t="str">
        <f ca="1">IF(Proc[[#This Row],[DaysAgeing]]&gt;5,"yep","on track")</f>
        <v>yep</v>
      </c>
      <c r="Q397" s="3">
        <f ca="1">IF(Proc[[#This Row],[DateClosed]]="",ABS(NETWORKDAYS(Proc[[#This Row],[DateOpened]],TODAY()))-1,ABS(NETWORKDAYS(Proc[[#This Row],[DateOpened]],Proc[[#This Row],[DateClosed]]))-1)</f>
        <v>19</v>
      </c>
      <c r="R397" s="69" t="s">
        <v>575</v>
      </c>
      <c r="S397" s="60"/>
    </row>
    <row r="398" spans="1:19" hidden="1">
      <c r="A398" s="62" t="s">
        <v>1849</v>
      </c>
      <c r="B398" s="60" t="str">
        <f>IFERROR(VLOOKUP(Proc[[#This Row],[App]],Table2[],3,0),"open")</f>
        <v>ok</v>
      </c>
      <c r="C398" s="62" t="s">
        <v>369</v>
      </c>
      <c r="D398" t="s">
        <v>1834</v>
      </c>
      <c r="E398" t="s">
        <v>658</v>
      </c>
      <c r="F398" s="60" t="s">
        <v>1850</v>
      </c>
      <c r="G398" s="62" t="s">
        <v>406</v>
      </c>
      <c r="H398" s="60" t="str">
        <f>IF(Proc[[#This Row],[type]]="LFF (MDG-F)",MID(Proc[[#This Row],[Obj]],13,10),"")</f>
        <v>DE20538456</v>
      </c>
      <c r="J398" s="60" t="b">
        <f>Proc[[#This Row],[Requested]]=Proc[[#This Row],[CurrentParent]]</f>
        <v>0</v>
      </c>
      <c r="K398" s="60" t="str">
        <f>IF(Proc[[#This Row],[Author]]="Marcela Urrego",VLOOKUP(LEFT(Proc[[#This Row],[Requested]],1),Table3[#All],2,0),VLOOKUP(Proc[[#This Row],[Author]],Table4[],2,0))</f>
        <v>MGF</v>
      </c>
      <c r="L398" s="60" t="s">
        <v>530</v>
      </c>
      <c r="M398" s="69">
        <v>45692.46533564815</v>
      </c>
      <c r="P398" s="69" t="str">
        <f ca="1">IF(Proc[[#This Row],[DaysAgeing]]&gt;5,"yep","on track")</f>
        <v>yep</v>
      </c>
      <c r="Q398" s="3">
        <f ca="1">IF(Proc[[#This Row],[DateClosed]]="",ABS(NETWORKDAYS(Proc[[#This Row],[DateOpened]],TODAY()))-1,ABS(NETWORKDAYS(Proc[[#This Row],[DateOpened]],Proc[[#This Row],[DateClosed]]))-1)</f>
        <v>19</v>
      </c>
      <c r="R398" s="69" t="s">
        <v>575</v>
      </c>
      <c r="S398" s="60"/>
    </row>
    <row r="399" spans="1:19" hidden="1">
      <c r="A399" s="62" t="s">
        <v>1849</v>
      </c>
      <c r="B399" s="60" t="str">
        <f>IFERROR(VLOOKUP(Proc[[#This Row],[App]],Table2[],3,0),"open")</f>
        <v>ok</v>
      </c>
      <c r="C399" s="62" t="s">
        <v>369</v>
      </c>
      <c r="D399" t="s">
        <v>1835</v>
      </c>
      <c r="E399" t="s">
        <v>658</v>
      </c>
      <c r="F399" s="60" t="s">
        <v>1851</v>
      </c>
      <c r="G399" s="62" t="s">
        <v>406</v>
      </c>
      <c r="H399" s="60" t="str">
        <f>IF(Proc[[#This Row],[type]]="LFF (MDG-F)",MID(Proc[[#This Row],[Obj]],13,10),"")</f>
        <v>DE10538456</v>
      </c>
      <c r="J399" s="60" t="b">
        <f>Proc[[#This Row],[Requested]]=Proc[[#This Row],[CurrentParent]]</f>
        <v>0</v>
      </c>
      <c r="K399" s="60" t="str">
        <f>IF(Proc[[#This Row],[Author]]="Marcela Urrego",VLOOKUP(LEFT(Proc[[#This Row],[Requested]],1),Table3[#All],2,0),VLOOKUP(Proc[[#This Row],[Author]],Table4[],2,0))</f>
        <v>MGF</v>
      </c>
      <c r="L399" s="60" t="s">
        <v>530</v>
      </c>
      <c r="M399" s="69">
        <v>45692.46533564815</v>
      </c>
      <c r="P399" s="69" t="str">
        <f ca="1">IF(Proc[[#This Row],[DaysAgeing]]&gt;5,"yep","on track")</f>
        <v>yep</v>
      </c>
      <c r="Q399" s="3">
        <f ca="1">IF(Proc[[#This Row],[DateClosed]]="",ABS(NETWORKDAYS(Proc[[#This Row],[DateOpened]],TODAY()))-1,ABS(NETWORKDAYS(Proc[[#This Row],[DateOpened]],Proc[[#This Row],[DateClosed]]))-1)</f>
        <v>19</v>
      </c>
      <c r="R399" s="69" t="s">
        <v>575</v>
      </c>
      <c r="S399" s="60"/>
    </row>
    <row r="400" spans="1:19" hidden="1">
      <c r="A400" s="62" t="s">
        <v>1849</v>
      </c>
      <c r="B400" s="60" t="str">
        <f>IFERROR(VLOOKUP(Proc[[#This Row],[App]],Table2[],3,0),"open")</f>
        <v>ok</v>
      </c>
      <c r="C400" s="62" t="s">
        <v>377</v>
      </c>
      <c r="D400" t="s">
        <v>473</v>
      </c>
      <c r="E400" t="s">
        <v>658</v>
      </c>
      <c r="F400" s="60" t="s">
        <v>449</v>
      </c>
      <c r="G400" s="62" t="s">
        <v>406</v>
      </c>
      <c r="H400" s="60" t="str">
        <f>IF(Proc[[#This Row],[type]]="LFF (MDG-F)",MID(Proc[[#This Row],[Obj]],13,10),"")</f>
        <v>DE10623200</v>
      </c>
      <c r="J400" s="60" t="b">
        <f>Proc[[#This Row],[Requested]]=Proc[[#This Row],[CurrentParent]]</f>
        <v>0</v>
      </c>
      <c r="K400" s="60" t="str">
        <f>IF(Proc[[#This Row],[Author]]="Marcela Urrego",VLOOKUP(LEFT(Proc[[#This Row],[Requested]],1),Table3[#All],2,0),VLOOKUP(Proc[[#This Row],[Author]],Table4[],2,0))</f>
        <v>MGF</v>
      </c>
      <c r="L400" s="60" t="s">
        <v>530</v>
      </c>
      <c r="M400" s="69">
        <v>45692.46533564815</v>
      </c>
      <c r="P400" s="69" t="str">
        <f ca="1">IF(Proc[[#This Row],[DaysAgeing]]&gt;5,"yep","on track")</f>
        <v>yep</v>
      </c>
      <c r="Q400" s="3">
        <f ca="1">IF(Proc[[#This Row],[DateClosed]]="",ABS(NETWORKDAYS(Proc[[#This Row],[DateOpened]],TODAY()))-1,ABS(NETWORKDAYS(Proc[[#This Row],[DateOpened]],Proc[[#This Row],[DateClosed]]))-1)</f>
        <v>19</v>
      </c>
      <c r="R400" s="69" t="s">
        <v>575</v>
      </c>
      <c r="S400" s="60"/>
    </row>
    <row r="401" spans="1:19" hidden="1">
      <c r="A401" s="62" t="s">
        <v>1849</v>
      </c>
      <c r="B401" s="60" t="str">
        <f>IFERROR(VLOOKUP(Proc[[#This Row],[App]],Table2[],3,0),"open")</f>
        <v>ok</v>
      </c>
      <c r="C401" s="62" t="s">
        <v>369</v>
      </c>
      <c r="D401" t="s">
        <v>520</v>
      </c>
      <c r="E401" t="s">
        <v>658</v>
      </c>
      <c r="F401" s="60" t="s">
        <v>476</v>
      </c>
      <c r="G401" s="62" t="s">
        <v>406</v>
      </c>
      <c r="H401" s="60" t="str">
        <f>IF(Proc[[#This Row],[type]]="LFF (MDG-F)",MID(Proc[[#This Row],[Obj]],13,10),"")</f>
        <v>DE10523100</v>
      </c>
      <c r="J401" s="60" t="b">
        <f>Proc[[#This Row],[Requested]]=Proc[[#This Row],[CurrentParent]]</f>
        <v>0</v>
      </c>
      <c r="K401" s="60" t="str">
        <f>IF(Proc[[#This Row],[Author]]="Marcela Urrego",VLOOKUP(LEFT(Proc[[#This Row],[Requested]],1),Table3[#All],2,0),VLOOKUP(Proc[[#This Row],[Author]],Table4[],2,0))</f>
        <v>MGF</v>
      </c>
      <c r="L401" s="60" t="s">
        <v>530</v>
      </c>
      <c r="M401" s="69">
        <v>45692.46533564815</v>
      </c>
      <c r="P401" s="69" t="str">
        <f ca="1">IF(Proc[[#This Row],[DaysAgeing]]&gt;5,"yep","on track")</f>
        <v>yep</v>
      </c>
      <c r="Q401" s="3">
        <f ca="1">IF(Proc[[#This Row],[DateClosed]]="",ABS(NETWORKDAYS(Proc[[#This Row],[DateOpened]],TODAY()))-1,ABS(NETWORKDAYS(Proc[[#This Row],[DateOpened]],Proc[[#This Row],[DateClosed]]))-1)</f>
        <v>19</v>
      </c>
      <c r="R401" s="69" t="s">
        <v>575</v>
      </c>
      <c r="S401" s="60"/>
    </row>
    <row r="402" spans="1:19" hidden="1">
      <c r="A402" s="62" t="s">
        <v>1849</v>
      </c>
      <c r="B402" s="60" t="str">
        <f>IFERROR(VLOOKUP(Proc[[#This Row],[App]],Table2[],3,0),"open")</f>
        <v>ok</v>
      </c>
      <c r="C402" s="62" t="s">
        <v>369</v>
      </c>
      <c r="D402" t="s">
        <v>1836</v>
      </c>
      <c r="E402" t="s">
        <v>658</v>
      </c>
      <c r="F402" s="60" t="s">
        <v>1132</v>
      </c>
      <c r="G402" s="62" t="s">
        <v>406</v>
      </c>
      <c r="H402" s="60" t="str">
        <f>IF(Proc[[#This Row],[type]]="LFF (MDG-F)",MID(Proc[[#This Row],[Obj]],13,10),"")</f>
        <v>DE20538554</v>
      </c>
      <c r="J402" s="60" t="b">
        <f>Proc[[#This Row],[Requested]]=Proc[[#This Row],[CurrentParent]]</f>
        <v>0</v>
      </c>
      <c r="K402" s="60" t="str">
        <f>IF(Proc[[#This Row],[Author]]="Marcela Urrego",VLOOKUP(LEFT(Proc[[#This Row],[Requested]],1),Table3[#All],2,0),VLOOKUP(Proc[[#This Row],[Author]],Table4[],2,0))</f>
        <v>MGF</v>
      </c>
      <c r="L402" s="60" t="s">
        <v>530</v>
      </c>
      <c r="M402" s="69">
        <v>45692.46533564815</v>
      </c>
      <c r="P402" s="69" t="str">
        <f ca="1">IF(Proc[[#This Row],[DaysAgeing]]&gt;5,"yep","on track")</f>
        <v>yep</v>
      </c>
      <c r="Q402" s="3">
        <f ca="1">IF(Proc[[#This Row],[DateClosed]]="",ABS(NETWORKDAYS(Proc[[#This Row],[DateOpened]],TODAY()))-1,ABS(NETWORKDAYS(Proc[[#This Row],[DateOpened]],Proc[[#This Row],[DateClosed]]))-1)</f>
        <v>19</v>
      </c>
      <c r="R402" s="69" t="s">
        <v>575</v>
      </c>
      <c r="S402" s="60"/>
    </row>
    <row r="403" spans="1:19" hidden="1">
      <c r="A403" s="62" t="s">
        <v>1849</v>
      </c>
      <c r="B403" s="60" t="str">
        <f>IFERROR(VLOOKUP(Proc[[#This Row],[App]],Table2[],3,0),"open")</f>
        <v>ok</v>
      </c>
      <c r="C403" s="62" t="s">
        <v>369</v>
      </c>
      <c r="D403" t="s">
        <v>1837</v>
      </c>
      <c r="E403" t="s">
        <v>658</v>
      </c>
      <c r="F403" s="60" t="s">
        <v>1131</v>
      </c>
      <c r="G403" s="62" t="s">
        <v>406</v>
      </c>
      <c r="H403" s="60" t="str">
        <f>IF(Proc[[#This Row],[type]]="LFF (MDG-F)",MID(Proc[[#This Row],[Obj]],13,10),"")</f>
        <v>DE10538554</v>
      </c>
      <c r="J403" s="60" t="b">
        <f>Proc[[#This Row],[Requested]]=Proc[[#This Row],[CurrentParent]]</f>
        <v>0</v>
      </c>
      <c r="K403" s="60" t="str">
        <f>IF(Proc[[#This Row],[Author]]="Marcela Urrego",VLOOKUP(LEFT(Proc[[#This Row],[Requested]],1),Table3[#All],2,0),VLOOKUP(Proc[[#This Row],[Author]],Table4[],2,0))</f>
        <v>MGF</v>
      </c>
      <c r="L403" s="60" t="s">
        <v>530</v>
      </c>
      <c r="M403" s="69">
        <v>45692.46533564815</v>
      </c>
      <c r="P403" s="69" t="str">
        <f ca="1">IF(Proc[[#This Row],[DaysAgeing]]&gt;5,"yep","on track")</f>
        <v>yep</v>
      </c>
      <c r="Q403" s="3">
        <f ca="1">IF(Proc[[#This Row],[DateClosed]]="",ABS(NETWORKDAYS(Proc[[#This Row],[DateOpened]],TODAY()))-1,ABS(NETWORKDAYS(Proc[[#This Row],[DateOpened]],Proc[[#This Row],[DateClosed]]))-1)</f>
        <v>19</v>
      </c>
      <c r="R403" s="69" t="s">
        <v>575</v>
      </c>
      <c r="S403" s="60"/>
    </row>
    <row r="404" spans="1:19" hidden="1">
      <c r="A404" s="62" t="s">
        <v>1849</v>
      </c>
      <c r="B404" s="60" t="str">
        <f>IFERROR(VLOOKUP(Proc[[#This Row],[App]],Table2[],3,0),"open")</f>
        <v>ok</v>
      </c>
      <c r="C404" s="62" t="s">
        <v>369</v>
      </c>
      <c r="D404" t="s">
        <v>475</v>
      </c>
      <c r="E404" t="s">
        <v>658</v>
      </c>
      <c r="F404" s="60" t="s">
        <v>464</v>
      </c>
      <c r="G404" s="62" t="s">
        <v>406</v>
      </c>
      <c r="H404" s="60" t="str">
        <f>IF(Proc[[#This Row],[type]]="LFF (MDG-F)",MID(Proc[[#This Row],[Obj]],13,10),"")</f>
        <v>DE10840200</v>
      </c>
      <c r="J404" s="60" t="b">
        <f>Proc[[#This Row],[Requested]]=Proc[[#This Row],[CurrentParent]]</f>
        <v>0</v>
      </c>
      <c r="K404" s="60" t="str">
        <f>IF(Proc[[#This Row],[Author]]="Marcela Urrego",VLOOKUP(LEFT(Proc[[#This Row],[Requested]],1),Table3[#All],2,0),VLOOKUP(Proc[[#This Row],[Author]],Table4[],2,0))</f>
        <v>MGF</v>
      </c>
      <c r="L404" s="60" t="s">
        <v>530</v>
      </c>
      <c r="M404" s="69">
        <v>45692.46533564815</v>
      </c>
      <c r="P404" s="69" t="str">
        <f ca="1">IF(Proc[[#This Row],[DaysAgeing]]&gt;5,"yep","on track")</f>
        <v>yep</v>
      </c>
      <c r="Q404" s="3">
        <f ca="1">IF(Proc[[#This Row],[DateClosed]]="",ABS(NETWORKDAYS(Proc[[#This Row],[DateOpened]],TODAY()))-1,ABS(NETWORKDAYS(Proc[[#This Row],[DateOpened]],Proc[[#This Row],[DateClosed]]))-1)</f>
        <v>19</v>
      </c>
      <c r="R404" s="69" t="s">
        <v>575</v>
      </c>
      <c r="S404" s="60"/>
    </row>
    <row r="405" spans="1:19" hidden="1">
      <c r="A405" s="62" t="s">
        <v>1849</v>
      </c>
      <c r="B405" s="60" t="str">
        <f>IFERROR(VLOOKUP(Proc[[#This Row],[App]],Table2[],3,0),"open")</f>
        <v>ok</v>
      </c>
      <c r="C405" s="62" t="s">
        <v>369</v>
      </c>
      <c r="D405" t="s">
        <v>1838</v>
      </c>
      <c r="E405" t="s">
        <v>658</v>
      </c>
      <c r="F405" s="60" t="s">
        <v>504</v>
      </c>
      <c r="G405" s="62" t="s">
        <v>406</v>
      </c>
      <c r="H405" s="60" t="str">
        <f>IF(Proc[[#This Row],[type]]="LFF (MDG-F)",MID(Proc[[#This Row],[Obj]],13,10),"")</f>
        <v>DE10537810</v>
      </c>
      <c r="J405" s="60" t="b">
        <f>Proc[[#This Row],[Requested]]=Proc[[#This Row],[CurrentParent]]</f>
        <v>0</v>
      </c>
      <c r="K405" s="60" t="str">
        <f>IF(Proc[[#This Row],[Author]]="Marcela Urrego",VLOOKUP(LEFT(Proc[[#This Row],[Requested]],1),Table3[#All],2,0),VLOOKUP(Proc[[#This Row],[Author]],Table4[],2,0))</f>
        <v>MGF</v>
      </c>
      <c r="L405" s="60" t="s">
        <v>530</v>
      </c>
      <c r="M405" s="69">
        <v>45692.46533564815</v>
      </c>
      <c r="P405" s="69" t="str">
        <f ca="1">IF(Proc[[#This Row],[DaysAgeing]]&gt;5,"yep","on track")</f>
        <v>yep</v>
      </c>
      <c r="Q405" s="3">
        <f ca="1">IF(Proc[[#This Row],[DateClosed]]="",ABS(NETWORKDAYS(Proc[[#This Row],[DateOpened]],TODAY()))-1,ABS(NETWORKDAYS(Proc[[#This Row],[DateOpened]],Proc[[#This Row],[DateClosed]]))-1)</f>
        <v>19</v>
      </c>
      <c r="R405" s="69" t="s">
        <v>575</v>
      </c>
      <c r="S405" s="60"/>
    </row>
    <row r="406" spans="1:19" hidden="1">
      <c r="A406" s="62" t="s">
        <v>1849</v>
      </c>
      <c r="B406" s="60" t="str">
        <f>IFERROR(VLOOKUP(Proc[[#This Row],[App]],Table2[],3,0),"open")</f>
        <v>ok</v>
      </c>
      <c r="C406" s="62" t="s">
        <v>369</v>
      </c>
      <c r="D406" t="s">
        <v>1839</v>
      </c>
      <c r="E406" t="s">
        <v>658</v>
      </c>
      <c r="F406" s="60" t="s">
        <v>478</v>
      </c>
      <c r="G406" s="62" t="s">
        <v>406</v>
      </c>
      <c r="H406" s="60" t="str">
        <f>IF(Proc[[#This Row],[type]]="LFF (MDG-F)",MID(Proc[[#This Row],[Obj]],13,10),"")</f>
        <v>DE20538242</v>
      </c>
      <c r="J406" s="60" t="b">
        <f>Proc[[#This Row],[Requested]]=Proc[[#This Row],[CurrentParent]]</f>
        <v>0</v>
      </c>
      <c r="K406" s="60" t="str">
        <f>IF(Proc[[#This Row],[Author]]="Marcela Urrego",VLOOKUP(LEFT(Proc[[#This Row],[Requested]],1),Table3[#All],2,0),VLOOKUP(Proc[[#This Row],[Author]],Table4[],2,0))</f>
        <v>MGF</v>
      </c>
      <c r="L406" s="60" t="s">
        <v>530</v>
      </c>
      <c r="M406" s="69">
        <v>45692.46533564815</v>
      </c>
      <c r="P406" s="69" t="str">
        <f ca="1">IF(Proc[[#This Row],[DaysAgeing]]&gt;5,"yep","on track")</f>
        <v>yep</v>
      </c>
      <c r="Q406" s="3">
        <f ca="1">IF(Proc[[#This Row],[DateClosed]]="",ABS(NETWORKDAYS(Proc[[#This Row],[DateOpened]],TODAY()))-1,ABS(NETWORKDAYS(Proc[[#This Row],[DateOpened]],Proc[[#This Row],[DateClosed]]))-1)</f>
        <v>19</v>
      </c>
      <c r="R406" s="69" t="s">
        <v>575</v>
      </c>
      <c r="S406" s="60"/>
    </row>
    <row r="407" spans="1:19" hidden="1">
      <c r="A407" s="62" t="s">
        <v>1849</v>
      </c>
      <c r="B407" s="60" t="str">
        <f>IFERROR(VLOOKUP(Proc[[#This Row],[App]],Table2[],3,0),"open")</f>
        <v>ok</v>
      </c>
      <c r="C407" s="62" t="s">
        <v>369</v>
      </c>
      <c r="D407" t="s">
        <v>1840</v>
      </c>
      <c r="E407" t="s">
        <v>658</v>
      </c>
      <c r="F407" s="60" t="s">
        <v>585</v>
      </c>
      <c r="G407" s="62" t="s">
        <v>406</v>
      </c>
      <c r="H407" s="60" t="str">
        <f>IF(Proc[[#This Row],[type]]="LFF (MDG-F)",MID(Proc[[#This Row],[Obj]],13,10),"")</f>
        <v>DE10538242</v>
      </c>
      <c r="J407" s="60" t="b">
        <f>Proc[[#This Row],[Requested]]=Proc[[#This Row],[CurrentParent]]</f>
        <v>0</v>
      </c>
      <c r="K407" s="60" t="str">
        <f>IF(Proc[[#This Row],[Author]]="Marcela Urrego",VLOOKUP(LEFT(Proc[[#This Row],[Requested]],1),Table3[#All],2,0),VLOOKUP(Proc[[#This Row],[Author]],Table4[],2,0))</f>
        <v>MGF</v>
      </c>
      <c r="L407" s="60" t="s">
        <v>530</v>
      </c>
      <c r="M407" s="69">
        <v>45692.46533564815</v>
      </c>
      <c r="P407" s="69" t="str">
        <f ca="1">IF(Proc[[#This Row],[DaysAgeing]]&gt;5,"yep","on track")</f>
        <v>yep</v>
      </c>
      <c r="Q407" s="3">
        <f ca="1">IF(Proc[[#This Row],[DateClosed]]="",ABS(NETWORKDAYS(Proc[[#This Row],[DateOpened]],TODAY()))-1,ABS(NETWORKDAYS(Proc[[#This Row],[DateOpened]],Proc[[#This Row],[DateClosed]]))-1)</f>
        <v>19</v>
      </c>
      <c r="R407" s="69" t="s">
        <v>575</v>
      </c>
      <c r="S407" s="60"/>
    </row>
    <row r="408" spans="1:19" hidden="1">
      <c r="A408" s="62" t="s">
        <v>1849</v>
      </c>
      <c r="B408" s="60" t="str">
        <f>IFERROR(VLOOKUP(Proc[[#This Row],[App]],Table2[],3,0),"open")</f>
        <v>ok</v>
      </c>
      <c r="C408" s="62" t="s">
        <v>377</v>
      </c>
      <c r="D408" t="s">
        <v>1841</v>
      </c>
      <c r="E408" t="s">
        <v>658</v>
      </c>
      <c r="F408" s="60" t="s">
        <v>449</v>
      </c>
      <c r="G408" s="62" t="s">
        <v>406</v>
      </c>
      <c r="H408" s="60" t="str">
        <f>IF(Proc[[#This Row],[type]]="LFF (MDG-F)",MID(Proc[[#This Row],[Obj]],13,10),"")</f>
        <v>DE20568016</v>
      </c>
      <c r="J408" s="60" t="b">
        <f>Proc[[#This Row],[Requested]]=Proc[[#This Row],[CurrentParent]]</f>
        <v>0</v>
      </c>
      <c r="K408" s="60" t="str">
        <f>IF(Proc[[#This Row],[Author]]="Marcela Urrego",VLOOKUP(LEFT(Proc[[#This Row],[Requested]],1),Table3[#All],2,0),VLOOKUP(Proc[[#This Row],[Author]],Table4[],2,0))</f>
        <v>MGF</v>
      </c>
      <c r="L408" s="60" t="s">
        <v>530</v>
      </c>
      <c r="M408" s="69">
        <v>45692.46533564815</v>
      </c>
      <c r="P408" s="69" t="str">
        <f ca="1">IF(Proc[[#This Row],[DaysAgeing]]&gt;5,"yep","on track")</f>
        <v>yep</v>
      </c>
      <c r="Q408" s="3">
        <f ca="1">IF(Proc[[#This Row],[DateClosed]]="",ABS(NETWORKDAYS(Proc[[#This Row],[DateOpened]],TODAY()))-1,ABS(NETWORKDAYS(Proc[[#This Row],[DateOpened]],Proc[[#This Row],[DateClosed]]))-1)</f>
        <v>19</v>
      </c>
      <c r="R408" s="69" t="s">
        <v>575</v>
      </c>
      <c r="S408" s="60"/>
    </row>
    <row r="409" spans="1:19" hidden="1">
      <c r="A409" s="62" t="s">
        <v>1849</v>
      </c>
      <c r="B409" s="60" t="str">
        <f>IFERROR(VLOOKUP(Proc[[#This Row],[App]],Table2[],3,0),"open")</f>
        <v>ok</v>
      </c>
      <c r="C409" s="62" t="s">
        <v>377</v>
      </c>
      <c r="D409" t="s">
        <v>467</v>
      </c>
      <c r="E409" t="s">
        <v>658</v>
      </c>
      <c r="F409" s="60" t="s">
        <v>449</v>
      </c>
      <c r="G409" s="62" t="s">
        <v>406</v>
      </c>
      <c r="H409" s="60" t="str">
        <f>IF(Proc[[#This Row],[type]]="LFF (MDG-F)",MID(Proc[[#This Row],[Obj]],13,10),"")</f>
        <v>DE10568016</v>
      </c>
      <c r="J409" s="60" t="b">
        <f>Proc[[#This Row],[Requested]]=Proc[[#This Row],[CurrentParent]]</f>
        <v>0</v>
      </c>
      <c r="K409" s="60" t="str">
        <f>IF(Proc[[#This Row],[Author]]="Marcela Urrego",VLOOKUP(LEFT(Proc[[#This Row],[Requested]],1),Table3[#All],2,0),VLOOKUP(Proc[[#This Row],[Author]],Table4[],2,0))</f>
        <v>MGF</v>
      </c>
      <c r="L409" s="60" t="s">
        <v>530</v>
      </c>
      <c r="M409" s="69">
        <v>45692.46533564815</v>
      </c>
      <c r="P409" s="69" t="str">
        <f ca="1">IF(Proc[[#This Row],[DaysAgeing]]&gt;5,"yep","on track")</f>
        <v>yep</v>
      </c>
      <c r="Q409" s="3">
        <f ca="1">IF(Proc[[#This Row],[DateClosed]]="",ABS(NETWORKDAYS(Proc[[#This Row],[DateOpened]],TODAY()))-1,ABS(NETWORKDAYS(Proc[[#This Row],[DateOpened]],Proc[[#This Row],[DateClosed]]))-1)</f>
        <v>19</v>
      </c>
      <c r="R409" s="69" t="s">
        <v>575</v>
      </c>
      <c r="S409" s="60"/>
    </row>
    <row r="410" spans="1:19" hidden="1">
      <c r="A410" s="62" t="s">
        <v>1849</v>
      </c>
      <c r="B410" s="60" t="str">
        <f>IFERROR(VLOOKUP(Proc[[#This Row],[App]],Table2[],3,0),"open")</f>
        <v>ok</v>
      </c>
      <c r="C410" s="62" t="s">
        <v>369</v>
      </c>
      <c r="D410" t="s">
        <v>1842</v>
      </c>
      <c r="E410" t="s">
        <v>658</v>
      </c>
      <c r="F410" s="60" t="s">
        <v>1852</v>
      </c>
      <c r="G410" s="62" t="s">
        <v>406</v>
      </c>
      <c r="H410" s="60" t="str">
        <f>IF(Proc[[#This Row],[type]]="LFF (MDG-F)",MID(Proc[[#This Row],[Obj]],13,10),"")</f>
        <v>DE20538431</v>
      </c>
      <c r="J410" s="60" t="b">
        <f>Proc[[#This Row],[Requested]]=Proc[[#This Row],[CurrentParent]]</f>
        <v>0</v>
      </c>
      <c r="K410" s="60" t="str">
        <f>IF(Proc[[#This Row],[Author]]="Marcela Urrego",VLOOKUP(LEFT(Proc[[#This Row],[Requested]],1),Table3[#All],2,0),VLOOKUP(Proc[[#This Row],[Author]],Table4[],2,0))</f>
        <v>MGF</v>
      </c>
      <c r="L410" s="60" t="s">
        <v>530</v>
      </c>
      <c r="M410" s="69">
        <v>45692.46533564815</v>
      </c>
      <c r="P410" s="69" t="str">
        <f ca="1">IF(Proc[[#This Row],[DaysAgeing]]&gt;5,"yep","on track")</f>
        <v>yep</v>
      </c>
      <c r="Q410" s="3">
        <f ca="1">IF(Proc[[#This Row],[DateClosed]]="",ABS(NETWORKDAYS(Proc[[#This Row],[DateOpened]],TODAY()))-1,ABS(NETWORKDAYS(Proc[[#This Row],[DateOpened]],Proc[[#This Row],[DateClosed]]))-1)</f>
        <v>19</v>
      </c>
      <c r="R410" s="69" t="s">
        <v>575</v>
      </c>
      <c r="S410" s="60"/>
    </row>
    <row r="411" spans="1:19" hidden="1">
      <c r="A411" s="62" t="s">
        <v>1849</v>
      </c>
      <c r="B411" s="60" t="str">
        <f>IFERROR(VLOOKUP(Proc[[#This Row],[App]],Table2[],3,0),"open")</f>
        <v>ok</v>
      </c>
      <c r="C411" s="62" t="s">
        <v>369</v>
      </c>
      <c r="D411" t="s">
        <v>1843</v>
      </c>
      <c r="E411" t="s">
        <v>658</v>
      </c>
      <c r="F411" s="60" t="s">
        <v>449</v>
      </c>
      <c r="G411" s="62" t="s">
        <v>406</v>
      </c>
      <c r="H411" s="60" t="str">
        <f>IF(Proc[[#This Row],[type]]="LFF (MDG-F)",MID(Proc[[#This Row],[Obj]],13,10),"")</f>
        <v>DE20567105</v>
      </c>
      <c r="J411" s="60" t="b">
        <f>Proc[[#This Row],[Requested]]=Proc[[#This Row],[CurrentParent]]</f>
        <v>0</v>
      </c>
      <c r="K411" s="60" t="str">
        <f>IF(Proc[[#This Row],[Author]]="Marcela Urrego",VLOOKUP(LEFT(Proc[[#This Row],[Requested]],1),Table3[#All],2,0),VLOOKUP(Proc[[#This Row],[Author]],Table4[],2,0))</f>
        <v>MGF</v>
      </c>
      <c r="L411" s="60" t="s">
        <v>530</v>
      </c>
      <c r="M411" s="69">
        <v>45692.46533564815</v>
      </c>
      <c r="P411" s="69" t="str">
        <f ca="1">IF(Proc[[#This Row],[DaysAgeing]]&gt;5,"yep","on track")</f>
        <v>yep</v>
      </c>
      <c r="Q411" s="3">
        <f ca="1">IF(Proc[[#This Row],[DateClosed]]="",ABS(NETWORKDAYS(Proc[[#This Row],[DateOpened]],TODAY()))-1,ABS(NETWORKDAYS(Proc[[#This Row],[DateOpened]],Proc[[#This Row],[DateClosed]]))-1)</f>
        <v>19</v>
      </c>
      <c r="R411" s="69" t="s">
        <v>575</v>
      </c>
      <c r="S411" s="60"/>
    </row>
    <row r="412" spans="1:19" hidden="1">
      <c r="A412" s="62" t="s">
        <v>1849</v>
      </c>
      <c r="B412" s="60" t="str">
        <f>IFERROR(VLOOKUP(Proc[[#This Row],[App]],Table2[],3,0),"open")</f>
        <v>ok</v>
      </c>
      <c r="C412" s="62" t="s">
        <v>369</v>
      </c>
      <c r="D412" t="s">
        <v>1844</v>
      </c>
      <c r="E412" t="s">
        <v>658</v>
      </c>
      <c r="F412" s="60" t="s">
        <v>466</v>
      </c>
      <c r="G412" s="62" t="s">
        <v>406</v>
      </c>
      <c r="H412" s="60" t="str">
        <f>IF(Proc[[#This Row],[type]]="LFF (MDG-F)",MID(Proc[[#This Row],[Obj]],13,10),"")</f>
        <v>DE10538431</v>
      </c>
      <c r="J412" s="60" t="b">
        <f>Proc[[#This Row],[Requested]]=Proc[[#This Row],[CurrentParent]]</f>
        <v>0</v>
      </c>
      <c r="K412" s="60" t="str">
        <f>IF(Proc[[#This Row],[Author]]="Marcela Urrego",VLOOKUP(LEFT(Proc[[#This Row],[Requested]],1),Table3[#All],2,0),VLOOKUP(Proc[[#This Row],[Author]],Table4[],2,0))</f>
        <v>MGF</v>
      </c>
      <c r="L412" s="60" t="s">
        <v>530</v>
      </c>
      <c r="M412" s="69">
        <v>45692.46533564815</v>
      </c>
      <c r="P412" s="69" t="str">
        <f ca="1">IF(Proc[[#This Row],[DaysAgeing]]&gt;5,"yep","on track")</f>
        <v>yep</v>
      </c>
      <c r="Q412" s="3">
        <f ca="1">IF(Proc[[#This Row],[DateClosed]]="",ABS(NETWORKDAYS(Proc[[#This Row],[DateOpened]],TODAY()))-1,ABS(NETWORKDAYS(Proc[[#This Row],[DateOpened]],Proc[[#This Row],[DateClosed]]))-1)</f>
        <v>19</v>
      </c>
      <c r="R412" s="69" t="s">
        <v>575</v>
      </c>
      <c r="S412" s="60"/>
    </row>
    <row r="413" spans="1:19" hidden="1">
      <c r="A413" s="62" t="s">
        <v>1849</v>
      </c>
      <c r="B413" s="60" t="str">
        <f>IFERROR(VLOOKUP(Proc[[#This Row],[App]],Table2[],3,0),"open")</f>
        <v>ok</v>
      </c>
      <c r="C413" s="62" t="s">
        <v>369</v>
      </c>
      <c r="D413" t="s">
        <v>465</v>
      </c>
      <c r="E413" t="s">
        <v>658</v>
      </c>
      <c r="F413" s="60" t="s">
        <v>466</v>
      </c>
      <c r="G413" s="62" t="s">
        <v>406</v>
      </c>
      <c r="H413" s="60" t="str">
        <f>IF(Proc[[#This Row],[type]]="LFF (MDG-F)",MID(Proc[[#This Row],[Obj]],13,10),"")</f>
        <v>DE10567105</v>
      </c>
      <c r="J413" s="60" t="b">
        <f>Proc[[#This Row],[Requested]]=Proc[[#This Row],[CurrentParent]]</f>
        <v>0</v>
      </c>
      <c r="K413" s="60" t="str">
        <f>IF(Proc[[#This Row],[Author]]="Marcela Urrego",VLOOKUP(LEFT(Proc[[#This Row],[Requested]],1),Table3[#All],2,0),VLOOKUP(Proc[[#This Row],[Author]],Table4[],2,0))</f>
        <v>MGF</v>
      </c>
      <c r="L413" s="60" t="s">
        <v>530</v>
      </c>
      <c r="M413" s="69">
        <v>45692.46533564815</v>
      </c>
      <c r="P413" s="69" t="str">
        <f ca="1">IF(Proc[[#This Row],[DaysAgeing]]&gt;5,"yep","on track")</f>
        <v>yep</v>
      </c>
      <c r="Q413" s="3">
        <f ca="1">IF(Proc[[#This Row],[DateClosed]]="",ABS(NETWORKDAYS(Proc[[#This Row],[DateOpened]],TODAY()))-1,ABS(NETWORKDAYS(Proc[[#This Row],[DateOpened]],Proc[[#This Row],[DateClosed]]))-1)</f>
        <v>19</v>
      </c>
      <c r="R413" s="69" t="s">
        <v>575</v>
      </c>
      <c r="S413" s="60"/>
    </row>
    <row r="414" spans="1:19" hidden="1">
      <c r="A414" s="62" t="s">
        <v>1849</v>
      </c>
      <c r="B414" s="60" t="str">
        <f>IFERROR(VLOOKUP(Proc[[#This Row],[App]],Table2[],3,0),"open")</f>
        <v>ok</v>
      </c>
      <c r="C414" s="62" t="s">
        <v>369</v>
      </c>
      <c r="D414" t="s">
        <v>505</v>
      </c>
      <c r="E414" t="s">
        <v>658</v>
      </c>
      <c r="F414" s="60" t="s">
        <v>1184</v>
      </c>
      <c r="G414" s="62" t="s">
        <v>406</v>
      </c>
      <c r="H414" s="60" t="str">
        <f>IF(Proc[[#This Row],[type]]="LFF (MDG-F)",MID(Proc[[#This Row],[Obj]],13,10),"")</f>
        <v>DE10566400</v>
      </c>
      <c r="J414" s="60" t="b">
        <f>Proc[[#This Row],[Requested]]=Proc[[#This Row],[CurrentParent]]</f>
        <v>0</v>
      </c>
      <c r="K414" s="60" t="str">
        <f>IF(Proc[[#This Row],[Author]]="Marcela Urrego",VLOOKUP(LEFT(Proc[[#This Row],[Requested]],1),Table3[#All],2,0),VLOOKUP(Proc[[#This Row],[Author]],Table4[],2,0))</f>
        <v>MGF</v>
      </c>
      <c r="L414" s="60" t="s">
        <v>530</v>
      </c>
      <c r="M414" s="69">
        <v>45692.46533564815</v>
      </c>
      <c r="P414" s="69" t="str">
        <f ca="1">IF(Proc[[#This Row],[DaysAgeing]]&gt;5,"yep","on track")</f>
        <v>yep</v>
      </c>
      <c r="Q414" s="3">
        <f ca="1">IF(Proc[[#This Row],[DateClosed]]="",ABS(NETWORKDAYS(Proc[[#This Row],[DateOpened]],TODAY()))-1,ABS(NETWORKDAYS(Proc[[#This Row],[DateOpened]],Proc[[#This Row],[DateClosed]]))-1)</f>
        <v>19</v>
      </c>
      <c r="R414" s="69" t="s">
        <v>575</v>
      </c>
      <c r="S414" s="60"/>
    </row>
    <row r="415" spans="1:19" hidden="1">
      <c r="A415" s="62" t="s">
        <v>1849</v>
      </c>
      <c r="B415" s="60" t="str">
        <f>IFERROR(VLOOKUP(Proc[[#This Row],[App]],Table2[],3,0),"open")</f>
        <v>ok</v>
      </c>
      <c r="C415" s="62" t="s">
        <v>369</v>
      </c>
      <c r="D415" t="s">
        <v>998</v>
      </c>
      <c r="E415" t="s">
        <v>658</v>
      </c>
      <c r="F415" s="60" t="s">
        <v>468</v>
      </c>
      <c r="G415" s="62" t="s">
        <v>406</v>
      </c>
      <c r="H415" s="60" t="str">
        <f>IF(Proc[[#This Row],[type]]="LFF (MDG-F)",MID(Proc[[#This Row],[Obj]],13,10),"")</f>
        <v>DE10505600</v>
      </c>
      <c r="J415" s="60" t="b">
        <f>Proc[[#This Row],[Requested]]=Proc[[#This Row],[CurrentParent]]</f>
        <v>0</v>
      </c>
      <c r="K415" s="60" t="str">
        <f>IF(Proc[[#This Row],[Author]]="Marcela Urrego",VLOOKUP(LEFT(Proc[[#This Row],[Requested]],1),Table3[#All],2,0),VLOOKUP(Proc[[#This Row],[Author]],Table4[],2,0))</f>
        <v>MGF</v>
      </c>
      <c r="L415" s="60" t="s">
        <v>530</v>
      </c>
      <c r="M415" s="69">
        <v>45692.46533564815</v>
      </c>
      <c r="P415" s="69" t="str">
        <f ca="1">IF(Proc[[#This Row],[DaysAgeing]]&gt;5,"yep","on track")</f>
        <v>yep</v>
      </c>
      <c r="Q415" s="3">
        <f ca="1">IF(Proc[[#This Row],[DateClosed]]="",ABS(NETWORKDAYS(Proc[[#This Row],[DateOpened]],TODAY()))-1,ABS(NETWORKDAYS(Proc[[#This Row],[DateOpened]],Proc[[#This Row],[DateClosed]]))-1)</f>
        <v>19</v>
      </c>
      <c r="R415" s="69" t="s">
        <v>575</v>
      </c>
      <c r="S415" s="60"/>
    </row>
    <row r="416" spans="1:19" hidden="1">
      <c r="A416" s="62" t="s">
        <v>1849</v>
      </c>
      <c r="B416" s="60" t="str">
        <f>IFERROR(VLOOKUP(Proc[[#This Row],[App]],Table2[],3,0),"open")</f>
        <v>ok</v>
      </c>
      <c r="C416" s="62" t="s">
        <v>377</v>
      </c>
      <c r="D416" t="s">
        <v>1141</v>
      </c>
      <c r="E416" t="s">
        <v>658</v>
      </c>
      <c r="F416" s="60" t="s">
        <v>449</v>
      </c>
      <c r="G416" s="62" t="s">
        <v>406</v>
      </c>
      <c r="H416" s="60" t="str">
        <f>IF(Proc[[#This Row],[type]]="LFF (MDG-F)",MID(Proc[[#This Row],[Obj]],13,10),"")</f>
        <v>DE20566500</v>
      </c>
      <c r="J416" s="60" t="b">
        <f>Proc[[#This Row],[Requested]]=Proc[[#This Row],[CurrentParent]]</f>
        <v>0</v>
      </c>
      <c r="K416" s="60" t="str">
        <f>IF(Proc[[#This Row],[Author]]="Marcela Urrego",VLOOKUP(LEFT(Proc[[#This Row],[Requested]],1),Table3[#All],2,0),VLOOKUP(Proc[[#This Row],[Author]],Table4[],2,0))</f>
        <v>MGF</v>
      </c>
      <c r="L416" s="60" t="s">
        <v>530</v>
      </c>
      <c r="M416" s="69">
        <v>45692.46533564815</v>
      </c>
      <c r="P416" s="69" t="str">
        <f ca="1">IF(Proc[[#This Row],[DaysAgeing]]&gt;5,"yep","on track")</f>
        <v>yep</v>
      </c>
      <c r="Q416" s="3">
        <f ca="1">IF(Proc[[#This Row],[DateClosed]]="",ABS(NETWORKDAYS(Proc[[#This Row],[DateOpened]],TODAY()))-1,ABS(NETWORKDAYS(Proc[[#This Row],[DateOpened]],Proc[[#This Row],[DateClosed]]))-1)</f>
        <v>19</v>
      </c>
      <c r="R416" s="69" t="s">
        <v>575</v>
      </c>
      <c r="S416" s="60"/>
    </row>
    <row r="417" spans="1:19" hidden="1">
      <c r="A417" s="62" t="s">
        <v>1849</v>
      </c>
      <c r="B417" s="60" t="str">
        <f>IFERROR(VLOOKUP(Proc[[#This Row],[App]],Table2[],3,0),"open")</f>
        <v>ok</v>
      </c>
      <c r="C417" s="62" t="s">
        <v>369</v>
      </c>
      <c r="D417" t="s">
        <v>506</v>
      </c>
      <c r="E417" t="s">
        <v>658</v>
      </c>
      <c r="F417" s="60" t="s">
        <v>472</v>
      </c>
      <c r="G417" s="62" t="s">
        <v>406</v>
      </c>
      <c r="H417" s="60" t="str">
        <f>IF(Proc[[#This Row],[type]]="LFF (MDG-F)",MID(Proc[[#This Row],[Obj]],13,10),"")</f>
        <v>DE20625300</v>
      </c>
      <c r="J417" s="60" t="b">
        <f>Proc[[#This Row],[Requested]]=Proc[[#This Row],[CurrentParent]]</f>
        <v>0</v>
      </c>
      <c r="K417" s="60" t="str">
        <f>IF(Proc[[#This Row],[Author]]="Marcela Urrego",VLOOKUP(LEFT(Proc[[#This Row],[Requested]],1),Table3[#All],2,0),VLOOKUP(Proc[[#This Row],[Author]],Table4[],2,0))</f>
        <v>MGF</v>
      </c>
      <c r="L417" s="60" t="s">
        <v>530</v>
      </c>
      <c r="M417" s="69">
        <v>45692.46533564815</v>
      </c>
      <c r="P417" s="69" t="str">
        <f ca="1">IF(Proc[[#This Row],[DaysAgeing]]&gt;5,"yep","on track")</f>
        <v>yep</v>
      </c>
      <c r="Q417" s="3">
        <f ca="1">IF(Proc[[#This Row],[DateClosed]]="",ABS(NETWORKDAYS(Proc[[#This Row],[DateOpened]],TODAY()))-1,ABS(NETWORKDAYS(Proc[[#This Row],[DateOpened]],Proc[[#This Row],[DateClosed]]))-1)</f>
        <v>19</v>
      </c>
      <c r="R417" s="69" t="s">
        <v>575</v>
      </c>
      <c r="S417" s="60"/>
    </row>
    <row r="418" spans="1:19" hidden="1">
      <c r="A418" s="62" t="s">
        <v>1849</v>
      </c>
      <c r="B418" s="60" t="str">
        <f>IFERROR(VLOOKUP(Proc[[#This Row],[App]],Table2[],3,0),"open")</f>
        <v>ok</v>
      </c>
      <c r="C418" s="62" t="s">
        <v>369</v>
      </c>
      <c r="D418" t="s">
        <v>482</v>
      </c>
      <c r="E418" t="s">
        <v>658</v>
      </c>
      <c r="F418" s="60" t="s">
        <v>474</v>
      </c>
      <c r="G418" s="62" t="s">
        <v>406</v>
      </c>
      <c r="H418" s="60" t="str">
        <f>IF(Proc[[#This Row],[type]]="LFF (MDG-F)",MID(Proc[[#This Row],[Obj]],13,10),"")</f>
        <v>DE20585300</v>
      </c>
      <c r="J418" s="60" t="b">
        <f>Proc[[#This Row],[Requested]]=Proc[[#This Row],[CurrentParent]]</f>
        <v>0</v>
      </c>
      <c r="K418" s="60" t="str">
        <f>IF(Proc[[#This Row],[Author]]="Marcela Urrego",VLOOKUP(LEFT(Proc[[#This Row],[Requested]],1),Table3[#All],2,0),VLOOKUP(Proc[[#This Row],[Author]],Table4[],2,0))</f>
        <v>MGF</v>
      </c>
      <c r="L418" s="60" t="s">
        <v>530</v>
      </c>
      <c r="M418" s="69">
        <v>45692.46533564815</v>
      </c>
      <c r="P418" s="69" t="str">
        <f ca="1">IF(Proc[[#This Row],[DaysAgeing]]&gt;5,"yep","on track")</f>
        <v>yep</v>
      </c>
      <c r="Q418" s="3">
        <f ca="1">IF(Proc[[#This Row],[DateClosed]]="",ABS(NETWORKDAYS(Proc[[#This Row],[DateOpened]],TODAY()))-1,ABS(NETWORKDAYS(Proc[[#This Row],[DateOpened]],Proc[[#This Row],[DateClosed]]))-1)</f>
        <v>19</v>
      </c>
      <c r="R418" s="69" t="s">
        <v>575</v>
      </c>
      <c r="S418" s="60"/>
    </row>
    <row r="419" spans="1:19" hidden="1">
      <c r="A419" s="62" t="s">
        <v>1849</v>
      </c>
      <c r="B419" s="60" t="str">
        <f>IFERROR(VLOOKUP(Proc[[#This Row],[App]],Table2[],3,0),"open")</f>
        <v>ok</v>
      </c>
      <c r="C419" s="62" t="s">
        <v>369</v>
      </c>
      <c r="D419" t="s">
        <v>1845</v>
      </c>
      <c r="E419" t="s">
        <v>658</v>
      </c>
      <c r="F419" s="60" t="s">
        <v>458</v>
      </c>
      <c r="G419" s="62" t="s">
        <v>406</v>
      </c>
      <c r="H419" s="60" t="str">
        <f>IF(Proc[[#This Row],[type]]="LFF (MDG-F)",MID(Proc[[#This Row],[Obj]],13,10),"")</f>
        <v>DE10649700</v>
      </c>
      <c r="J419" s="60" t="b">
        <f>Proc[[#This Row],[Requested]]=Proc[[#This Row],[CurrentParent]]</f>
        <v>0</v>
      </c>
      <c r="K419" s="60" t="str">
        <f>IF(Proc[[#This Row],[Author]]="Marcela Urrego",VLOOKUP(LEFT(Proc[[#This Row],[Requested]],1),Table3[#All],2,0),VLOOKUP(Proc[[#This Row],[Author]],Table4[],2,0))</f>
        <v>MGF</v>
      </c>
      <c r="L419" s="60" t="s">
        <v>530</v>
      </c>
      <c r="M419" s="69">
        <v>45692.46533564815</v>
      </c>
      <c r="P419" s="69" t="str">
        <f ca="1">IF(Proc[[#This Row],[DaysAgeing]]&gt;5,"yep","on track")</f>
        <v>yep</v>
      </c>
      <c r="Q419" s="3">
        <f ca="1">IF(Proc[[#This Row],[DateClosed]]="",ABS(NETWORKDAYS(Proc[[#This Row],[DateOpened]],TODAY()))-1,ABS(NETWORKDAYS(Proc[[#This Row],[DateOpened]],Proc[[#This Row],[DateClosed]]))-1)</f>
        <v>19</v>
      </c>
      <c r="R419" s="69" t="s">
        <v>575</v>
      </c>
      <c r="S419" s="60"/>
    </row>
    <row r="420" spans="1:19" hidden="1">
      <c r="A420" s="62" t="s">
        <v>1849</v>
      </c>
      <c r="B420" s="60" t="str">
        <f>IFERROR(VLOOKUP(Proc[[#This Row],[App]],Table2[],3,0),"open")</f>
        <v>ok</v>
      </c>
      <c r="C420" s="62" t="s">
        <v>369</v>
      </c>
      <c r="D420" t="s">
        <v>1846</v>
      </c>
      <c r="E420" t="s">
        <v>658</v>
      </c>
      <c r="F420" s="60" t="s">
        <v>470</v>
      </c>
      <c r="G420" s="62" t="s">
        <v>406</v>
      </c>
      <c r="H420" s="60" t="str">
        <f>IF(Proc[[#This Row],[type]]="LFF (MDG-F)",MID(Proc[[#This Row],[Obj]],13,10),"")</f>
        <v>DE10607900</v>
      </c>
      <c r="J420" s="60" t="b">
        <f>Proc[[#This Row],[Requested]]=Proc[[#This Row],[CurrentParent]]</f>
        <v>0</v>
      </c>
      <c r="K420" s="60" t="str">
        <f>IF(Proc[[#This Row],[Author]]="Marcela Urrego",VLOOKUP(LEFT(Proc[[#This Row],[Requested]],1),Table3[#All],2,0),VLOOKUP(Proc[[#This Row],[Author]],Table4[],2,0))</f>
        <v>MGF</v>
      </c>
      <c r="L420" s="60" t="s">
        <v>530</v>
      </c>
      <c r="M420" s="69">
        <v>45692.46533564815</v>
      </c>
      <c r="P420" s="69" t="str">
        <f ca="1">IF(Proc[[#This Row],[DaysAgeing]]&gt;5,"yep","on track")</f>
        <v>yep</v>
      </c>
      <c r="Q420" s="3">
        <f ca="1">IF(Proc[[#This Row],[DateClosed]]="",ABS(NETWORKDAYS(Proc[[#This Row],[DateOpened]],TODAY()))-1,ABS(NETWORKDAYS(Proc[[#This Row],[DateOpened]],Proc[[#This Row],[DateClosed]]))-1)</f>
        <v>19</v>
      </c>
      <c r="R420" s="69" t="s">
        <v>575</v>
      </c>
      <c r="S420" s="60"/>
    </row>
    <row r="421" spans="1:19" hidden="1">
      <c r="A421" s="62" t="s">
        <v>1849</v>
      </c>
      <c r="B421" s="60" t="str">
        <f>IFERROR(VLOOKUP(Proc[[#This Row],[App]],Table2[],3,0),"open")</f>
        <v>ok</v>
      </c>
      <c r="C421" s="62" t="s">
        <v>369</v>
      </c>
      <c r="D421" t="s">
        <v>459</v>
      </c>
      <c r="E421" t="s">
        <v>658</v>
      </c>
      <c r="F421" s="60" t="s">
        <v>460</v>
      </c>
      <c r="G421" s="62" t="s">
        <v>406</v>
      </c>
      <c r="H421" s="60" t="str">
        <f>IF(Proc[[#This Row],[type]]="LFF (MDG-F)",MID(Proc[[#This Row],[Obj]],13,10),"")</f>
        <v>DE10517300</v>
      </c>
      <c r="J421" s="60" t="b">
        <f>Proc[[#This Row],[Requested]]=Proc[[#This Row],[CurrentParent]]</f>
        <v>0</v>
      </c>
      <c r="K421" s="60" t="str">
        <f>IF(Proc[[#This Row],[Author]]="Marcela Urrego",VLOOKUP(LEFT(Proc[[#This Row],[Requested]],1),Table3[#All],2,0),VLOOKUP(Proc[[#This Row],[Author]],Table4[],2,0))</f>
        <v>MGF</v>
      </c>
      <c r="L421" s="60" t="s">
        <v>530</v>
      </c>
      <c r="M421" s="69">
        <v>45692.46533564815</v>
      </c>
      <c r="P421" s="69" t="str">
        <f ca="1">IF(Proc[[#This Row],[DaysAgeing]]&gt;5,"yep","on track")</f>
        <v>yep</v>
      </c>
      <c r="Q421" s="3">
        <f ca="1">IF(Proc[[#This Row],[DateClosed]]="",ABS(NETWORKDAYS(Proc[[#This Row],[DateOpened]],TODAY()))-1,ABS(NETWORKDAYS(Proc[[#This Row],[DateOpened]],Proc[[#This Row],[DateClosed]]))-1)</f>
        <v>19</v>
      </c>
      <c r="R421" s="69" t="s">
        <v>575</v>
      </c>
      <c r="S421" s="60"/>
    </row>
    <row r="422" spans="1:19" hidden="1">
      <c r="A422" s="62" t="s">
        <v>1849</v>
      </c>
      <c r="B422" s="60" t="str">
        <f>IFERROR(VLOOKUP(Proc[[#This Row],[App]],Table2[],3,0),"open")</f>
        <v>ok</v>
      </c>
      <c r="C422" s="62" t="s">
        <v>369</v>
      </c>
      <c r="D422" t="s">
        <v>1847</v>
      </c>
      <c r="E422" t="s">
        <v>658</v>
      </c>
      <c r="F422" s="60" t="s">
        <v>1853</v>
      </c>
      <c r="G422" s="62" t="s">
        <v>406</v>
      </c>
      <c r="H422" s="60" t="str">
        <f>IF(Proc[[#This Row],[type]]="LFF (MDG-F)",MID(Proc[[#This Row],[Obj]],13,10),"")</f>
        <v>DE20569511</v>
      </c>
      <c r="J422" s="60" t="b">
        <f>Proc[[#This Row],[Requested]]=Proc[[#This Row],[CurrentParent]]</f>
        <v>0</v>
      </c>
      <c r="K422" s="60" t="str">
        <f>IF(Proc[[#This Row],[Author]]="Marcela Urrego",VLOOKUP(LEFT(Proc[[#This Row],[Requested]],1),Table3[#All],2,0),VLOOKUP(Proc[[#This Row],[Author]],Table4[],2,0))</f>
        <v>MGF</v>
      </c>
      <c r="L422" s="60" t="s">
        <v>530</v>
      </c>
      <c r="M422" s="69">
        <v>45692.46533564815</v>
      </c>
      <c r="P422" s="69" t="str">
        <f ca="1">IF(Proc[[#This Row],[DaysAgeing]]&gt;5,"yep","on track")</f>
        <v>yep</v>
      </c>
      <c r="Q422" s="3">
        <f ca="1">IF(Proc[[#This Row],[DateClosed]]="",ABS(NETWORKDAYS(Proc[[#This Row],[DateOpened]],TODAY()))-1,ABS(NETWORKDAYS(Proc[[#This Row],[DateOpened]],Proc[[#This Row],[DateClosed]]))-1)</f>
        <v>19</v>
      </c>
      <c r="R422" s="69" t="s">
        <v>575</v>
      </c>
      <c r="S422" s="60"/>
    </row>
    <row r="423" spans="1:19" hidden="1">
      <c r="A423" s="62" t="s">
        <v>1849</v>
      </c>
      <c r="B423" s="60" t="str">
        <f>IFERROR(VLOOKUP(Proc[[#This Row],[App]],Table2[],3,0),"open")</f>
        <v>ok</v>
      </c>
      <c r="C423" s="62" t="s">
        <v>369</v>
      </c>
      <c r="D423" t="s">
        <v>1848</v>
      </c>
      <c r="E423" t="s">
        <v>658</v>
      </c>
      <c r="F423" s="60" t="s">
        <v>509</v>
      </c>
      <c r="G423" s="62" t="s">
        <v>406</v>
      </c>
      <c r="H423" s="60" t="str">
        <f>IF(Proc[[#This Row],[type]]="LFF (MDG-F)",MID(Proc[[#This Row],[Obj]],13,10),"")</f>
        <v>DE20675101</v>
      </c>
      <c r="J423" s="60" t="b">
        <f>Proc[[#This Row],[Requested]]=Proc[[#This Row],[CurrentParent]]</f>
        <v>0</v>
      </c>
      <c r="K423" s="60" t="str">
        <f>IF(Proc[[#This Row],[Author]]="Marcela Urrego",VLOOKUP(LEFT(Proc[[#This Row],[Requested]],1),Table3[#All],2,0),VLOOKUP(Proc[[#This Row],[Author]],Table4[],2,0))</f>
        <v>MGF</v>
      </c>
      <c r="L423" s="60" t="s">
        <v>530</v>
      </c>
      <c r="M423" s="69">
        <v>45692.46533564815</v>
      </c>
      <c r="P423" s="69" t="str">
        <f ca="1">IF(Proc[[#This Row],[DaysAgeing]]&gt;5,"yep","on track")</f>
        <v>yep</v>
      </c>
      <c r="Q423" s="3">
        <f ca="1">IF(Proc[[#This Row],[DateClosed]]="",ABS(NETWORKDAYS(Proc[[#This Row],[DateOpened]],TODAY()))-1,ABS(NETWORKDAYS(Proc[[#This Row],[DateOpened]],Proc[[#This Row],[DateClosed]]))-1)</f>
        <v>19</v>
      </c>
      <c r="R423" s="69" t="s">
        <v>575</v>
      </c>
      <c r="S423" s="60"/>
    </row>
    <row r="424" spans="1:19" hidden="1">
      <c r="A424" t="s">
        <v>1854</v>
      </c>
      <c r="B424" s="60" t="str">
        <f>IFERROR(VLOOKUP(Proc[[#This Row],[App]],Table2[],3,0),"open")</f>
        <v>ok</v>
      </c>
      <c r="C424" s="62" t="s">
        <v>369</v>
      </c>
      <c r="D424" t="s">
        <v>1855</v>
      </c>
      <c r="E424" t="s">
        <v>513</v>
      </c>
      <c r="F424" s="60" t="s">
        <v>1856</v>
      </c>
      <c r="G424" t="s">
        <v>400</v>
      </c>
      <c r="H424" s="60" t="str">
        <f>IF(Proc[[#This Row],[type]]="LFF (MDG-F)",MID(Proc[[#This Row],[Obj]],13,10),"")</f>
        <v/>
      </c>
      <c r="J424" s="60" t="b">
        <f>Proc[[#This Row],[Requested]]=Proc[[#This Row],[CurrentParent]]</f>
        <v>0</v>
      </c>
      <c r="K424" s="60" t="str">
        <f>IF(Proc[[#This Row],[Author]]="Marcela Urrego",VLOOKUP(LEFT(Proc[[#This Row],[Requested]],1),Table3[#All],2,0),VLOOKUP(Proc[[#This Row],[Author]],Table4[],2,0))</f>
        <v>HC</v>
      </c>
      <c r="L424" s="60" t="s">
        <v>530</v>
      </c>
      <c r="M424" s="69">
        <v>45692.351273148146</v>
      </c>
      <c r="N424" s="69">
        <v>45693</v>
      </c>
      <c r="O424" s="69">
        <v>45693</v>
      </c>
      <c r="P424" s="69" t="str">
        <f ca="1">IF(Proc[[#This Row],[DaysAgeing]]&gt;5,"yep","on track")</f>
        <v>on track</v>
      </c>
      <c r="Q424" s="3">
        <f ca="1">IF(Proc[[#This Row],[DateClosed]]="",ABS(NETWORKDAYS(Proc[[#This Row],[DateOpened]],TODAY()))-1,ABS(NETWORKDAYS(Proc[[#This Row],[DateOpened]],Proc[[#This Row],[DateClosed]]))-1)</f>
        <v>1</v>
      </c>
      <c r="R424" s="69" t="s">
        <v>411</v>
      </c>
      <c r="S424" s="60"/>
    </row>
    <row r="425" spans="1:19" hidden="1">
      <c r="A425" t="s">
        <v>1857</v>
      </c>
      <c r="B425" s="60" t="str">
        <f>IFERROR(VLOOKUP(Proc[[#This Row],[App]],Table2[],3,0),"open")</f>
        <v>ok</v>
      </c>
      <c r="C425" t="s">
        <v>377</v>
      </c>
      <c r="D425" t="s">
        <v>1858</v>
      </c>
      <c r="E425" t="s">
        <v>517</v>
      </c>
      <c r="F425" s="60" t="s">
        <v>1760</v>
      </c>
      <c r="G425" t="s">
        <v>406</v>
      </c>
      <c r="H425" s="60" t="str">
        <f>IF(Proc[[#This Row],[type]]="LFF (MDG-F)",MID(Proc[[#This Row],[Obj]],13,10),"")</f>
        <v>DE10GT8764</v>
      </c>
      <c r="I425" t="s">
        <v>850</v>
      </c>
      <c r="J425" s="60" t="b">
        <f>Proc[[#This Row],[Requested]]=Proc[[#This Row],[CurrentParent]]</f>
        <v>0</v>
      </c>
      <c r="K425" s="60" t="str">
        <f>IF(Proc[[#This Row],[Author]]="Marcela Urrego",VLOOKUP(LEFT(Proc[[#This Row],[Requested]],1),Table3[#All],2,0),VLOOKUP(Proc[[#This Row],[Author]],Table4[],2,0))</f>
        <v>LS</v>
      </c>
      <c r="L425" s="60" t="s">
        <v>530</v>
      </c>
      <c r="M425" s="69">
        <v>45692.314629629633</v>
      </c>
      <c r="O425" s="69">
        <v>45693</v>
      </c>
      <c r="P425" s="69" t="str">
        <f ca="1">IF(Proc[[#This Row],[DaysAgeing]]&gt;5,"yep","on track")</f>
        <v>on track</v>
      </c>
      <c r="Q425" s="3">
        <f ca="1">IF(Proc[[#This Row],[DateClosed]]="",ABS(NETWORKDAYS(Proc[[#This Row],[DateOpened]],TODAY()))-1,ABS(NETWORKDAYS(Proc[[#This Row],[DateOpened]],Proc[[#This Row],[DateClosed]]))-1)</f>
        <v>1</v>
      </c>
      <c r="R425" s="69" t="s">
        <v>1004</v>
      </c>
      <c r="S425" s="60"/>
    </row>
    <row r="426" spans="1:19" hidden="1">
      <c r="A426" s="62" t="s">
        <v>1857</v>
      </c>
      <c r="B426" s="60" t="str">
        <f>IFERROR(VLOOKUP(Proc[[#This Row],[App]],Table2[],3,0),"open")</f>
        <v>ok</v>
      </c>
      <c r="C426" s="62" t="s">
        <v>369</v>
      </c>
      <c r="D426" t="s">
        <v>1859</v>
      </c>
      <c r="E426" t="s">
        <v>517</v>
      </c>
      <c r="F426" s="60" t="s">
        <v>1862</v>
      </c>
      <c r="G426" s="62" t="s">
        <v>400</v>
      </c>
      <c r="H426" s="60" t="str">
        <f>IF(Proc[[#This Row],[type]]="LFF (MDG-F)",MID(Proc[[#This Row],[Obj]],13,10),"")</f>
        <v/>
      </c>
      <c r="J426" s="60" t="b">
        <f>Proc[[#This Row],[Requested]]=Proc[[#This Row],[CurrentParent]]</f>
        <v>0</v>
      </c>
      <c r="K426" s="60" t="str">
        <f>IF(Proc[[#This Row],[Author]]="Marcela Urrego",VLOOKUP(LEFT(Proc[[#This Row],[Requested]],1),Table3[#All],2,0),VLOOKUP(Proc[[#This Row],[Author]],Table4[],2,0))</f>
        <v>LS</v>
      </c>
      <c r="L426" s="60" t="s">
        <v>530</v>
      </c>
      <c r="M426" s="69">
        <v>45692.314629629633</v>
      </c>
      <c r="N426" s="69">
        <v>45693</v>
      </c>
      <c r="O426" s="69">
        <v>45693</v>
      </c>
      <c r="P426" s="69" t="str">
        <f ca="1">IF(Proc[[#This Row],[DaysAgeing]]&gt;5,"yep","on track")</f>
        <v>on track</v>
      </c>
      <c r="Q426" s="3">
        <f ca="1">IF(Proc[[#This Row],[DateClosed]]="",ABS(NETWORKDAYS(Proc[[#This Row],[DateOpened]],TODAY()))-1,ABS(NETWORKDAYS(Proc[[#This Row],[DateOpened]],Proc[[#This Row],[DateClosed]]))-1)</f>
        <v>1</v>
      </c>
      <c r="R426" s="69" t="s">
        <v>1004</v>
      </c>
      <c r="S426" s="60"/>
    </row>
    <row r="427" spans="1:19" hidden="1">
      <c r="A427" s="62" t="s">
        <v>1857</v>
      </c>
      <c r="B427" s="60" t="str">
        <f>IFERROR(VLOOKUP(Proc[[#This Row],[App]],Table2[],3,0),"open")</f>
        <v>ok</v>
      </c>
      <c r="C427" s="62" t="s">
        <v>369</v>
      </c>
      <c r="D427" t="s">
        <v>1860</v>
      </c>
      <c r="E427" t="s">
        <v>450</v>
      </c>
      <c r="F427" s="60" t="s">
        <v>1760</v>
      </c>
      <c r="G427" s="62" t="s">
        <v>400</v>
      </c>
      <c r="H427" s="60" t="str">
        <f>IF(Proc[[#This Row],[type]]="LFF (MDG-F)",MID(Proc[[#This Row],[Obj]],13,10),"")</f>
        <v/>
      </c>
      <c r="J427" s="60" t="b">
        <f>Proc[[#This Row],[Requested]]=Proc[[#This Row],[CurrentParent]]</f>
        <v>0</v>
      </c>
      <c r="K427" s="60" t="str">
        <f>IF(Proc[[#This Row],[Author]]="Marcela Urrego",VLOOKUP(LEFT(Proc[[#This Row],[Requested]],1),Table3[#All],2,0),VLOOKUP(Proc[[#This Row],[Author]],Table4[],2,0))</f>
        <v>LS</v>
      </c>
      <c r="L427" s="60" t="s">
        <v>530</v>
      </c>
      <c r="M427" s="69">
        <v>45692.314629629633</v>
      </c>
      <c r="N427" s="69">
        <v>45693</v>
      </c>
      <c r="O427" s="69">
        <v>45693</v>
      </c>
      <c r="P427" s="69" t="str">
        <f ca="1">IF(Proc[[#This Row],[DaysAgeing]]&gt;5,"yep","on track")</f>
        <v>on track</v>
      </c>
      <c r="Q427" s="3">
        <f ca="1">IF(Proc[[#This Row],[DateClosed]]="",ABS(NETWORKDAYS(Proc[[#This Row],[DateOpened]],TODAY()))-1,ABS(NETWORKDAYS(Proc[[#This Row],[DateOpened]],Proc[[#This Row],[DateClosed]]))-1)</f>
        <v>1</v>
      </c>
      <c r="R427" s="69" t="s">
        <v>1004</v>
      </c>
      <c r="S427" s="60"/>
    </row>
    <row r="428" spans="1:19" hidden="1">
      <c r="A428" s="62" t="s">
        <v>1857</v>
      </c>
      <c r="B428" s="60" t="str">
        <f>IFERROR(VLOOKUP(Proc[[#This Row],[App]],Table2[],3,0),"open")</f>
        <v>ok</v>
      </c>
      <c r="C428" s="62" t="s">
        <v>369</v>
      </c>
      <c r="D428" t="s">
        <v>1861</v>
      </c>
      <c r="E428" t="s">
        <v>548</v>
      </c>
      <c r="F428" s="60" t="s">
        <v>1863</v>
      </c>
      <c r="G428" s="62" t="s">
        <v>400</v>
      </c>
      <c r="H428" s="60" t="str">
        <f>IF(Proc[[#This Row],[type]]="LFF (MDG-F)",MID(Proc[[#This Row],[Obj]],13,10),"")</f>
        <v/>
      </c>
      <c r="J428" s="60" t="b">
        <f>Proc[[#This Row],[Requested]]=Proc[[#This Row],[CurrentParent]]</f>
        <v>0</v>
      </c>
      <c r="K428" s="60" t="str">
        <f>IF(Proc[[#This Row],[Author]]="Marcela Urrego",VLOOKUP(LEFT(Proc[[#This Row],[Requested]],1),Table3[#All],2,0),VLOOKUP(Proc[[#This Row],[Author]],Table4[],2,0))</f>
        <v>LS</v>
      </c>
      <c r="L428" s="60" t="s">
        <v>530</v>
      </c>
      <c r="M428" s="69">
        <v>45692.314629629633</v>
      </c>
      <c r="N428" s="69">
        <v>45693</v>
      </c>
      <c r="O428" s="69">
        <v>45693</v>
      </c>
      <c r="P428" s="69" t="str">
        <f ca="1">IF(Proc[[#This Row],[DaysAgeing]]&gt;5,"yep","on track")</f>
        <v>on track</v>
      </c>
      <c r="Q428" s="3">
        <f ca="1">IF(Proc[[#This Row],[DateClosed]]="",ABS(NETWORKDAYS(Proc[[#This Row],[DateOpened]],TODAY()))-1,ABS(NETWORKDAYS(Proc[[#This Row],[DateOpened]],Proc[[#This Row],[DateClosed]]))-1)</f>
        <v>1</v>
      </c>
      <c r="R428" s="69" t="s">
        <v>1004</v>
      </c>
      <c r="S428" s="60"/>
    </row>
    <row r="429" spans="1:19" hidden="1">
      <c r="A429" t="s">
        <v>1864</v>
      </c>
      <c r="B429" s="60" t="str">
        <f>IFERROR(VLOOKUP(Proc[[#This Row],[App]],Table2[],3,0),"open")</f>
        <v>ok</v>
      </c>
      <c r="C429" s="62" t="s">
        <v>369</v>
      </c>
      <c r="D429" t="s">
        <v>1865</v>
      </c>
      <c r="E429" t="s">
        <v>1921</v>
      </c>
      <c r="F429" s="60" t="s">
        <v>1922</v>
      </c>
      <c r="G429" t="s">
        <v>400</v>
      </c>
      <c r="H429" s="60" t="str">
        <f>IF(Proc[[#This Row],[type]]="LFF (MDG-F)",MID(Proc[[#This Row],[Obj]],13,10),"")</f>
        <v/>
      </c>
      <c r="J429" s="60" t="b">
        <f>Proc[[#This Row],[Requested]]=Proc[[#This Row],[CurrentParent]]</f>
        <v>0</v>
      </c>
      <c r="K429" s="60" t="str">
        <f>IF(Proc[[#This Row],[Author]]="Marcela Urrego",VLOOKUP(LEFT(Proc[[#This Row],[Requested]],1),Table3[#All],2,0),VLOOKUP(Proc[[#This Row],[Author]],Table4[],2,0))</f>
        <v>LS</v>
      </c>
      <c r="L429" s="60" t="s">
        <v>530</v>
      </c>
      <c r="M429" s="69">
        <v>45693.65792824074</v>
      </c>
      <c r="P429" s="69" t="str">
        <f ca="1">IF(Proc[[#This Row],[DaysAgeing]]&gt;5,"yep","on track")</f>
        <v>yep</v>
      </c>
      <c r="Q429" s="3">
        <f ca="1">IF(Proc[[#This Row],[DateClosed]]="",ABS(NETWORKDAYS(Proc[[#This Row],[DateOpened]],TODAY()))-1,ABS(NETWORKDAYS(Proc[[#This Row],[DateOpened]],Proc[[#This Row],[DateClosed]]))-1)</f>
        <v>18</v>
      </c>
      <c r="R429" s="69" t="s">
        <v>858</v>
      </c>
      <c r="S429" s="60"/>
    </row>
    <row r="430" spans="1:19" hidden="1">
      <c r="A430" s="62" t="s">
        <v>1864</v>
      </c>
      <c r="B430" s="60" t="str">
        <f>IFERROR(VLOOKUP(Proc[[#This Row],[App]],Table2[],3,0),"open")</f>
        <v>ok</v>
      </c>
      <c r="C430" s="62" t="s">
        <v>369</v>
      </c>
      <c r="D430" t="s">
        <v>1866</v>
      </c>
      <c r="E430" t="s">
        <v>1921</v>
      </c>
      <c r="F430" s="60" t="s">
        <v>521</v>
      </c>
      <c r="G430" s="62" t="s">
        <v>400</v>
      </c>
      <c r="H430" s="60" t="str">
        <f>IF(Proc[[#This Row],[type]]="LFF (MDG-F)",MID(Proc[[#This Row],[Obj]],13,10),"")</f>
        <v/>
      </c>
      <c r="J430" s="60" t="b">
        <f>Proc[[#This Row],[Requested]]=Proc[[#This Row],[CurrentParent]]</f>
        <v>0</v>
      </c>
      <c r="K430" s="60" t="str">
        <f>IF(Proc[[#This Row],[Author]]="Marcela Urrego",VLOOKUP(LEFT(Proc[[#This Row],[Requested]],1),Table3[#All],2,0),VLOOKUP(Proc[[#This Row],[Author]],Table4[],2,0))</f>
        <v>LS</v>
      </c>
      <c r="L430" s="60" t="s">
        <v>530</v>
      </c>
      <c r="M430" s="69">
        <v>45693.65792824074</v>
      </c>
      <c r="P430" s="69" t="str">
        <f ca="1">IF(Proc[[#This Row],[DaysAgeing]]&gt;5,"yep","on track")</f>
        <v>yep</v>
      </c>
      <c r="Q430" s="3">
        <f ca="1">IF(Proc[[#This Row],[DateClosed]]="",ABS(NETWORKDAYS(Proc[[#This Row],[DateOpened]],TODAY()))-1,ABS(NETWORKDAYS(Proc[[#This Row],[DateOpened]],Proc[[#This Row],[DateClosed]]))-1)</f>
        <v>18</v>
      </c>
      <c r="R430" s="69" t="s">
        <v>858</v>
      </c>
      <c r="S430" s="60"/>
    </row>
    <row r="431" spans="1:19" hidden="1">
      <c r="A431" s="62" t="s">
        <v>1864</v>
      </c>
      <c r="B431" s="60" t="str">
        <f>IFERROR(VLOOKUP(Proc[[#This Row],[App]],Table2[],3,0),"open")</f>
        <v>ok</v>
      </c>
      <c r="C431" s="62" t="s">
        <v>369</v>
      </c>
      <c r="D431" t="s">
        <v>1867</v>
      </c>
      <c r="E431" t="s">
        <v>1921</v>
      </c>
      <c r="F431" s="60" t="s">
        <v>521</v>
      </c>
      <c r="G431" s="62" t="s">
        <v>400</v>
      </c>
      <c r="H431" s="60" t="str">
        <f>IF(Proc[[#This Row],[type]]="LFF (MDG-F)",MID(Proc[[#This Row],[Obj]],13,10),"")</f>
        <v/>
      </c>
      <c r="J431" s="60" t="b">
        <f>Proc[[#This Row],[Requested]]=Proc[[#This Row],[CurrentParent]]</f>
        <v>0</v>
      </c>
      <c r="K431" s="60" t="str">
        <f>IF(Proc[[#This Row],[Author]]="Marcela Urrego",VLOOKUP(LEFT(Proc[[#This Row],[Requested]],1),Table3[#All],2,0),VLOOKUP(Proc[[#This Row],[Author]],Table4[],2,0))</f>
        <v>LS</v>
      </c>
      <c r="L431" s="60" t="s">
        <v>530</v>
      </c>
      <c r="M431" s="69">
        <v>45693.65792824074</v>
      </c>
      <c r="P431" s="69" t="str">
        <f ca="1">IF(Proc[[#This Row],[DaysAgeing]]&gt;5,"yep","on track")</f>
        <v>yep</v>
      </c>
      <c r="Q431" s="3">
        <f ca="1">IF(Proc[[#This Row],[DateClosed]]="",ABS(NETWORKDAYS(Proc[[#This Row],[DateOpened]],TODAY()))-1,ABS(NETWORKDAYS(Proc[[#This Row],[DateOpened]],Proc[[#This Row],[DateClosed]]))-1)</f>
        <v>18</v>
      </c>
      <c r="R431" s="69" t="s">
        <v>858</v>
      </c>
      <c r="S431" s="60"/>
    </row>
    <row r="432" spans="1:19" hidden="1">
      <c r="A432" s="62" t="s">
        <v>1864</v>
      </c>
      <c r="B432" s="60" t="str">
        <f>IFERROR(VLOOKUP(Proc[[#This Row],[App]],Table2[],3,0),"open")</f>
        <v>ok</v>
      </c>
      <c r="C432" s="62" t="s">
        <v>369</v>
      </c>
      <c r="D432" t="s">
        <v>1868</v>
      </c>
      <c r="E432" t="s">
        <v>1921</v>
      </c>
      <c r="F432" s="60" t="s">
        <v>521</v>
      </c>
      <c r="G432" s="62" t="s">
        <v>400</v>
      </c>
      <c r="H432" s="60" t="str">
        <f>IF(Proc[[#This Row],[type]]="LFF (MDG-F)",MID(Proc[[#This Row],[Obj]],13,10),"")</f>
        <v/>
      </c>
      <c r="J432" s="60" t="b">
        <f>Proc[[#This Row],[Requested]]=Proc[[#This Row],[CurrentParent]]</f>
        <v>0</v>
      </c>
      <c r="K432" s="60" t="str">
        <f>IF(Proc[[#This Row],[Author]]="Marcela Urrego",VLOOKUP(LEFT(Proc[[#This Row],[Requested]],1),Table3[#All],2,0),VLOOKUP(Proc[[#This Row],[Author]],Table4[],2,0))</f>
        <v>LS</v>
      </c>
      <c r="L432" s="60" t="s">
        <v>530</v>
      </c>
      <c r="M432" s="69">
        <v>45693.65792824074</v>
      </c>
      <c r="P432" s="69" t="str">
        <f ca="1">IF(Proc[[#This Row],[DaysAgeing]]&gt;5,"yep","on track")</f>
        <v>yep</v>
      </c>
      <c r="Q432" s="3">
        <f ca="1">IF(Proc[[#This Row],[DateClosed]]="",ABS(NETWORKDAYS(Proc[[#This Row],[DateOpened]],TODAY()))-1,ABS(NETWORKDAYS(Proc[[#This Row],[DateOpened]],Proc[[#This Row],[DateClosed]]))-1)</f>
        <v>18</v>
      </c>
      <c r="R432" s="69" t="s">
        <v>858</v>
      </c>
      <c r="S432" s="60"/>
    </row>
    <row r="433" spans="1:19" hidden="1">
      <c r="A433" s="62" t="s">
        <v>1864</v>
      </c>
      <c r="B433" s="60" t="str">
        <f>IFERROR(VLOOKUP(Proc[[#This Row],[App]],Table2[],3,0),"open")</f>
        <v>ok</v>
      </c>
      <c r="C433" s="62" t="s">
        <v>369</v>
      </c>
      <c r="D433" t="s">
        <v>1869</v>
      </c>
      <c r="E433" t="s">
        <v>1921</v>
      </c>
      <c r="F433" s="60" t="s">
        <v>521</v>
      </c>
      <c r="G433" s="62" t="s">
        <v>400</v>
      </c>
      <c r="H433" s="60" t="str">
        <f>IF(Proc[[#This Row],[type]]="LFF (MDG-F)",MID(Proc[[#This Row],[Obj]],13,10),"")</f>
        <v/>
      </c>
      <c r="J433" s="60" t="b">
        <f>Proc[[#This Row],[Requested]]=Proc[[#This Row],[CurrentParent]]</f>
        <v>0</v>
      </c>
      <c r="K433" s="60" t="str">
        <f>IF(Proc[[#This Row],[Author]]="Marcela Urrego",VLOOKUP(LEFT(Proc[[#This Row],[Requested]],1),Table3[#All],2,0),VLOOKUP(Proc[[#This Row],[Author]],Table4[],2,0))</f>
        <v>LS</v>
      </c>
      <c r="L433" s="60" t="s">
        <v>530</v>
      </c>
      <c r="M433" s="69">
        <v>45693.65792824074</v>
      </c>
      <c r="P433" s="69" t="str">
        <f ca="1">IF(Proc[[#This Row],[DaysAgeing]]&gt;5,"yep","on track")</f>
        <v>yep</v>
      </c>
      <c r="Q433" s="3">
        <f ca="1">IF(Proc[[#This Row],[DateClosed]]="",ABS(NETWORKDAYS(Proc[[#This Row],[DateOpened]],TODAY()))-1,ABS(NETWORKDAYS(Proc[[#This Row],[DateOpened]],Proc[[#This Row],[DateClosed]]))-1)</f>
        <v>18</v>
      </c>
      <c r="R433" s="69" t="s">
        <v>858</v>
      </c>
      <c r="S433" s="60"/>
    </row>
    <row r="434" spans="1:19" hidden="1">
      <c r="A434" s="62" t="s">
        <v>1864</v>
      </c>
      <c r="B434" s="60" t="str">
        <f>IFERROR(VLOOKUP(Proc[[#This Row],[App]],Table2[],3,0),"open")</f>
        <v>ok</v>
      </c>
      <c r="C434" s="62" t="s">
        <v>369</v>
      </c>
      <c r="D434" t="s">
        <v>1870</v>
      </c>
      <c r="E434" t="s">
        <v>1921</v>
      </c>
      <c r="F434" s="60" t="s">
        <v>521</v>
      </c>
      <c r="G434" s="62" t="s">
        <v>400</v>
      </c>
      <c r="H434" s="60" t="str">
        <f>IF(Proc[[#This Row],[type]]="LFF (MDG-F)",MID(Proc[[#This Row],[Obj]],13,10),"")</f>
        <v/>
      </c>
      <c r="J434" s="60" t="b">
        <f>Proc[[#This Row],[Requested]]=Proc[[#This Row],[CurrentParent]]</f>
        <v>0</v>
      </c>
      <c r="K434" s="60" t="str">
        <f>IF(Proc[[#This Row],[Author]]="Marcela Urrego",VLOOKUP(LEFT(Proc[[#This Row],[Requested]],1),Table3[#All],2,0),VLOOKUP(Proc[[#This Row],[Author]],Table4[],2,0))</f>
        <v>LS</v>
      </c>
      <c r="L434" s="60" t="s">
        <v>530</v>
      </c>
      <c r="M434" s="69">
        <v>45693.65792824074</v>
      </c>
      <c r="P434" s="69" t="str">
        <f ca="1">IF(Proc[[#This Row],[DaysAgeing]]&gt;5,"yep","on track")</f>
        <v>yep</v>
      </c>
      <c r="Q434" s="3">
        <f ca="1">IF(Proc[[#This Row],[DateClosed]]="",ABS(NETWORKDAYS(Proc[[#This Row],[DateOpened]],TODAY()))-1,ABS(NETWORKDAYS(Proc[[#This Row],[DateOpened]],Proc[[#This Row],[DateClosed]]))-1)</f>
        <v>18</v>
      </c>
      <c r="R434" s="69" t="s">
        <v>858</v>
      </c>
      <c r="S434" s="60"/>
    </row>
    <row r="435" spans="1:19" hidden="1">
      <c r="A435" s="62" t="s">
        <v>1864</v>
      </c>
      <c r="B435" s="60" t="str">
        <f>IFERROR(VLOOKUP(Proc[[#This Row],[App]],Table2[],3,0),"open")</f>
        <v>ok</v>
      </c>
      <c r="C435" s="62" t="s">
        <v>369</v>
      </c>
      <c r="D435" t="s">
        <v>1871</v>
      </c>
      <c r="E435" t="s">
        <v>1921</v>
      </c>
      <c r="F435" s="60" t="s">
        <v>521</v>
      </c>
      <c r="G435" s="62" t="s">
        <v>400</v>
      </c>
      <c r="H435" s="60" t="str">
        <f>IF(Proc[[#This Row],[type]]="LFF (MDG-F)",MID(Proc[[#This Row],[Obj]],13,10),"")</f>
        <v/>
      </c>
      <c r="J435" s="60" t="b">
        <f>Proc[[#This Row],[Requested]]=Proc[[#This Row],[CurrentParent]]</f>
        <v>0</v>
      </c>
      <c r="K435" s="60" t="str">
        <f>IF(Proc[[#This Row],[Author]]="Marcela Urrego",VLOOKUP(LEFT(Proc[[#This Row],[Requested]],1),Table3[#All],2,0),VLOOKUP(Proc[[#This Row],[Author]],Table4[],2,0))</f>
        <v>LS</v>
      </c>
      <c r="L435" s="60" t="s">
        <v>530</v>
      </c>
      <c r="M435" s="69">
        <v>45693.65792824074</v>
      </c>
      <c r="P435" s="69" t="str">
        <f ca="1">IF(Proc[[#This Row],[DaysAgeing]]&gt;5,"yep","on track")</f>
        <v>yep</v>
      </c>
      <c r="Q435" s="3">
        <f ca="1">IF(Proc[[#This Row],[DateClosed]]="",ABS(NETWORKDAYS(Proc[[#This Row],[DateOpened]],TODAY()))-1,ABS(NETWORKDAYS(Proc[[#This Row],[DateOpened]],Proc[[#This Row],[DateClosed]]))-1)</f>
        <v>18</v>
      </c>
      <c r="R435" s="69" t="s">
        <v>858</v>
      </c>
      <c r="S435" s="60"/>
    </row>
    <row r="436" spans="1:19" hidden="1">
      <c r="A436" s="62" t="s">
        <v>1864</v>
      </c>
      <c r="B436" s="60" t="str">
        <f>IFERROR(VLOOKUP(Proc[[#This Row],[App]],Table2[],3,0),"open")</f>
        <v>ok</v>
      </c>
      <c r="C436" s="62" t="s">
        <v>369</v>
      </c>
      <c r="D436" t="s">
        <v>1872</v>
      </c>
      <c r="E436" t="s">
        <v>1921</v>
      </c>
      <c r="F436" s="60" t="s">
        <v>1922</v>
      </c>
      <c r="G436" s="62" t="s">
        <v>400</v>
      </c>
      <c r="H436" s="60" t="str">
        <f>IF(Proc[[#This Row],[type]]="LFF (MDG-F)",MID(Proc[[#This Row],[Obj]],13,10),"")</f>
        <v/>
      </c>
      <c r="J436" s="60" t="b">
        <f>Proc[[#This Row],[Requested]]=Proc[[#This Row],[CurrentParent]]</f>
        <v>0</v>
      </c>
      <c r="K436" s="60" t="str">
        <f>IF(Proc[[#This Row],[Author]]="Marcela Urrego",VLOOKUP(LEFT(Proc[[#This Row],[Requested]],1),Table3[#All],2,0),VLOOKUP(Proc[[#This Row],[Author]],Table4[],2,0))</f>
        <v>LS</v>
      </c>
      <c r="L436" s="60" t="s">
        <v>530</v>
      </c>
      <c r="M436" s="69">
        <v>45693.65792824074</v>
      </c>
      <c r="P436" s="69" t="str">
        <f ca="1">IF(Proc[[#This Row],[DaysAgeing]]&gt;5,"yep","on track")</f>
        <v>yep</v>
      </c>
      <c r="Q436" s="3">
        <f ca="1">IF(Proc[[#This Row],[DateClosed]]="",ABS(NETWORKDAYS(Proc[[#This Row],[DateOpened]],TODAY()))-1,ABS(NETWORKDAYS(Proc[[#This Row],[DateOpened]],Proc[[#This Row],[DateClosed]]))-1)</f>
        <v>18</v>
      </c>
      <c r="R436" s="69" t="s">
        <v>858</v>
      </c>
      <c r="S436" s="60"/>
    </row>
    <row r="437" spans="1:19" hidden="1">
      <c r="A437" s="62" t="s">
        <v>1864</v>
      </c>
      <c r="B437" s="60" t="str">
        <f>IFERROR(VLOOKUP(Proc[[#This Row],[App]],Table2[],3,0),"open")</f>
        <v>ok</v>
      </c>
      <c r="C437" s="62" t="s">
        <v>369</v>
      </c>
      <c r="D437" t="s">
        <v>1873</v>
      </c>
      <c r="E437" t="s">
        <v>1921</v>
      </c>
      <c r="F437" s="60" t="s">
        <v>1923</v>
      </c>
      <c r="G437" s="62" t="s">
        <v>400</v>
      </c>
      <c r="H437" s="60" t="str">
        <f>IF(Proc[[#This Row],[type]]="LFF (MDG-F)",MID(Proc[[#This Row],[Obj]],13,10),"")</f>
        <v/>
      </c>
      <c r="J437" s="60" t="b">
        <f>Proc[[#This Row],[Requested]]=Proc[[#This Row],[CurrentParent]]</f>
        <v>0</v>
      </c>
      <c r="K437" s="60" t="str">
        <f>IF(Proc[[#This Row],[Author]]="Marcela Urrego",VLOOKUP(LEFT(Proc[[#This Row],[Requested]],1),Table3[#All],2,0),VLOOKUP(Proc[[#This Row],[Author]],Table4[],2,0))</f>
        <v>LS</v>
      </c>
      <c r="L437" s="60" t="s">
        <v>530</v>
      </c>
      <c r="M437" s="69">
        <v>45693.65792824074</v>
      </c>
      <c r="P437" s="69" t="str">
        <f ca="1">IF(Proc[[#This Row],[DaysAgeing]]&gt;5,"yep","on track")</f>
        <v>yep</v>
      </c>
      <c r="Q437" s="3">
        <f ca="1">IF(Proc[[#This Row],[DateClosed]]="",ABS(NETWORKDAYS(Proc[[#This Row],[DateOpened]],TODAY()))-1,ABS(NETWORKDAYS(Proc[[#This Row],[DateOpened]],Proc[[#This Row],[DateClosed]]))-1)</f>
        <v>18</v>
      </c>
      <c r="R437" s="69" t="s">
        <v>858</v>
      </c>
      <c r="S437" s="60"/>
    </row>
    <row r="438" spans="1:19" hidden="1">
      <c r="A438" s="62" t="s">
        <v>1864</v>
      </c>
      <c r="B438" s="60" t="str">
        <f>IFERROR(VLOOKUP(Proc[[#This Row],[App]],Table2[],3,0),"open")</f>
        <v>ok</v>
      </c>
      <c r="C438" s="62" t="s">
        <v>369</v>
      </c>
      <c r="D438" t="s">
        <v>1874</v>
      </c>
      <c r="E438" t="s">
        <v>1921</v>
      </c>
      <c r="F438" s="60" t="s">
        <v>521</v>
      </c>
      <c r="G438" s="62" t="s">
        <v>400</v>
      </c>
      <c r="H438" s="60" t="str">
        <f>IF(Proc[[#This Row],[type]]="LFF (MDG-F)",MID(Proc[[#This Row],[Obj]],13,10),"")</f>
        <v/>
      </c>
      <c r="J438" s="60" t="b">
        <f>Proc[[#This Row],[Requested]]=Proc[[#This Row],[CurrentParent]]</f>
        <v>0</v>
      </c>
      <c r="K438" s="60" t="str">
        <f>IF(Proc[[#This Row],[Author]]="Marcela Urrego",VLOOKUP(LEFT(Proc[[#This Row],[Requested]],1),Table3[#All],2,0),VLOOKUP(Proc[[#This Row],[Author]],Table4[],2,0))</f>
        <v>LS</v>
      </c>
      <c r="L438" s="60" t="s">
        <v>530</v>
      </c>
      <c r="M438" s="69">
        <v>45693.65792824074</v>
      </c>
      <c r="P438" s="69" t="str">
        <f ca="1">IF(Proc[[#This Row],[DaysAgeing]]&gt;5,"yep","on track")</f>
        <v>yep</v>
      </c>
      <c r="Q438" s="3">
        <f ca="1">IF(Proc[[#This Row],[DateClosed]]="",ABS(NETWORKDAYS(Proc[[#This Row],[DateOpened]],TODAY()))-1,ABS(NETWORKDAYS(Proc[[#This Row],[DateOpened]],Proc[[#This Row],[DateClosed]]))-1)</f>
        <v>18</v>
      </c>
      <c r="R438" s="69" t="s">
        <v>858</v>
      </c>
      <c r="S438" s="60"/>
    </row>
    <row r="439" spans="1:19" hidden="1">
      <c r="A439" s="62" t="s">
        <v>1864</v>
      </c>
      <c r="B439" s="60" t="str">
        <f>IFERROR(VLOOKUP(Proc[[#This Row],[App]],Table2[],3,0),"open")</f>
        <v>ok</v>
      </c>
      <c r="C439" s="62" t="s">
        <v>369</v>
      </c>
      <c r="D439" t="s">
        <v>1875</v>
      </c>
      <c r="E439" t="s">
        <v>1921</v>
      </c>
      <c r="F439" s="60" t="s">
        <v>521</v>
      </c>
      <c r="G439" s="62" t="s">
        <v>400</v>
      </c>
      <c r="H439" s="60" t="str">
        <f>IF(Proc[[#This Row],[type]]="LFF (MDG-F)",MID(Proc[[#This Row],[Obj]],13,10),"")</f>
        <v/>
      </c>
      <c r="J439" s="60" t="b">
        <f>Proc[[#This Row],[Requested]]=Proc[[#This Row],[CurrentParent]]</f>
        <v>0</v>
      </c>
      <c r="K439" s="60" t="str">
        <f>IF(Proc[[#This Row],[Author]]="Marcela Urrego",VLOOKUP(LEFT(Proc[[#This Row],[Requested]],1),Table3[#All],2,0),VLOOKUP(Proc[[#This Row],[Author]],Table4[],2,0))</f>
        <v>LS</v>
      </c>
      <c r="L439" s="60" t="s">
        <v>530</v>
      </c>
      <c r="M439" s="69">
        <v>45693.65792824074</v>
      </c>
      <c r="P439" s="69" t="str">
        <f ca="1">IF(Proc[[#This Row],[DaysAgeing]]&gt;5,"yep","on track")</f>
        <v>yep</v>
      </c>
      <c r="Q439" s="3">
        <f ca="1">IF(Proc[[#This Row],[DateClosed]]="",ABS(NETWORKDAYS(Proc[[#This Row],[DateOpened]],TODAY()))-1,ABS(NETWORKDAYS(Proc[[#This Row],[DateOpened]],Proc[[#This Row],[DateClosed]]))-1)</f>
        <v>18</v>
      </c>
      <c r="R439" s="69" t="s">
        <v>858</v>
      </c>
      <c r="S439" s="60"/>
    </row>
    <row r="440" spans="1:19" hidden="1">
      <c r="A440" s="62" t="s">
        <v>1864</v>
      </c>
      <c r="B440" s="60" t="str">
        <f>IFERROR(VLOOKUP(Proc[[#This Row],[App]],Table2[],3,0),"open")</f>
        <v>ok</v>
      </c>
      <c r="C440" s="62" t="s">
        <v>369</v>
      </c>
      <c r="D440" t="s">
        <v>1876</v>
      </c>
      <c r="E440" t="s">
        <v>1921</v>
      </c>
      <c r="F440" s="60" t="s">
        <v>422</v>
      </c>
      <c r="G440" s="62" t="s">
        <v>400</v>
      </c>
      <c r="H440" s="60" t="str">
        <f>IF(Proc[[#This Row],[type]]="LFF (MDG-F)",MID(Proc[[#This Row],[Obj]],13,10),"")</f>
        <v/>
      </c>
      <c r="J440" s="60" t="b">
        <f>Proc[[#This Row],[Requested]]=Proc[[#This Row],[CurrentParent]]</f>
        <v>0</v>
      </c>
      <c r="K440" s="60" t="str">
        <f>IF(Proc[[#This Row],[Author]]="Marcela Urrego",VLOOKUP(LEFT(Proc[[#This Row],[Requested]],1),Table3[#All],2,0),VLOOKUP(Proc[[#This Row],[Author]],Table4[],2,0))</f>
        <v>LS</v>
      </c>
      <c r="L440" s="60" t="s">
        <v>530</v>
      </c>
      <c r="M440" s="69">
        <v>45693.65792824074</v>
      </c>
      <c r="P440" s="69" t="str">
        <f ca="1">IF(Proc[[#This Row],[DaysAgeing]]&gt;5,"yep","on track")</f>
        <v>yep</v>
      </c>
      <c r="Q440" s="3">
        <f ca="1">IF(Proc[[#This Row],[DateClosed]]="",ABS(NETWORKDAYS(Proc[[#This Row],[DateOpened]],TODAY()))-1,ABS(NETWORKDAYS(Proc[[#This Row],[DateOpened]],Proc[[#This Row],[DateClosed]]))-1)</f>
        <v>18</v>
      </c>
      <c r="R440" s="69" t="s">
        <v>858</v>
      </c>
      <c r="S440" s="60"/>
    </row>
    <row r="441" spans="1:19" hidden="1">
      <c r="A441" s="62" t="s">
        <v>1864</v>
      </c>
      <c r="B441" s="60" t="str">
        <f>IFERROR(VLOOKUP(Proc[[#This Row],[App]],Table2[],3,0),"open")</f>
        <v>ok</v>
      </c>
      <c r="C441" s="62" t="s">
        <v>369</v>
      </c>
      <c r="D441" t="s">
        <v>1877</v>
      </c>
      <c r="E441" t="s">
        <v>1921</v>
      </c>
      <c r="F441" s="60" t="s">
        <v>521</v>
      </c>
      <c r="G441" s="62" t="s">
        <v>400</v>
      </c>
      <c r="H441" s="60" t="str">
        <f>IF(Proc[[#This Row],[type]]="LFF (MDG-F)",MID(Proc[[#This Row],[Obj]],13,10),"")</f>
        <v/>
      </c>
      <c r="J441" s="60" t="b">
        <f>Proc[[#This Row],[Requested]]=Proc[[#This Row],[CurrentParent]]</f>
        <v>0</v>
      </c>
      <c r="K441" s="60" t="str">
        <f>IF(Proc[[#This Row],[Author]]="Marcela Urrego",VLOOKUP(LEFT(Proc[[#This Row],[Requested]],1),Table3[#All],2,0),VLOOKUP(Proc[[#This Row],[Author]],Table4[],2,0))</f>
        <v>LS</v>
      </c>
      <c r="L441" s="60" t="s">
        <v>530</v>
      </c>
      <c r="M441" s="69">
        <v>45693.65792824074</v>
      </c>
      <c r="P441" s="69" t="str">
        <f ca="1">IF(Proc[[#This Row],[DaysAgeing]]&gt;5,"yep","on track")</f>
        <v>yep</v>
      </c>
      <c r="Q441" s="3">
        <f ca="1">IF(Proc[[#This Row],[DateClosed]]="",ABS(NETWORKDAYS(Proc[[#This Row],[DateOpened]],TODAY()))-1,ABS(NETWORKDAYS(Proc[[#This Row],[DateOpened]],Proc[[#This Row],[DateClosed]]))-1)</f>
        <v>18</v>
      </c>
      <c r="R441" s="69" t="s">
        <v>858</v>
      </c>
      <c r="S441" s="60"/>
    </row>
    <row r="442" spans="1:19" hidden="1">
      <c r="A442" s="62" t="s">
        <v>1864</v>
      </c>
      <c r="B442" s="60" t="str">
        <f>IFERROR(VLOOKUP(Proc[[#This Row],[App]],Table2[],3,0),"open")</f>
        <v>ok</v>
      </c>
      <c r="C442" s="62" t="s">
        <v>369</v>
      </c>
      <c r="D442" t="s">
        <v>1878</v>
      </c>
      <c r="E442" t="s">
        <v>1921</v>
      </c>
      <c r="F442" s="60" t="s">
        <v>521</v>
      </c>
      <c r="G442" s="62" t="s">
        <v>400</v>
      </c>
      <c r="H442" s="60" t="str">
        <f>IF(Proc[[#This Row],[type]]="LFF (MDG-F)",MID(Proc[[#This Row],[Obj]],13,10),"")</f>
        <v/>
      </c>
      <c r="J442" s="60" t="b">
        <f>Proc[[#This Row],[Requested]]=Proc[[#This Row],[CurrentParent]]</f>
        <v>0</v>
      </c>
      <c r="K442" s="60" t="str">
        <f>IF(Proc[[#This Row],[Author]]="Marcela Urrego",VLOOKUP(LEFT(Proc[[#This Row],[Requested]],1),Table3[#All],2,0),VLOOKUP(Proc[[#This Row],[Author]],Table4[],2,0))</f>
        <v>LS</v>
      </c>
      <c r="L442" s="60" t="s">
        <v>530</v>
      </c>
      <c r="M442" s="69">
        <v>45693.65792824074</v>
      </c>
      <c r="P442" s="69" t="str">
        <f ca="1">IF(Proc[[#This Row],[DaysAgeing]]&gt;5,"yep","on track")</f>
        <v>yep</v>
      </c>
      <c r="Q442" s="3">
        <f ca="1">IF(Proc[[#This Row],[DateClosed]]="",ABS(NETWORKDAYS(Proc[[#This Row],[DateOpened]],TODAY()))-1,ABS(NETWORKDAYS(Proc[[#This Row],[DateOpened]],Proc[[#This Row],[DateClosed]]))-1)</f>
        <v>18</v>
      </c>
      <c r="R442" s="69" t="s">
        <v>858</v>
      </c>
      <c r="S442" s="60"/>
    </row>
    <row r="443" spans="1:19" hidden="1">
      <c r="A443" s="62" t="s">
        <v>1864</v>
      </c>
      <c r="B443" s="60" t="str">
        <f>IFERROR(VLOOKUP(Proc[[#This Row],[App]],Table2[],3,0),"open")</f>
        <v>ok</v>
      </c>
      <c r="C443" s="62" t="s">
        <v>369</v>
      </c>
      <c r="D443" t="s">
        <v>1879</v>
      </c>
      <c r="E443" t="s">
        <v>1921</v>
      </c>
      <c r="F443" s="60" t="s">
        <v>521</v>
      </c>
      <c r="G443" s="62" t="s">
        <v>400</v>
      </c>
      <c r="H443" s="60" t="str">
        <f>IF(Proc[[#This Row],[type]]="LFF (MDG-F)",MID(Proc[[#This Row],[Obj]],13,10),"")</f>
        <v/>
      </c>
      <c r="J443" s="60" t="b">
        <f>Proc[[#This Row],[Requested]]=Proc[[#This Row],[CurrentParent]]</f>
        <v>0</v>
      </c>
      <c r="K443" s="60" t="str">
        <f>IF(Proc[[#This Row],[Author]]="Marcela Urrego",VLOOKUP(LEFT(Proc[[#This Row],[Requested]],1),Table3[#All],2,0),VLOOKUP(Proc[[#This Row],[Author]],Table4[],2,0))</f>
        <v>LS</v>
      </c>
      <c r="L443" s="60" t="s">
        <v>530</v>
      </c>
      <c r="M443" s="69">
        <v>45693.65792824074</v>
      </c>
      <c r="P443" s="69" t="str">
        <f ca="1">IF(Proc[[#This Row],[DaysAgeing]]&gt;5,"yep","on track")</f>
        <v>yep</v>
      </c>
      <c r="Q443" s="3">
        <f ca="1">IF(Proc[[#This Row],[DateClosed]]="",ABS(NETWORKDAYS(Proc[[#This Row],[DateOpened]],TODAY()))-1,ABS(NETWORKDAYS(Proc[[#This Row],[DateOpened]],Proc[[#This Row],[DateClosed]]))-1)</f>
        <v>18</v>
      </c>
      <c r="R443" s="69" t="s">
        <v>858</v>
      </c>
      <c r="S443" s="60"/>
    </row>
    <row r="444" spans="1:19" hidden="1">
      <c r="A444" s="62" t="s">
        <v>1864</v>
      </c>
      <c r="B444" s="60" t="str">
        <f>IFERROR(VLOOKUP(Proc[[#This Row],[App]],Table2[],3,0),"open")</f>
        <v>ok</v>
      </c>
      <c r="C444" s="62" t="s">
        <v>369</v>
      </c>
      <c r="D444" t="s">
        <v>1880</v>
      </c>
      <c r="E444" t="s">
        <v>1921</v>
      </c>
      <c r="F444" s="60" t="s">
        <v>521</v>
      </c>
      <c r="G444" s="62" t="s">
        <v>400</v>
      </c>
      <c r="H444" s="60" t="str">
        <f>IF(Proc[[#This Row],[type]]="LFF (MDG-F)",MID(Proc[[#This Row],[Obj]],13,10),"")</f>
        <v/>
      </c>
      <c r="J444" s="60" t="b">
        <f>Proc[[#This Row],[Requested]]=Proc[[#This Row],[CurrentParent]]</f>
        <v>0</v>
      </c>
      <c r="K444" s="60" t="str">
        <f>IF(Proc[[#This Row],[Author]]="Marcela Urrego",VLOOKUP(LEFT(Proc[[#This Row],[Requested]],1),Table3[#All],2,0),VLOOKUP(Proc[[#This Row],[Author]],Table4[],2,0))</f>
        <v>LS</v>
      </c>
      <c r="L444" s="60" t="s">
        <v>530</v>
      </c>
      <c r="M444" s="69">
        <v>45693.65792824074</v>
      </c>
      <c r="P444" s="69" t="str">
        <f ca="1">IF(Proc[[#This Row],[DaysAgeing]]&gt;5,"yep","on track")</f>
        <v>yep</v>
      </c>
      <c r="Q444" s="3">
        <f ca="1">IF(Proc[[#This Row],[DateClosed]]="",ABS(NETWORKDAYS(Proc[[#This Row],[DateOpened]],TODAY()))-1,ABS(NETWORKDAYS(Proc[[#This Row],[DateOpened]],Proc[[#This Row],[DateClosed]]))-1)</f>
        <v>18</v>
      </c>
      <c r="R444" s="69" t="s">
        <v>858</v>
      </c>
      <c r="S444" s="60"/>
    </row>
    <row r="445" spans="1:19" hidden="1">
      <c r="A445" s="62" t="s">
        <v>1864</v>
      </c>
      <c r="B445" s="60" t="str">
        <f>IFERROR(VLOOKUP(Proc[[#This Row],[App]],Table2[],3,0),"open")</f>
        <v>ok</v>
      </c>
      <c r="C445" s="62" t="s">
        <v>369</v>
      </c>
      <c r="D445" t="s">
        <v>1881</v>
      </c>
      <c r="E445" t="s">
        <v>1921</v>
      </c>
      <c r="F445" s="60" t="s">
        <v>521</v>
      </c>
      <c r="G445" s="62" t="s">
        <v>400</v>
      </c>
      <c r="H445" s="60" t="str">
        <f>IF(Proc[[#This Row],[type]]="LFF (MDG-F)",MID(Proc[[#This Row],[Obj]],13,10),"")</f>
        <v/>
      </c>
      <c r="J445" s="60" t="b">
        <f>Proc[[#This Row],[Requested]]=Proc[[#This Row],[CurrentParent]]</f>
        <v>0</v>
      </c>
      <c r="K445" s="60" t="str">
        <f>IF(Proc[[#This Row],[Author]]="Marcela Urrego",VLOOKUP(LEFT(Proc[[#This Row],[Requested]],1),Table3[#All],2,0),VLOOKUP(Proc[[#This Row],[Author]],Table4[],2,0))</f>
        <v>LS</v>
      </c>
      <c r="L445" s="60" t="s">
        <v>530</v>
      </c>
      <c r="M445" s="69">
        <v>45693.65792824074</v>
      </c>
      <c r="P445" s="69" t="str">
        <f ca="1">IF(Proc[[#This Row],[DaysAgeing]]&gt;5,"yep","on track")</f>
        <v>yep</v>
      </c>
      <c r="Q445" s="3">
        <f ca="1">IF(Proc[[#This Row],[DateClosed]]="",ABS(NETWORKDAYS(Proc[[#This Row],[DateOpened]],TODAY()))-1,ABS(NETWORKDAYS(Proc[[#This Row],[DateOpened]],Proc[[#This Row],[DateClosed]]))-1)</f>
        <v>18</v>
      </c>
      <c r="R445" s="69" t="s">
        <v>858</v>
      </c>
      <c r="S445" s="60"/>
    </row>
    <row r="446" spans="1:19" hidden="1">
      <c r="A446" s="62" t="s">
        <v>1864</v>
      </c>
      <c r="B446" s="60" t="str">
        <f>IFERROR(VLOOKUP(Proc[[#This Row],[App]],Table2[],3,0),"open")</f>
        <v>ok</v>
      </c>
      <c r="C446" s="62" t="s">
        <v>369</v>
      </c>
      <c r="D446" t="s">
        <v>1882</v>
      </c>
      <c r="E446" t="s">
        <v>1921</v>
      </c>
      <c r="F446" s="60" t="s">
        <v>521</v>
      </c>
      <c r="G446" s="62" t="s">
        <v>400</v>
      </c>
      <c r="H446" s="60" t="str">
        <f>IF(Proc[[#This Row],[type]]="LFF (MDG-F)",MID(Proc[[#This Row],[Obj]],13,10),"")</f>
        <v/>
      </c>
      <c r="J446" s="60" t="b">
        <f>Proc[[#This Row],[Requested]]=Proc[[#This Row],[CurrentParent]]</f>
        <v>0</v>
      </c>
      <c r="K446" s="60" t="str">
        <f>IF(Proc[[#This Row],[Author]]="Marcela Urrego",VLOOKUP(LEFT(Proc[[#This Row],[Requested]],1),Table3[#All],2,0),VLOOKUP(Proc[[#This Row],[Author]],Table4[],2,0))</f>
        <v>LS</v>
      </c>
      <c r="L446" s="60" t="s">
        <v>530</v>
      </c>
      <c r="M446" s="69">
        <v>45693.65792824074</v>
      </c>
      <c r="P446" s="69" t="str">
        <f ca="1">IF(Proc[[#This Row],[DaysAgeing]]&gt;5,"yep","on track")</f>
        <v>yep</v>
      </c>
      <c r="Q446" s="3">
        <f ca="1">IF(Proc[[#This Row],[DateClosed]]="",ABS(NETWORKDAYS(Proc[[#This Row],[DateOpened]],TODAY()))-1,ABS(NETWORKDAYS(Proc[[#This Row],[DateOpened]],Proc[[#This Row],[DateClosed]]))-1)</f>
        <v>18</v>
      </c>
      <c r="R446" s="69" t="s">
        <v>858</v>
      </c>
      <c r="S446" s="60"/>
    </row>
    <row r="447" spans="1:19" hidden="1">
      <c r="A447" s="62" t="s">
        <v>1864</v>
      </c>
      <c r="B447" s="60" t="str">
        <f>IFERROR(VLOOKUP(Proc[[#This Row],[App]],Table2[],3,0),"open")</f>
        <v>ok</v>
      </c>
      <c r="C447" s="62" t="s">
        <v>369</v>
      </c>
      <c r="D447" t="s">
        <v>1883</v>
      </c>
      <c r="E447" t="s">
        <v>1921</v>
      </c>
      <c r="F447" s="60" t="s">
        <v>521</v>
      </c>
      <c r="G447" s="62" t="s">
        <v>400</v>
      </c>
      <c r="H447" s="60" t="str">
        <f>IF(Proc[[#This Row],[type]]="LFF (MDG-F)",MID(Proc[[#This Row],[Obj]],13,10),"")</f>
        <v/>
      </c>
      <c r="J447" s="60" t="b">
        <f>Proc[[#This Row],[Requested]]=Proc[[#This Row],[CurrentParent]]</f>
        <v>0</v>
      </c>
      <c r="K447" s="60" t="str">
        <f>IF(Proc[[#This Row],[Author]]="Marcela Urrego",VLOOKUP(LEFT(Proc[[#This Row],[Requested]],1),Table3[#All],2,0),VLOOKUP(Proc[[#This Row],[Author]],Table4[],2,0))</f>
        <v>LS</v>
      </c>
      <c r="L447" s="60" t="s">
        <v>530</v>
      </c>
      <c r="M447" s="69">
        <v>45693.65792824074</v>
      </c>
      <c r="P447" s="69" t="str">
        <f ca="1">IF(Proc[[#This Row],[DaysAgeing]]&gt;5,"yep","on track")</f>
        <v>yep</v>
      </c>
      <c r="Q447" s="3">
        <f ca="1">IF(Proc[[#This Row],[DateClosed]]="",ABS(NETWORKDAYS(Proc[[#This Row],[DateOpened]],TODAY()))-1,ABS(NETWORKDAYS(Proc[[#This Row],[DateOpened]],Proc[[#This Row],[DateClosed]]))-1)</f>
        <v>18</v>
      </c>
      <c r="R447" s="69" t="s">
        <v>858</v>
      </c>
      <c r="S447" s="60"/>
    </row>
    <row r="448" spans="1:19" hidden="1">
      <c r="A448" s="62" t="s">
        <v>1864</v>
      </c>
      <c r="B448" s="60" t="str">
        <f>IFERROR(VLOOKUP(Proc[[#This Row],[App]],Table2[],3,0),"open")</f>
        <v>ok</v>
      </c>
      <c r="C448" s="62" t="s">
        <v>369</v>
      </c>
      <c r="D448" t="s">
        <v>1884</v>
      </c>
      <c r="E448" t="s">
        <v>1921</v>
      </c>
      <c r="F448" s="60" t="s">
        <v>409</v>
      </c>
      <c r="G448" s="62" t="s">
        <v>400</v>
      </c>
      <c r="H448" s="60" t="str">
        <f>IF(Proc[[#This Row],[type]]="LFF (MDG-F)",MID(Proc[[#This Row],[Obj]],13,10),"")</f>
        <v/>
      </c>
      <c r="J448" s="60" t="b">
        <f>Proc[[#This Row],[Requested]]=Proc[[#This Row],[CurrentParent]]</f>
        <v>0</v>
      </c>
      <c r="K448" s="60" t="str">
        <f>IF(Proc[[#This Row],[Author]]="Marcela Urrego",VLOOKUP(LEFT(Proc[[#This Row],[Requested]],1),Table3[#All],2,0),VLOOKUP(Proc[[#This Row],[Author]],Table4[],2,0))</f>
        <v>LS</v>
      </c>
      <c r="L448" s="60" t="s">
        <v>530</v>
      </c>
      <c r="M448" s="69">
        <v>45693.65792824074</v>
      </c>
      <c r="P448" s="69" t="str">
        <f ca="1">IF(Proc[[#This Row],[DaysAgeing]]&gt;5,"yep","on track")</f>
        <v>yep</v>
      </c>
      <c r="Q448" s="3">
        <f ca="1">IF(Proc[[#This Row],[DateClosed]]="",ABS(NETWORKDAYS(Proc[[#This Row],[DateOpened]],TODAY()))-1,ABS(NETWORKDAYS(Proc[[#This Row],[DateOpened]],Proc[[#This Row],[DateClosed]]))-1)</f>
        <v>18</v>
      </c>
      <c r="R448" s="69" t="s">
        <v>858</v>
      </c>
      <c r="S448" s="60"/>
    </row>
    <row r="449" spans="1:19" hidden="1">
      <c r="A449" s="62" t="s">
        <v>1864</v>
      </c>
      <c r="B449" s="60" t="str">
        <f>IFERROR(VLOOKUP(Proc[[#This Row],[App]],Table2[],3,0),"open")</f>
        <v>ok</v>
      </c>
      <c r="C449" s="62" t="s">
        <v>369</v>
      </c>
      <c r="D449" t="s">
        <v>1885</v>
      </c>
      <c r="E449" t="s">
        <v>1921</v>
      </c>
      <c r="F449" s="60" t="s">
        <v>409</v>
      </c>
      <c r="G449" s="62" t="s">
        <v>400</v>
      </c>
      <c r="H449" s="60" t="str">
        <f>IF(Proc[[#This Row],[type]]="LFF (MDG-F)",MID(Proc[[#This Row],[Obj]],13,10),"")</f>
        <v/>
      </c>
      <c r="J449" s="60" t="b">
        <f>Proc[[#This Row],[Requested]]=Proc[[#This Row],[CurrentParent]]</f>
        <v>0</v>
      </c>
      <c r="K449" s="60" t="str">
        <f>IF(Proc[[#This Row],[Author]]="Marcela Urrego",VLOOKUP(LEFT(Proc[[#This Row],[Requested]],1),Table3[#All],2,0),VLOOKUP(Proc[[#This Row],[Author]],Table4[],2,0))</f>
        <v>LS</v>
      </c>
      <c r="L449" s="60" t="s">
        <v>530</v>
      </c>
      <c r="M449" s="69">
        <v>45693.65792824074</v>
      </c>
      <c r="P449" s="69" t="str">
        <f ca="1">IF(Proc[[#This Row],[DaysAgeing]]&gt;5,"yep","on track")</f>
        <v>yep</v>
      </c>
      <c r="Q449" s="3">
        <f ca="1">IF(Proc[[#This Row],[DateClosed]]="",ABS(NETWORKDAYS(Proc[[#This Row],[DateOpened]],TODAY()))-1,ABS(NETWORKDAYS(Proc[[#This Row],[DateOpened]],Proc[[#This Row],[DateClosed]]))-1)</f>
        <v>18</v>
      </c>
      <c r="R449" s="69" t="s">
        <v>858</v>
      </c>
      <c r="S449" s="60"/>
    </row>
    <row r="450" spans="1:19" hidden="1">
      <c r="A450" s="62" t="s">
        <v>1864</v>
      </c>
      <c r="B450" s="60" t="str">
        <f>IFERROR(VLOOKUP(Proc[[#This Row],[App]],Table2[],3,0),"open")</f>
        <v>ok</v>
      </c>
      <c r="C450" s="62" t="s">
        <v>369</v>
      </c>
      <c r="D450" t="s">
        <v>1886</v>
      </c>
      <c r="E450" t="s">
        <v>1921</v>
      </c>
      <c r="F450" s="60" t="s">
        <v>409</v>
      </c>
      <c r="G450" s="62" t="s">
        <v>400</v>
      </c>
      <c r="H450" s="60" t="str">
        <f>IF(Proc[[#This Row],[type]]="LFF (MDG-F)",MID(Proc[[#This Row],[Obj]],13,10),"")</f>
        <v/>
      </c>
      <c r="J450" s="60" t="b">
        <f>Proc[[#This Row],[Requested]]=Proc[[#This Row],[CurrentParent]]</f>
        <v>0</v>
      </c>
      <c r="K450" s="60" t="str">
        <f>IF(Proc[[#This Row],[Author]]="Marcela Urrego",VLOOKUP(LEFT(Proc[[#This Row],[Requested]],1),Table3[#All],2,0),VLOOKUP(Proc[[#This Row],[Author]],Table4[],2,0))</f>
        <v>LS</v>
      </c>
      <c r="L450" s="60" t="s">
        <v>530</v>
      </c>
      <c r="M450" s="69">
        <v>45693.65792824074</v>
      </c>
      <c r="P450" s="69" t="str">
        <f ca="1">IF(Proc[[#This Row],[DaysAgeing]]&gt;5,"yep","on track")</f>
        <v>yep</v>
      </c>
      <c r="Q450" s="3">
        <f ca="1">IF(Proc[[#This Row],[DateClosed]]="",ABS(NETWORKDAYS(Proc[[#This Row],[DateOpened]],TODAY()))-1,ABS(NETWORKDAYS(Proc[[#This Row],[DateOpened]],Proc[[#This Row],[DateClosed]]))-1)</f>
        <v>18</v>
      </c>
      <c r="R450" s="69" t="s">
        <v>858</v>
      </c>
      <c r="S450" s="60"/>
    </row>
    <row r="451" spans="1:19" hidden="1">
      <c r="A451" s="62" t="s">
        <v>1864</v>
      </c>
      <c r="B451" s="60" t="str">
        <f>IFERROR(VLOOKUP(Proc[[#This Row],[App]],Table2[],3,0),"open")</f>
        <v>ok</v>
      </c>
      <c r="C451" s="62" t="s">
        <v>369</v>
      </c>
      <c r="D451" t="s">
        <v>1887</v>
      </c>
      <c r="E451" t="s">
        <v>1921</v>
      </c>
      <c r="F451" s="60" t="s">
        <v>521</v>
      </c>
      <c r="G451" s="62" t="s">
        <v>400</v>
      </c>
      <c r="H451" s="60" t="str">
        <f>IF(Proc[[#This Row],[type]]="LFF (MDG-F)",MID(Proc[[#This Row],[Obj]],13,10),"")</f>
        <v/>
      </c>
      <c r="J451" s="60" t="b">
        <f>Proc[[#This Row],[Requested]]=Proc[[#This Row],[CurrentParent]]</f>
        <v>0</v>
      </c>
      <c r="K451" s="60" t="str">
        <f>IF(Proc[[#This Row],[Author]]="Marcela Urrego",VLOOKUP(LEFT(Proc[[#This Row],[Requested]],1),Table3[#All],2,0),VLOOKUP(Proc[[#This Row],[Author]],Table4[],2,0))</f>
        <v>LS</v>
      </c>
      <c r="L451" s="60" t="s">
        <v>530</v>
      </c>
      <c r="M451" s="69">
        <v>45693.65792824074</v>
      </c>
      <c r="P451" s="69" t="str">
        <f ca="1">IF(Proc[[#This Row],[DaysAgeing]]&gt;5,"yep","on track")</f>
        <v>yep</v>
      </c>
      <c r="Q451" s="3">
        <f ca="1">IF(Proc[[#This Row],[DateClosed]]="",ABS(NETWORKDAYS(Proc[[#This Row],[DateOpened]],TODAY()))-1,ABS(NETWORKDAYS(Proc[[#This Row],[DateOpened]],Proc[[#This Row],[DateClosed]]))-1)</f>
        <v>18</v>
      </c>
      <c r="R451" s="69" t="s">
        <v>858</v>
      </c>
      <c r="S451" s="60"/>
    </row>
    <row r="452" spans="1:19" hidden="1">
      <c r="A452" s="62" t="s">
        <v>1864</v>
      </c>
      <c r="B452" s="60" t="str">
        <f>IFERROR(VLOOKUP(Proc[[#This Row],[App]],Table2[],3,0),"open")</f>
        <v>ok</v>
      </c>
      <c r="C452" s="62" t="s">
        <v>369</v>
      </c>
      <c r="D452" t="s">
        <v>1888</v>
      </c>
      <c r="E452" t="s">
        <v>1921</v>
      </c>
      <c r="F452" s="60" t="s">
        <v>521</v>
      </c>
      <c r="G452" s="62" t="s">
        <v>400</v>
      </c>
      <c r="H452" s="60" t="str">
        <f>IF(Proc[[#This Row],[type]]="LFF (MDG-F)",MID(Proc[[#This Row],[Obj]],13,10),"")</f>
        <v/>
      </c>
      <c r="J452" s="60" t="b">
        <f>Proc[[#This Row],[Requested]]=Proc[[#This Row],[CurrentParent]]</f>
        <v>0</v>
      </c>
      <c r="K452" s="60" t="str">
        <f>IF(Proc[[#This Row],[Author]]="Marcela Urrego",VLOOKUP(LEFT(Proc[[#This Row],[Requested]],1),Table3[#All],2,0),VLOOKUP(Proc[[#This Row],[Author]],Table4[],2,0))</f>
        <v>LS</v>
      </c>
      <c r="L452" s="60" t="s">
        <v>530</v>
      </c>
      <c r="M452" s="69">
        <v>45693.65792824074</v>
      </c>
      <c r="P452" s="69" t="str">
        <f ca="1">IF(Proc[[#This Row],[DaysAgeing]]&gt;5,"yep","on track")</f>
        <v>yep</v>
      </c>
      <c r="Q452" s="3">
        <f ca="1">IF(Proc[[#This Row],[DateClosed]]="",ABS(NETWORKDAYS(Proc[[#This Row],[DateOpened]],TODAY()))-1,ABS(NETWORKDAYS(Proc[[#This Row],[DateOpened]],Proc[[#This Row],[DateClosed]]))-1)</f>
        <v>18</v>
      </c>
      <c r="R452" s="69" t="s">
        <v>858</v>
      </c>
      <c r="S452" s="60"/>
    </row>
    <row r="453" spans="1:19" hidden="1">
      <c r="A453" s="62" t="s">
        <v>1864</v>
      </c>
      <c r="B453" s="60" t="str">
        <f>IFERROR(VLOOKUP(Proc[[#This Row],[App]],Table2[],3,0),"open")</f>
        <v>ok</v>
      </c>
      <c r="C453" s="62" t="s">
        <v>369</v>
      </c>
      <c r="D453" t="s">
        <v>1889</v>
      </c>
      <c r="E453" t="s">
        <v>1921</v>
      </c>
      <c r="F453" s="60" t="s">
        <v>521</v>
      </c>
      <c r="G453" s="62" t="s">
        <v>400</v>
      </c>
      <c r="H453" s="60" t="str">
        <f>IF(Proc[[#This Row],[type]]="LFF (MDG-F)",MID(Proc[[#This Row],[Obj]],13,10),"")</f>
        <v/>
      </c>
      <c r="J453" s="60" t="b">
        <f>Proc[[#This Row],[Requested]]=Proc[[#This Row],[CurrentParent]]</f>
        <v>0</v>
      </c>
      <c r="K453" s="60" t="str">
        <f>IF(Proc[[#This Row],[Author]]="Marcela Urrego",VLOOKUP(LEFT(Proc[[#This Row],[Requested]],1),Table3[#All],2,0),VLOOKUP(Proc[[#This Row],[Author]],Table4[],2,0))</f>
        <v>LS</v>
      </c>
      <c r="L453" s="60" t="s">
        <v>530</v>
      </c>
      <c r="M453" s="69">
        <v>45693.65792824074</v>
      </c>
      <c r="P453" s="69" t="str">
        <f ca="1">IF(Proc[[#This Row],[DaysAgeing]]&gt;5,"yep","on track")</f>
        <v>yep</v>
      </c>
      <c r="Q453" s="3">
        <f ca="1">IF(Proc[[#This Row],[DateClosed]]="",ABS(NETWORKDAYS(Proc[[#This Row],[DateOpened]],TODAY()))-1,ABS(NETWORKDAYS(Proc[[#This Row],[DateOpened]],Proc[[#This Row],[DateClosed]]))-1)</f>
        <v>18</v>
      </c>
      <c r="R453" s="69" t="s">
        <v>858</v>
      </c>
      <c r="S453" s="60"/>
    </row>
    <row r="454" spans="1:19" hidden="1">
      <c r="A454" s="62" t="s">
        <v>1864</v>
      </c>
      <c r="B454" s="60" t="str">
        <f>IFERROR(VLOOKUP(Proc[[#This Row],[App]],Table2[],3,0),"open")</f>
        <v>ok</v>
      </c>
      <c r="C454" s="62" t="s">
        <v>369</v>
      </c>
      <c r="D454" t="s">
        <v>1890</v>
      </c>
      <c r="E454" t="s">
        <v>1921</v>
      </c>
      <c r="F454" s="60" t="s">
        <v>521</v>
      </c>
      <c r="G454" s="62" t="s">
        <v>400</v>
      </c>
      <c r="H454" s="60" t="str">
        <f>IF(Proc[[#This Row],[type]]="LFF (MDG-F)",MID(Proc[[#This Row],[Obj]],13,10),"")</f>
        <v/>
      </c>
      <c r="J454" s="60" t="b">
        <f>Proc[[#This Row],[Requested]]=Proc[[#This Row],[CurrentParent]]</f>
        <v>0</v>
      </c>
      <c r="K454" s="60" t="str">
        <f>IF(Proc[[#This Row],[Author]]="Marcela Urrego",VLOOKUP(LEFT(Proc[[#This Row],[Requested]],1),Table3[#All],2,0),VLOOKUP(Proc[[#This Row],[Author]],Table4[],2,0))</f>
        <v>LS</v>
      </c>
      <c r="L454" s="60" t="s">
        <v>530</v>
      </c>
      <c r="M454" s="69">
        <v>45693.65792824074</v>
      </c>
      <c r="P454" s="69" t="str">
        <f ca="1">IF(Proc[[#This Row],[DaysAgeing]]&gt;5,"yep","on track")</f>
        <v>yep</v>
      </c>
      <c r="Q454" s="3">
        <f ca="1">IF(Proc[[#This Row],[DateClosed]]="",ABS(NETWORKDAYS(Proc[[#This Row],[DateOpened]],TODAY()))-1,ABS(NETWORKDAYS(Proc[[#This Row],[DateOpened]],Proc[[#This Row],[DateClosed]]))-1)</f>
        <v>18</v>
      </c>
      <c r="R454" s="69" t="s">
        <v>858</v>
      </c>
      <c r="S454" s="60"/>
    </row>
    <row r="455" spans="1:19" hidden="1">
      <c r="A455" s="62" t="s">
        <v>1864</v>
      </c>
      <c r="B455" s="60" t="str">
        <f>IFERROR(VLOOKUP(Proc[[#This Row],[App]],Table2[],3,0),"open")</f>
        <v>ok</v>
      </c>
      <c r="C455" s="62" t="s">
        <v>369</v>
      </c>
      <c r="D455" t="s">
        <v>1891</v>
      </c>
      <c r="E455" t="s">
        <v>1921</v>
      </c>
      <c r="F455" s="60" t="s">
        <v>521</v>
      </c>
      <c r="G455" s="62" t="s">
        <v>400</v>
      </c>
      <c r="H455" s="60" t="str">
        <f>IF(Proc[[#This Row],[type]]="LFF (MDG-F)",MID(Proc[[#This Row],[Obj]],13,10),"")</f>
        <v/>
      </c>
      <c r="J455" s="60" t="b">
        <f>Proc[[#This Row],[Requested]]=Proc[[#This Row],[CurrentParent]]</f>
        <v>0</v>
      </c>
      <c r="K455" s="60" t="str">
        <f>IF(Proc[[#This Row],[Author]]="Marcela Urrego",VLOOKUP(LEFT(Proc[[#This Row],[Requested]],1),Table3[#All],2,0),VLOOKUP(Proc[[#This Row],[Author]],Table4[],2,0))</f>
        <v>LS</v>
      </c>
      <c r="L455" s="60" t="s">
        <v>530</v>
      </c>
      <c r="M455" s="69">
        <v>45693.65792824074</v>
      </c>
      <c r="P455" s="69" t="str">
        <f ca="1">IF(Proc[[#This Row],[DaysAgeing]]&gt;5,"yep","on track")</f>
        <v>yep</v>
      </c>
      <c r="Q455" s="3">
        <f ca="1">IF(Proc[[#This Row],[DateClosed]]="",ABS(NETWORKDAYS(Proc[[#This Row],[DateOpened]],TODAY()))-1,ABS(NETWORKDAYS(Proc[[#This Row],[DateOpened]],Proc[[#This Row],[DateClosed]]))-1)</f>
        <v>18</v>
      </c>
      <c r="R455" s="69" t="s">
        <v>858</v>
      </c>
      <c r="S455" s="60"/>
    </row>
    <row r="456" spans="1:19" hidden="1">
      <c r="A456" s="62" t="s">
        <v>1864</v>
      </c>
      <c r="B456" s="60" t="str">
        <f>IFERROR(VLOOKUP(Proc[[#This Row],[App]],Table2[],3,0),"open")</f>
        <v>ok</v>
      </c>
      <c r="C456" s="62" t="s">
        <v>369</v>
      </c>
      <c r="D456" t="s">
        <v>1892</v>
      </c>
      <c r="E456" t="s">
        <v>1921</v>
      </c>
      <c r="F456" s="60" t="s">
        <v>521</v>
      </c>
      <c r="G456" s="62" t="s">
        <v>400</v>
      </c>
      <c r="H456" s="60" t="str">
        <f>IF(Proc[[#This Row],[type]]="LFF (MDG-F)",MID(Proc[[#This Row],[Obj]],13,10),"")</f>
        <v/>
      </c>
      <c r="J456" s="60" t="b">
        <f>Proc[[#This Row],[Requested]]=Proc[[#This Row],[CurrentParent]]</f>
        <v>0</v>
      </c>
      <c r="K456" s="60" t="str">
        <f>IF(Proc[[#This Row],[Author]]="Marcela Urrego",VLOOKUP(LEFT(Proc[[#This Row],[Requested]],1),Table3[#All],2,0),VLOOKUP(Proc[[#This Row],[Author]],Table4[],2,0))</f>
        <v>LS</v>
      </c>
      <c r="L456" s="60" t="s">
        <v>530</v>
      </c>
      <c r="M456" s="69">
        <v>45693.65792824074</v>
      </c>
      <c r="P456" s="69" t="str">
        <f ca="1">IF(Proc[[#This Row],[DaysAgeing]]&gt;5,"yep","on track")</f>
        <v>yep</v>
      </c>
      <c r="Q456" s="3">
        <f ca="1">IF(Proc[[#This Row],[DateClosed]]="",ABS(NETWORKDAYS(Proc[[#This Row],[DateOpened]],TODAY()))-1,ABS(NETWORKDAYS(Proc[[#This Row],[DateOpened]],Proc[[#This Row],[DateClosed]]))-1)</f>
        <v>18</v>
      </c>
      <c r="R456" s="69" t="s">
        <v>858</v>
      </c>
      <c r="S456" s="60"/>
    </row>
    <row r="457" spans="1:19" hidden="1">
      <c r="A457" s="62" t="s">
        <v>1864</v>
      </c>
      <c r="B457" s="60" t="str">
        <f>IFERROR(VLOOKUP(Proc[[#This Row],[App]],Table2[],3,0),"open")</f>
        <v>ok</v>
      </c>
      <c r="C457" s="62" t="s">
        <v>369</v>
      </c>
      <c r="D457" t="s">
        <v>1893</v>
      </c>
      <c r="E457" t="s">
        <v>1921</v>
      </c>
      <c r="F457" s="60" t="s">
        <v>1923</v>
      </c>
      <c r="G457" s="62" t="s">
        <v>400</v>
      </c>
      <c r="H457" s="60" t="str">
        <f>IF(Proc[[#This Row],[type]]="LFF (MDG-F)",MID(Proc[[#This Row],[Obj]],13,10),"")</f>
        <v/>
      </c>
      <c r="J457" s="60" t="b">
        <f>Proc[[#This Row],[Requested]]=Proc[[#This Row],[CurrentParent]]</f>
        <v>0</v>
      </c>
      <c r="K457" s="60" t="str">
        <f>IF(Proc[[#This Row],[Author]]="Marcela Urrego",VLOOKUP(LEFT(Proc[[#This Row],[Requested]],1),Table3[#All],2,0),VLOOKUP(Proc[[#This Row],[Author]],Table4[],2,0))</f>
        <v>LS</v>
      </c>
      <c r="L457" s="60" t="s">
        <v>530</v>
      </c>
      <c r="M457" s="69">
        <v>45693.65792824074</v>
      </c>
      <c r="P457" s="69" t="str">
        <f ca="1">IF(Proc[[#This Row],[DaysAgeing]]&gt;5,"yep","on track")</f>
        <v>yep</v>
      </c>
      <c r="Q457" s="3">
        <f ca="1">IF(Proc[[#This Row],[DateClosed]]="",ABS(NETWORKDAYS(Proc[[#This Row],[DateOpened]],TODAY()))-1,ABS(NETWORKDAYS(Proc[[#This Row],[DateOpened]],Proc[[#This Row],[DateClosed]]))-1)</f>
        <v>18</v>
      </c>
      <c r="R457" s="69" t="s">
        <v>858</v>
      </c>
      <c r="S457" s="60"/>
    </row>
    <row r="458" spans="1:19" hidden="1">
      <c r="A458" s="62" t="s">
        <v>1864</v>
      </c>
      <c r="B458" s="60" t="str">
        <f>IFERROR(VLOOKUP(Proc[[#This Row],[App]],Table2[],3,0),"open")</f>
        <v>ok</v>
      </c>
      <c r="C458" s="62" t="s">
        <v>369</v>
      </c>
      <c r="D458" t="s">
        <v>1894</v>
      </c>
      <c r="E458" t="s">
        <v>1921</v>
      </c>
      <c r="F458" s="60" t="s">
        <v>521</v>
      </c>
      <c r="G458" s="62" t="s">
        <v>400</v>
      </c>
      <c r="H458" s="60" t="str">
        <f>IF(Proc[[#This Row],[type]]="LFF (MDG-F)",MID(Proc[[#This Row],[Obj]],13,10),"")</f>
        <v/>
      </c>
      <c r="J458" s="60" t="b">
        <f>Proc[[#This Row],[Requested]]=Proc[[#This Row],[CurrentParent]]</f>
        <v>0</v>
      </c>
      <c r="K458" s="60" t="str">
        <f>IF(Proc[[#This Row],[Author]]="Marcela Urrego",VLOOKUP(LEFT(Proc[[#This Row],[Requested]],1),Table3[#All],2,0),VLOOKUP(Proc[[#This Row],[Author]],Table4[],2,0))</f>
        <v>LS</v>
      </c>
      <c r="L458" s="60" t="s">
        <v>530</v>
      </c>
      <c r="M458" s="69">
        <v>45693.65792824074</v>
      </c>
      <c r="P458" s="69" t="str">
        <f ca="1">IF(Proc[[#This Row],[DaysAgeing]]&gt;5,"yep","on track")</f>
        <v>yep</v>
      </c>
      <c r="Q458" s="3">
        <f ca="1">IF(Proc[[#This Row],[DateClosed]]="",ABS(NETWORKDAYS(Proc[[#This Row],[DateOpened]],TODAY()))-1,ABS(NETWORKDAYS(Proc[[#This Row],[DateOpened]],Proc[[#This Row],[DateClosed]]))-1)</f>
        <v>18</v>
      </c>
      <c r="R458" s="69" t="s">
        <v>858</v>
      </c>
      <c r="S458" s="60"/>
    </row>
    <row r="459" spans="1:19" hidden="1">
      <c r="A459" s="62" t="s">
        <v>1864</v>
      </c>
      <c r="B459" s="60" t="str">
        <f>IFERROR(VLOOKUP(Proc[[#This Row],[App]],Table2[],3,0),"open")</f>
        <v>ok</v>
      </c>
      <c r="C459" s="62" t="s">
        <v>369</v>
      </c>
      <c r="D459" t="s">
        <v>1895</v>
      </c>
      <c r="E459" t="s">
        <v>1921</v>
      </c>
      <c r="F459" s="60" t="s">
        <v>1923</v>
      </c>
      <c r="G459" s="62" t="s">
        <v>400</v>
      </c>
      <c r="H459" s="60" t="str">
        <f>IF(Proc[[#This Row],[type]]="LFF (MDG-F)",MID(Proc[[#This Row],[Obj]],13,10),"")</f>
        <v/>
      </c>
      <c r="J459" s="60" t="b">
        <f>Proc[[#This Row],[Requested]]=Proc[[#This Row],[CurrentParent]]</f>
        <v>0</v>
      </c>
      <c r="K459" s="60" t="str">
        <f>IF(Proc[[#This Row],[Author]]="Marcela Urrego",VLOOKUP(LEFT(Proc[[#This Row],[Requested]],1),Table3[#All],2,0),VLOOKUP(Proc[[#This Row],[Author]],Table4[],2,0))</f>
        <v>LS</v>
      </c>
      <c r="L459" s="60" t="s">
        <v>530</v>
      </c>
      <c r="M459" s="69">
        <v>45693.65792824074</v>
      </c>
      <c r="P459" s="69" t="str">
        <f ca="1">IF(Proc[[#This Row],[DaysAgeing]]&gt;5,"yep","on track")</f>
        <v>yep</v>
      </c>
      <c r="Q459" s="3">
        <f ca="1">IF(Proc[[#This Row],[DateClosed]]="",ABS(NETWORKDAYS(Proc[[#This Row],[DateOpened]],TODAY()))-1,ABS(NETWORKDAYS(Proc[[#This Row],[DateOpened]],Proc[[#This Row],[DateClosed]]))-1)</f>
        <v>18</v>
      </c>
      <c r="R459" s="69" t="s">
        <v>858</v>
      </c>
      <c r="S459" s="60"/>
    </row>
    <row r="460" spans="1:19" hidden="1">
      <c r="A460" s="62" t="s">
        <v>1864</v>
      </c>
      <c r="B460" s="60" t="str">
        <f>IFERROR(VLOOKUP(Proc[[#This Row],[App]],Table2[],3,0),"open")</f>
        <v>ok</v>
      </c>
      <c r="C460" s="62" t="s">
        <v>369</v>
      </c>
      <c r="D460" t="s">
        <v>1896</v>
      </c>
      <c r="E460" t="s">
        <v>1921</v>
      </c>
      <c r="F460" s="60" t="s">
        <v>1922</v>
      </c>
      <c r="G460" s="62" t="s">
        <v>400</v>
      </c>
      <c r="H460" s="60" t="str">
        <f>IF(Proc[[#This Row],[type]]="LFF (MDG-F)",MID(Proc[[#This Row],[Obj]],13,10),"")</f>
        <v/>
      </c>
      <c r="J460" s="60" t="b">
        <f>Proc[[#This Row],[Requested]]=Proc[[#This Row],[CurrentParent]]</f>
        <v>0</v>
      </c>
      <c r="K460" s="60" t="str">
        <f>IF(Proc[[#This Row],[Author]]="Marcela Urrego",VLOOKUP(LEFT(Proc[[#This Row],[Requested]],1),Table3[#All],2,0),VLOOKUP(Proc[[#This Row],[Author]],Table4[],2,0))</f>
        <v>LS</v>
      </c>
      <c r="L460" s="60" t="s">
        <v>530</v>
      </c>
      <c r="M460" s="69">
        <v>45693.65792824074</v>
      </c>
      <c r="P460" s="69" t="str">
        <f ca="1">IF(Proc[[#This Row],[DaysAgeing]]&gt;5,"yep","on track")</f>
        <v>yep</v>
      </c>
      <c r="Q460" s="3">
        <f ca="1">IF(Proc[[#This Row],[DateClosed]]="",ABS(NETWORKDAYS(Proc[[#This Row],[DateOpened]],TODAY()))-1,ABS(NETWORKDAYS(Proc[[#This Row],[DateOpened]],Proc[[#This Row],[DateClosed]]))-1)</f>
        <v>18</v>
      </c>
      <c r="R460" s="69" t="s">
        <v>858</v>
      </c>
      <c r="S460" s="60"/>
    </row>
    <row r="461" spans="1:19" hidden="1">
      <c r="A461" s="62" t="s">
        <v>1864</v>
      </c>
      <c r="B461" s="60" t="str">
        <f>IFERROR(VLOOKUP(Proc[[#This Row],[App]],Table2[],3,0),"open")</f>
        <v>ok</v>
      </c>
      <c r="C461" s="62" t="s">
        <v>369</v>
      </c>
      <c r="D461" t="s">
        <v>1897</v>
      </c>
      <c r="E461" t="s">
        <v>1921</v>
      </c>
      <c r="F461" s="60" t="s">
        <v>521</v>
      </c>
      <c r="G461" s="62" t="s">
        <v>400</v>
      </c>
      <c r="H461" s="60" t="str">
        <f>IF(Proc[[#This Row],[type]]="LFF (MDG-F)",MID(Proc[[#This Row],[Obj]],13,10),"")</f>
        <v/>
      </c>
      <c r="J461" s="60" t="b">
        <f>Proc[[#This Row],[Requested]]=Proc[[#This Row],[CurrentParent]]</f>
        <v>0</v>
      </c>
      <c r="K461" s="60" t="str">
        <f>IF(Proc[[#This Row],[Author]]="Marcela Urrego",VLOOKUP(LEFT(Proc[[#This Row],[Requested]],1),Table3[#All],2,0),VLOOKUP(Proc[[#This Row],[Author]],Table4[],2,0))</f>
        <v>LS</v>
      </c>
      <c r="L461" s="60" t="s">
        <v>530</v>
      </c>
      <c r="M461" s="69">
        <v>45693.65792824074</v>
      </c>
      <c r="P461" s="69" t="str">
        <f ca="1">IF(Proc[[#This Row],[DaysAgeing]]&gt;5,"yep","on track")</f>
        <v>yep</v>
      </c>
      <c r="Q461" s="3">
        <f ca="1">IF(Proc[[#This Row],[DateClosed]]="",ABS(NETWORKDAYS(Proc[[#This Row],[DateOpened]],TODAY()))-1,ABS(NETWORKDAYS(Proc[[#This Row],[DateOpened]],Proc[[#This Row],[DateClosed]]))-1)</f>
        <v>18</v>
      </c>
      <c r="R461" s="69" t="s">
        <v>858</v>
      </c>
      <c r="S461" s="60"/>
    </row>
    <row r="462" spans="1:19" hidden="1">
      <c r="A462" s="62" t="s">
        <v>1864</v>
      </c>
      <c r="B462" s="60" t="str">
        <f>IFERROR(VLOOKUP(Proc[[#This Row],[App]],Table2[],3,0),"open")</f>
        <v>ok</v>
      </c>
      <c r="C462" s="62" t="s">
        <v>369</v>
      </c>
      <c r="D462" t="s">
        <v>1898</v>
      </c>
      <c r="E462" t="s">
        <v>1921</v>
      </c>
      <c r="F462" s="60" t="s">
        <v>521</v>
      </c>
      <c r="G462" s="62" t="s">
        <v>400</v>
      </c>
      <c r="H462" s="60" t="str">
        <f>IF(Proc[[#This Row],[type]]="LFF (MDG-F)",MID(Proc[[#This Row],[Obj]],13,10),"")</f>
        <v/>
      </c>
      <c r="J462" s="60" t="b">
        <f>Proc[[#This Row],[Requested]]=Proc[[#This Row],[CurrentParent]]</f>
        <v>0</v>
      </c>
      <c r="K462" s="60" t="str">
        <f>IF(Proc[[#This Row],[Author]]="Marcela Urrego",VLOOKUP(LEFT(Proc[[#This Row],[Requested]],1),Table3[#All],2,0),VLOOKUP(Proc[[#This Row],[Author]],Table4[],2,0))</f>
        <v>LS</v>
      </c>
      <c r="L462" s="60" t="s">
        <v>530</v>
      </c>
      <c r="M462" s="69">
        <v>45693.65792824074</v>
      </c>
      <c r="P462" s="69" t="str">
        <f ca="1">IF(Proc[[#This Row],[DaysAgeing]]&gt;5,"yep","on track")</f>
        <v>yep</v>
      </c>
      <c r="Q462" s="3">
        <f ca="1">IF(Proc[[#This Row],[DateClosed]]="",ABS(NETWORKDAYS(Proc[[#This Row],[DateOpened]],TODAY()))-1,ABS(NETWORKDAYS(Proc[[#This Row],[DateOpened]],Proc[[#This Row],[DateClosed]]))-1)</f>
        <v>18</v>
      </c>
      <c r="R462" s="69" t="s">
        <v>858</v>
      </c>
      <c r="S462" s="60"/>
    </row>
    <row r="463" spans="1:19" hidden="1">
      <c r="A463" s="62" t="s">
        <v>1864</v>
      </c>
      <c r="B463" s="60" t="str">
        <f>IFERROR(VLOOKUP(Proc[[#This Row],[App]],Table2[],3,0),"open")</f>
        <v>ok</v>
      </c>
      <c r="C463" s="62" t="s">
        <v>369</v>
      </c>
      <c r="D463" t="s">
        <v>1899</v>
      </c>
      <c r="E463" t="s">
        <v>1921</v>
      </c>
      <c r="F463" s="60" t="s">
        <v>521</v>
      </c>
      <c r="G463" s="62" t="s">
        <v>400</v>
      </c>
      <c r="H463" s="60" t="str">
        <f>IF(Proc[[#This Row],[type]]="LFF (MDG-F)",MID(Proc[[#This Row],[Obj]],13,10),"")</f>
        <v/>
      </c>
      <c r="J463" s="60" t="b">
        <f>Proc[[#This Row],[Requested]]=Proc[[#This Row],[CurrentParent]]</f>
        <v>0</v>
      </c>
      <c r="K463" s="60" t="str">
        <f>IF(Proc[[#This Row],[Author]]="Marcela Urrego",VLOOKUP(LEFT(Proc[[#This Row],[Requested]],1),Table3[#All],2,0),VLOOKUP(Proc[[#This Row],[Author]],Table4[],2,0))</f>
        <v>LS</v>
      </c>
      <c r="L463" s="60" t="s">
        <v>530</v>
      </c>
      <c r="M463" s="69">
        <v>45693.65792824074</v>
      </c>
      <c r="P463" s="69" t="str">
        <f ca="1">IF(Proc[[#This Row],[DaysAgeing]]&gt;5,"yep","on track")</f>
        <v>yep</v>
      </c>
      <c r="Q463" s="3">
        <f ca="1">IF(Proc[[#This Row],[DateClosed]]="",ABS(NETWORKDAYS(Proc[[#This Row],[DateOpened]],TODAY()))-1,ABS(NETWORKDAYS(Proc[[#This Row],[DateOpened]],Proc[[#This Row],[DateClosed]]))-1)</f>
        <v>18</v>
      </c>
      <c r="R463" s="69" t="s">
        <v>858</v>
      </c>
      <c r="S463" s="60"/>
    </row>
    <row r="464" spans="1:19" hidden="1">
      <c r="A464" s="62" t="s">
        <v>1864</v>
      </c>
      <c r="B464" s="60" t="str">
        <f>IFERROR(VLOOKUP(Proc[[#This Row],[App]],Table2[],3,0),"open")</f>
        <v>ok</v>
      </c>
      <c r="C464" s="62" t="s">
        <v>369</v>
      </c>
      <c r="D464" t="s">
        <v>1900</v>
      </c>
      <c r="E464" t="s">
        <v>1921</v>
      </c>
      <c r="F464" s="60" t="s">
        <v>521</v>
      </c>
      <c r="G464" s="62" t="s">
        <v>400</v>
      </c>
      <c r="H464" s="60" t="str">
        <f>IF(Proc[[#This Row],[type]]="LFF (MDG-F)",MID(Proc[[#This Row],[Obj]],13,10),"")</f>
        <v/>
      </c>
      <c r="J464" s="60" t="b">
        <f>Proc[[#This Row],[Requested]]=Proc[[#This Row],[CurrentParent]]</f>
        <v>0</v>
      </c>
      <c r="K464" s="60" t="str">
        <f>IF(Proc[[#This Row],[Author]]="Marcela Urrego",VLOOKUP(LEFT(Proc[[#This Row],[Requested]],1),Table3[#All],2,0),VLOOKUP(Proc[[#This Row],[Author]],Table4[],2,0))</f>
        <v>LS</v>
      </c>
      <c r="L464" s="60" t="s">
        <v>530</v>
      </c>
      <c r="M464" s="69">
        <v>45693.65792824074</v>
      </c>
      <c r="P464" s="69" t="str">
        <f ca="1">IF(Proc[[#This Row],[DaysAgeing]]&gt;5,"yep","on track")</f>
        <v>yep</v>
      </c>
      <c r="Q464" s="3">
        <f ca="1">IF(Proc[[#This Row],[DateClosed]]="",ABS(NETWORKDAYS(Proc[[#This Row],[DateOpened]],TODAY()))-1,ABS(NETWORKDAYS(Proc[[#This Row],[DateOpened]],Proc[[#This Row],[DateClosed]]))-1)</f>
        <v>18</v>
      </c>
      <c r="R464" s="69" t="s">
        <v>858</v>
      </c>
      <c r="S464" s="60"/>
    </row>
    <row r="465" spans="1:19" hidden="1">
      <c r="A465" s="62" t="s">
        <v>1864</v>
      </c>
      <c r="B465" s="60" t="str">
        <f>IFERROR(VLOOKUP(Proc[[#This Row],[App]],Table2[],3,0),"open")</f>
        <v>ok</v>
      </c>
      <c r="C465" s="62" t="s">
        <v>369</v>
      </c>
      <c r="D465" t="s">
        <v>1901</v>
      </c>
      <c r="E465" t="s">
        <v>1921</v>
      </c>
      <c r="F465" s="60" t="s">
        <v>521</v>
      </c>
      <c r="G465" s="62" t="s">
        <v>400</v>
      </c>
      <c r="H465" s="60" t="str">
        <f>IF(Proc[[#This Row],[type]]="LFF (MDG-F)",MID(Proc[[#This Row],[Obj]],13,10),"")</f>
        <v/>
      </c>
      <c r="J465" s="60" t="b">
        <f>Proc[[#This Row],[Requested]]=Proc[[#This Row],[CurrentParent]]</f>
        <v>0</v>
      </c>
      <c r="K465" s="60" t="str">
        <f>IF(Proc[[#This Row],[Author]]="Marcela Urrego",VLOOKUP(LEFT(Proc[[#This Row],[Requested]],1),Table3[#All],2,0),VLOOKUP(Proc[[#This Row],[Author]],Table4[],2,0))</f>
        <v>LS</v>
      </c>
      <c r="L465" s="60" t="s">
        <v>530</v>
      </c>
      <c r="M465" s="69">
        <v>45693.65792824074</v>
      </c>
      <c r="P465" s="69" t="str">
        <f ca="1">IF(Proc[[#This Row],[DaysAgeing]]&gt;5,"yep","on track")</f>
        <v>yep</v>
      </c>
      <c r="Q465" s="3">
        <f ca="1">IF(Proc[[#This Row],[DateClosed]]="",ABS(NETWORKDAYS(Proc[[#This Row],[DateOpened]],TODAY()))-1,ABS(NETWORKDAYS(Proc[[#This Row],[DateOpened]],Proc[[#This Row],[DateClosed]]))-1)</f>
        <v>18</v>
      </c>
      <c r="R465" s="69" t="s">
        <v>858</v>
      </c>
      <c r="S465" s="60"/>
    </row>
    <row r="466" spans="1:19" hidden="1">
      <c r="A466" s="62" t="s">
        <v>1864</v>
      </c>
      <c r="B466" s="60" t="str">
        <f>IFERROR(VLOOKUP(Proc[[#This Row],[App]],Table2[],3,0),"open")</f>
        <v>ok</v>
      </c>
      <c r="C466" s="62" t="s">
        <v>369</v>
      </c>
      <c r="D466" t="s">
        <v>1902</v>
      </c>
      <c r="E466" t="s">
        <v>1921</v>
      </c>
      <c r="F466" s="60" t="s">
        <v>521</v>
      </c>
      <c r="G466" s="62" t="s">
        <v>400</v>
      </c>
      <c r="H466" s="60" t="str">
        <f>IF(Proc[[#This Row],[type]]="LFF (MDG-F)",MID(Proc[[#This Row],[Obj]],13,10),"")</f>
        <v/>
      </c>
      <c r="J466" s="60" t="b">
        <f>Proc[[#This Row],[Requested]]=Proc[[#This Row],[CurrentParent]]</f>
        <v>0</v>
      </c>
      <c r="K466" s="60" t="str">
        <f>IF(Proc[[#This Row],[Author]]="Marcela Urrego",VLOOKUP(LEFT(Proc[[#This Row],[Requested]],1),Table3[#All],2,0),VLOOKUP(Proc[[#This Row],[Author]],Table4[],2,0))</f>
        <v>LS</v>
      </c>
      <c r="L466" s="60" t="s">
        <v>530</v>
      </c>
      <c r="M466" s="69">
        <v>45693.65792824074</v>
      </c>
      <c r="P466" s="69" t="str">
        <f ca="1">IF(Proc[[#This Row],[DaysAgeing]]&gt;5,"yep","on track")</f>
        <v>yep</v>
      </c>
      <c r="Q466" s="3">
        <f ca="1">IF(Proc[[#This Row],[DateClosed]]="",ABS(NETWORKDAYS(Proc[[#This Row],[DateOpened]],TODAY()))-1,ABS(NETWORKDAYS(Proc[[#This Row],[DateOpened]],Proc[[#This Row],[DateClosed]]))-1)</f>
        <v>18</v>
      </c>
      <c r="R466" s="69" t="s">
        <v>858</v>
      </c>
      <c r="S466" s="60"/>
    </row>
    <row r="467" spans="1:19" hidden="1">
      <c r="A467" s="62" t="s">
        <v>1864</v>
      </c>
      <c r="B467" s="60" t="str">
        <f>IFERROR(VLOOKUP(Proc[[#This Row],[App]],Table2[],3,0),"open")</f>
        <v>ok</v>
      </c>
      <c r="C467" s="62" t="s">
        <v>369</v>
      </c>
      <c r="D467" t="s">
        <v>1903</v>
      </c>
      <c r="E467" t="s">
        <v>1921</v>
      </c>
      <c r="F467" s="60" t="s">
        <v>521</v>
      </c>
      <c r="G467" s="62" t="s">
        <v>400</v>
      </c>
      <c r="H467" s="60" t="str">
        <f>IF(Proc[[#This Row],[type]]="LFF (MDG-F)",MID(Proc[[#This Row],[Obj]],13,10),"")</f>
        <v/>
      </c>
      <c r="J467" s="60" t="b">
        <f>Proc[[#This Row],[Requested]]=Proc[[#This Row],[CurrentParent]]</f>
        <v>0</v>
      </c>
      <c r="K467" s="60" t="str">
        <f>IF(Proc[[#This Row],[Author]]="Marcela Urrego",VLOOKUP(LEFT(Proc[[#This Row],[Requested]],1),Table3[#All],2,0),VLOOKUP(Proc[[#This Row],[Author]],Table4[],2,0))</f>
        <v>LS</v>
      </c>
      <c r="L467" s="60" t="s">
        <v>530</v>
      </c>
      <c r="M467" s="69">
        <v>45693.65792824074</v>
      </c>
      <c r="P467" s="69" t="str">
        <f ca="1">IF(Proc[[#This Row],[DaysAgeing]]&gt;5,"yep","on track")</f>
        <v>yep</v>
      </c>
      <c r="Q467" s="3">
        <f ca="1">IF(Proc[[#This Row],[DateClosed]]="",ABS(NETWORKDAYS(Proc[[#This Row],[DateOpened]],TODAY()))-1,ABS(NETWORKDAYS(Proc[[#This Row],[DateOpened]],Proc[[#This Row],[DateClosed]]))-1)</f>
        <v>18</v>
      </c>
      <c r="R467" s="69" t="s">
        <v>858</v>
      </c>
      <c r="S467" s="60"/>
    </row>
    <row r="468" spans="1:19" hidden="1">
      <c r="A468" s="62" t="s">
        <v>1864</v>
      </c>
      <c r="B468" s="60" t="str">
        <f>IFERROR(VLOOKUP(Proc[[#This Row],[App]],Table2[],3,0),"open")</f>
        <v>ok</v>
      </c>
      <c r="C468" s="62" t="s">
        <v>369</v>
      </c>
      <c r="D468" t="s">
        <v>1904</v>
      </c>
      <c r="E468" t="s">
        <v>1921</v>
      </c>
      <c r="F468" s="60" t="s">
        <v>521</v>
      </c>
      <c r="G468" s="62" t="s">
        <v>400</v>
      </c>
      <c r="H468" s="60" t="str">
        <f>IF(Proc[[#This Row],[type]]="LFF (MDG-F)",MID(Proc[[#This Row],[Obj]],13,10),"")</f>
        <v/>
      </c>
      <c r="J468" s="60" t="b">
        <f>Proc[[#This Row],[Requested]]=Proc[[#This Row],[CurrentParent]]</f>
        <v>0</v>
      </c>
      <c r="K468" s="60" t="str">
        <f>IF(Proc[[#This Row],[Author]]="Marcela Urrego",VLOOKUP(LEFT(Proc[[#This Row],[Requested]],1),Table3[#All],2,0),VLOOKUP(Proc[[#This Row],[Author]],Table4[],2,0))</f>
        <v>LS</v>
      </c>
      <c r="L468" s="60" t="s">
        <v>530</v>
      </c>
      <c r="M468" s="69">
        <v>45693.65792824074</v>
      </c>
      <c r="P468" s="69" t="str">
        <f ca="1">IF(Proc[[#This Row],[DaysAgeing]]&gt;5,"yep","on track")</f>
        <v>yep</v>
      </c>
      <c r="Q468" s="3">
        <f ca="1">IF(Proc[[#This Row],[DateClosed]]="",ABS(NETWORKDAYS(Proc[[#This Row],[DateOpened]],TODAY()))-1,ABS(NETWORKDAYS(Proc[[#This Row],[DateOpened]],Proc[[#This Row],[DateClosed]]))-1)</f>
        <v>18</v>
      </c>
      <c r="R468" s="69" t="s">
        <v>858</v>
      </c>
      <c r="S468" s="60"/>
    </row>
    <row r="469" spans="1:19" hidden="1">
      <c r="A469" s="62" t="s">
        <v>1864</v>
      </c>
      <c r="B469" s="60" t="str">
        <f>IFERROR(VLOOKUP(Proc[[#This Row],[App]],Table2[],3,0),"open")</f>
        <v>ok</v>
      </c>
      <c r="C469" s="62" t="s">
        <v>369</v>
      </c>
      <c r="D469" t="s">
        <v>1905</v>
      </c>
      <c r="E469" t="s">
        <v>1921</v>
      </c>
      <c r="F469" s="60" t="s">
        <v>521</v>
      </c>
      <c r="G469" s="62" t="s">
        <v>400</v>
      </c>
      <c r="H469" s="60" t="str">
        <f>IF(Proc[[#This Row],[type]]="LFF (MDG-F)",MID(Proc[[#This Row],[Obj]],13,10),"")</f>
        <v/>
      </c>
      <c r="J469" s="60" t="b">
        <f>Proc[[#This Row],[Requested]]=Proc[[#This Row],[CurrentParent]]</f>
        <v>0</v>
      </c>
      <c r="K469" s="60" t="str">
        <f>IF(Proc[[#This Row],[Author]]="Marcela Urrego",VLOOKUP(LEFT(Proc[[#This Row],[Requested]],1),Table3[#All],2,0),VLOOKUP(Proc[[#This Row],[Author]],Table4[],2,0))</f>
        <v>LS</v>
      </c>
      <c r="L469" s="60" t="s">
        <v>530</v>
      </c>
      <c r="M469" s="69">
        <v>45693.65792824074</v>
      </c>
      <c r="P469" s="69" t="str">
        <f ca="1">IF(Proc[[#This Row],[DaysAgeing]]&gt;5,"yep","on track")</f>
        <v>yep</v>
      </c>
      <c r="Q469" s="3">
        <f ca="1">IF(Proc[[#This Row],[DateClosed]]="",ABS(NETWORKDAYS(Proc[[#This Row],[DateOpened]],TODAY()))-1,ABS(NETWORKDAYS(Proc[[#This Row],[DateOpened]],Proc[[#This Row],[DateClosed]]))-1)</f>
        <v>18</v>
      </c>
      <c r="R469" s="69" t="s">
        <v>858</v>
      </c>
      <c r="S469" s="60"/>
    </row>
    <row r="470" spans="1:19" hidden="1">
      <c r="A470" s="62" t="s">
        <v>1864</v>
      </c>
      <c r="B470" s="60" t="str">
        <f>IFERROR(VLOOKUP(Proc[[#This Row],[App]],Table2[],3,0),"open")</f>
        <v>ok</v>
      </c>
      <c r="C470" s="62" t="s">
        <v>369</v>
      </c>
      <c r="D470" t="s">
        <v>1906</v>
      </c>
      <c r="E470" t="s">
        <v>1921</v>
      </c>
      <c r="F470" s="60" t="s">
        <v>521</v>
      </c>
      <c r="G470" s="62" t="s">
        <v>400</v>
      </c>
      <c r="H470" s="60" t="str">
        <f>IF(Proc[[#This Row],[type]]="LFF (MDG-F)",MID(Proc[[#This Row],[Obj]],13,10),"")</f>
        <v/>
      </c>
      <c r="J470" s="60" t="b">
        <f>Proc[[#This Row],[Requested]]=Proc[[#This Row],[CurrentParent]]</f>
        <v>0</v>
      </c>
      <c r="K470" s="60" t="str">
        <f>IF(Proc[[#This Row],[Author]]="Marcela Urrego",VLOOKUP(LEFT(Proc[[#This Row],[Requested]],1),Table3[#All],2,0),VLOOKUP(Proc[[#This Row],[Author]],Table4[],2,0))</f>
        <v>LS</v>
      </c>
      <c r="L470" s="60" t="s">
        <v>530</v>
      </c>
      <c r="M470" s="69">
        <v>45693.65792824074</v>
      </c>
      <c r="P470" s="69" t="str">
        <f ca="1">IF(Proc[[#This Row],[DaysAgeing]]&gt;5,"yep","on track")</f>
        <v>yep</v>
      </c>
      <c r="Q470" s="3">
        <f ca="1">IF(Proc[[#This Row],[DateClosed]]="",ABS(NETWORKDAYS(Proc[[#This Row],[DateOpened]],TODAY()))-1,ABS(NETWORKDAYS(Proc[[#This Row],[DateOpened]],Proc[[#This Row],[DateClosed]]))-1)</f>
        <v>18</v>
      </c>
      <c r="R470" s="69" t="s">
        <v>858</v>
      </c>
      <c r="S470" s="60"/>
    </row>
    <row r="471" spans="1:19" hidden="1">
      <c r="A471" s="62" t="s">
        <v>1864</v>
      </c>
      <c r="B471" s="60" t="str">
        <f>IFERROR(VLOOKUP(Proc[[#This Row],[App]],Table2[],3,0),"open")</f>
        <v>ok</v>
      </c>
      <c r="C471" s="62" t="s">
        <v>369</v>
      </c>
      <c r="D471" t="s">
        <v>1907</v>
      </c>
      <c r="E471" t="s">
        <v>1921</v>
      </c>
      <c r="F471" s="60" t="s">
        <v>521</v>
      </c>
      <c r="G471" s="62" t="s">
        <v>400</v>
      </c>
      <c r="H471" s="60" t="str">
        <f>IF(Proc[[#This Row],[type]]="LFF (MDG-F)",MID(Proc[[#This Row],[Obj]],13,10),"")</f>
        <v/>
      </c>
      <c r="J471" s="60" t="b">
        <f>Proc[[#This Row],[Requested]]=Proc[[#This Row],[CurrentParent]]</f>
        <v>0</v>
      </c>
      <c r="K471" s="60" t="str">
        <f>IF(Proc[[#This Row],[Author]]="Marcela Urrego",VLOOKUP(LEFT(Proc[[#This Row],[Requested]],1),Table3[#All],2,0),VLOOKUP(Proc[[#This Row],[Author]],Table4[],2,0))</f>
        <v>LS</v>
      </c>
      <c r="L471" s="60" t="s">
        <v>530</v>
      </c>
      <c r="M471" s="69">
        <v>45693.65792824074</v>
      </c>
      <c r="P471" s="69" t="str">
        <f ca="1">IF(Proc[[#This Row],[DaysAgeing]]&gt;5,"yep","on track")</f>
        <v>yep</v>
      </c>
      <c r="Q471" s="3">
        <f ca="1">IF(Proc[[#This Row],[DateClosed]]="",ABS(NETWORKDAYS(Proc[[#This Row],[DateOpened]],TODAY()))-1,ABS(NETWORKDAYS(Proc[[#This Row],[DateOpened]],Proc[[#This Row],[DateClosed]]))-1)</f>
        <v>18</v>
      </c>
      <c r="R471" s="69" t="s">
        <v>858</v>
      </c>
      <c r="S471" s="60"/>
    </row>
    <row r="472" spans="1:19" hidden="1">
      <c r="A472" s="62" t="s">
        <v>1864</v>
      </c>
      <c r="B472" s="60" t="str">
        <f>IFERROR(VLOOKUP(Proc[[#This Row],[App]],Table2[],3,0),"open")</f>
        <v>ok</v>
      </c>
      <c r="C472" s="62" t="s">
        <v>369</v>
      </c>
      <c r="D472" t="s">
        <v>1908</v>
      </c>
      <c r="E472" t="s">
        <v>1921</v>
      </c>
      <c r="F472" s="60" t="s">
        <v>521</v>
      </c>
      <c r="G472" s="62" t="s">
        <v>400</v>
      </c>
      <c r="H472" s="60" t="str">
        <f>IF(Proc[[#This Row],[type]]="LFF (MDG-F)",MID(Proc[[#This Row],[Obj]],13,10),"")</f>
        <v/>
      </c>
      <c r="J472" s="60" t="b">
        <f>Proc[[#This Row],[Requested]]=Proc[[#This Row],[CurrentParent]]</f>
        <v>0</v>
      </c>
      <c r="K472" s="60" t="str">
        <f>IF(Proc[[#This Row],[Author]]="Marcela Urrego",VLOOKUP(LEFT(Proc[[#This Row],[Requested]],1),Table3[#All],2,0),VLOOKUP(Proc[[#This Row],[Author]],Table4[],2,0))</f>
        <v>LS</v>
      </c>
      <c r="L472" s="60" t="s">
        <v>530</v>
      </c>
      <c r="M472" s="69">
        <v>45693.65792824074</v>
      </c>
      <c r="P472" s="69" t="str">
        <f ca="1">IF(Proc[[#This Row],[DaysAgeing]]&gt;5,"yep","on track")</f>
        <v>yep</v>
      </c>
      <c r="Q472" s="3">
        <f ca="1">IF(Proc[[#This Row],[DateClosed]]="",ABS(NETWORKDAYS(Proc[[#This Row],[DateOpened]],TODAY()))-1,ABS(NETWORKDAYS(Proc[[#This Row],[DateOpened]],Proc[[#This Row],[DateClosed]]))-1)</f>
        <v>18</v>
      </c>
      <c r="R472" s="69" t="s">
        <v>858</v>
      </c>
      <c r="S472" s="60"/>
    </row>
    <row r="473" spans="1:19" hidden="1">
      <c r="A473" s="62" t="s">
        <v>1864</v>
      </c>
      <c r="B473" s="60" t="str">
        <f>IFERROR(VLOOKUP(Proc[[#This Row],[App]],Table2[],3,0),"open")</f>
        <v>ok</v>
      </c>
      <c r="C473" s="62" t="s">
        <v>369</v>
      </c>
      <c r="D473" t="s">
        <v>1909</v>
      </c>
      <c r="E473" t="s">
        <v>1921</v>
      </c>
      <c r="F473" s="60" t="s">
        <v>1922</v>
      </c>
      <c r="G473" s="62" t="s">
        <v>400</v>
      </c>
      <c r="H473" s="60" t="str">
        <f>IF(Proc[[#This Row],[type]]="LFF (MDG-F)",MID(Proc[[#This Row],[Obj]],13,10),"")</f>
        <v/>
      </c>
      <c r="J473" s="60" t="b">
        <f>Proc[[#This Row],[Requested]]=Proc[[#This Row],[CurrentParent]]</f>
        <v>0</v>
      </c>
      <c r="K473" s="60" t="str">
        <f>IF(Proc[[#This Row],[Author]]="Marcela Urrego",VLOOKUP(LEFT(Proc[[#This Row],[Requested]],1),Table3[#All],2,0),VLOOKUP(Proc[[#This Row],[Author]],Table4[],2,0))</f>
        <v>LS</v>
      </c>
      <c r="L473" s="60" t="s">
        <v>530</v>
      </c>
      <c r="M473" s="69">
        <v>45693.65792824074</v>
      </c>
      <c r="P473" s="69" t="str">
        <f ca="1">IF(Proc[[#This Row],[DaysAgeing]]&gt;5,"yep","on track")</f>
        <v>yep</v>
      </c>
      <c r="Q473" s="3">
        <f ca="1">IF(Proc[[#This Row],[DateClosed]]="",ABS(NETWORKDAYS(Proc[[#This Row],[DateOpened]],TODAY()))-1,ABS(NETWORKDAYS(Proc[[#This Row],[DateOpened]],Proc[[#This Row],[DateClosed]]))-1)</f>
        <v>18</v>
      </c>
      <c r="R473" s="69" t="s">
        <v>858</v>
      </c>
      <c r="S473" s="60"/>
    </row>
    <row r="474" spans="1:19" hidden="1">
      <c r="A474" s="62" t="s">
        <v>1864</v>
      </c>
      <c r="B474" s="60" t="str">
        <f>IFERROR(VLOOKUP(Proc[[#This Row],[App]],Table2[],3,0),"open")</f>
        <v>ok</v>
      </c>
      <c r="C474" s="62" t="s">
        <v>369</v>
      </c>
      <c r="D474" t="s">
        <v>1910</v>
      </c>
      <c r="E474" t="s">
        <v>1921</v>
      </c>
      <c r="F474" s="60" t="s">
        <v>422</v>
      </c>
      <c r="G474" s="62" t="s">
        <v>400</v>
      </c>
      <c r="H474" s="60" t="str">
        <f>IF(Proc[[#This Row],[type]]="LFF (MDG-F)",MID(Proc[[#This Row],[Obj]],13,10),"")</f>
        <v/>
      </c>
      <c r="J474" s="60" t="b">
        <f>Proc[[#This Row],[Requested]]=Proc[[#This Row],[CurrentParent]]</f>
        <v>0</v>
      </c>
      <c r="K474" s="60" t="str">
        <f>IF(Proc[[#This Row],[Author]]="Marcela Urrego",VLOOKUP(LEFT(Proc[[#This Row],[Requested]],1),Table3[#All],2,0),VLOOKUP(Proc[[#This Row],[Author]],Table4[],2,0))</f>
        <v>LS</v>
      </c>
      <c r="L474" s="60" t="s">
        <v>530</v>
      </c>
      <c r="M474" s="69">
        <v>45693.65792824074</v>
      </c>
      <c r="P474" s="69" t="str">
        <f ca="1">IF(Proc[[#This Row],[DaysAgeing]]&gt;5,"yep","on track")</f>
        <v>yep</v>
      </c>
      <c r="Q474" s="3">
        <f ca="1">IF(Proc[[#This Row],[DateClosed]]="",ABS(NETWORKDAYS(Proc[[#This Row],[DateOpened]],TODAY()))-1,ABS(NETWORKDAYS(Proc[[#This Row],[DateOpened]],Proc[[#This Row],[DateClosed]]))-1)</f>
        <v>18</v>
      </c>
      <c r="R474" s="69" t="s">
        <v>858</v>
      </c>
      <c r="S474" s="60"/>
    </row>
    <row r="475" spans="1:19" hidden="1">
      <c r="A475" s="62" t="s">
        <v>1864</v>
      </c>
      <c r="B475" s="60" t="str">
        <f>IFERROR(VLOOKUP(Proc[[#This Row],[App]],Table2[],3,0),"open")</f>
        <v>ok</v>
      </c>
      <c r="C475" s="62" t="s">
        <v>369</v>
      </c>
      <c r="D475" t="s">
        <v>1911</v>
      </c>
      <c r="E475" t="s">
        <v>1921</v>
      </c>
      <c r="F475" s="60" t="s">
        <v>521</v>
      </c>
      <c r="G475" s="62" t="s">
        <v>400</v>
      </c>
      <c r="H475" s="60" t="str">
        <f>IF(Proc[[#This Row],[type]]="LFF (MDG-F)",MID(Proc[[#This Row],[Obj]],13,10),"")</f>
        <v/>
      </c>
      <c r="J475" s="60" t="b">
        <f>Proc[[#This Row],[Requested]]=Proc[[#This Row],[CurrentParent]]</f>
        <v>0</v>
      </c>
      <c r="K475" s="60" t="str">
        <f>IF(Proc[[#This Row],[Author]]="Marcela Urrego",VLOOKUP(LEFT(Proc[[#This Row],[Requested]],1),Table3[#All],2,0),VLOOKUP(Proc[[#This Row],[Author]],Table4[],2,0))</f>
        <v>LS</v>
      </c>
      <c r="L475" s="60" t="s">
        <v>530</v>
      </c>
      <c r="M475" s="69">
        <v>45693.65792824074</v>
      </c>
      <c r="P475" s="69" t="str">
        <f ca="1">IF(Proc[[#This Row],[DaysAgeing]]&gt;5,"yep","on track")</f>
        <v>yep</v>
      </c>
      <c r="Q475" s="3">
        <f ca="1">IF(Proc[[#This Row],[DateClosed]]="",ABS(NETWORKDAYS(Proc[[#This Row],[DateOpened]],TODAY()))-1,ABS(NETWORKDAYS(Proc[[#This Row],[DateOpened]],Proc[[#This Row],[DateClosed]]))-1)</f>
        <v>18</v>
      </c>
      <c r="R475" s="69" t="s">
        <v>858</v>
      </c>
      <c r="S475" s="60"/>
    </row>
    <row r="476" spans="1:19" hidden="1">
      <c r="A476" s="62" t="s">
        <v>1864</v>
      </c>
      <c r="B476" s="60" t="str">
        <f>IFERROR(VLOOKUP(Proc[[#This Row],[App]],Table2[],3,0),"open")</f>
        <v>ok</v>
      </c>
      <c r="C476" s="62" t="s">
        <v>369</v>
      </c>
      <c r="D476" t="s">
        <v>1912</v>
      </c>
      <c r="E476" t="s">
        <v>1921</v>
      </c>
      <c r="F476" s="60" t="s">
        <v>409</v>
      </c>
      <c r="G476" s="62" t="s">
        <v>400</v>
      </c>
      <c r="H476" s="60" t="str">
        <f>IF(Proc[[#This Row],[type]]="LFF (MDG-F)",MID(Proc[[#This Row],[Obj]],13,10),"")</f>
        <v/>
      </c>
      <c r="J476" s="60" t="b">
        <f>Proc[[#This Row],[Requested]]=Proc[[#This Row],[CurrentParent]]</f>
        <v>0</v>
      </c>
      <c r="K476" s="60" t="str">
        <f>IF(Proc[[#This Row],[Author]]="Marcela Urrego",VLOOKUP(LEFT(Proc[[#This Row],[Requested]],1),Table3[#All],2,0),VLOOKUP(Proc[[#This Row],[Author]],Table4[],2,0))</f>
        <v>LS</v>
      </c>
      <c r="L476" s="60" t="s">
        <v>530</v>
      </c>
      <c r="M476" s="69">
        <v>45693.65792824074</v>
      </c>
      <c r="P476" s="69" t="str">
        <f ca="1">IF(Proc[[#This Row],[DaysAgeing]]&gt;5,"yep","on track")</f>
        <v>yep</v>
      </c>
      <c r="Q476" s="3">
        <f ca="1">IF(Proc[[#This Row],[DateClosed]]="",ABS(NETWORKDAYS(Proc[[#This Row],[DateOpened]],TODAY()))-1,ABS(NETWORKDAYS(Proc[[#This Row],[DateOpened]],Proc[[#This Row],[DateClosed]]))-1)</f>
        <v>18</v>
      </c>
      <c r="R476" s="69" t="s">
        <v>858</v>
      </c>
      <c r="S476" s="60"/>
    </row>
    <row r="477" spans="1:19" hidden="1">
      <c r="A477" s="62" t="s">
        <v>1864</v>
      </c>
      <c r="B477" s="60" t="str">
        <f>IFERROR(VLOOKUP(Proc[[#This Row],[App]],Table2[],3,0),"open")</f>
        <v>ok</v>
      </c>
      <c r="C477" s="62" t="s">
        <v>369</v>
      </c>
      <c r="D477" t="s">
        <v>1913</v>
      </c>
      <c r="E477" t="s">
        <v>1921</v>
      </c>
      <c r="F477" s="60" t="s">
        <v>422</v>
      </c>
      <c r="G477" s="62" t="s">
        <v>400</v>
      </c>
      <c r="H477" s="60" t="str">
        <f>IF(Proc[[#This Row],[type]]="LFF (MDG-F)",MID(Proc[[#This Row],[Obj]],13,10),"")</f>
        <v/>
      </c>
      <c r="J477" s="60" t="b">
        <f>Proc[[#This Row],[Requested]]=Proc[[#This Row],[CurrentParent]]</f>
        <v>0</v>
      </c>
      <c r="K477" s="60" t="str">
        <f>IF(Proc[[#This Row],[Author]]="Marcela Urrego",VLOOKUP(LEFT(Proc[[#This Row],[Requested]],1),Table3[#All],2,0),VLOOKUP(Proc[[#This Row],[Author]],Table4[],2,0))</f>
        <v>LS</v>
      </c>
      <c r="L477" s="60" t="s">
        <v>530</v>
      </c>
      <c r="M477" s="69">
        <v>45693.65792824074</v>
      </c>
      <c r="P477" s="69" t="str">
        <f ca="1">IF(Proc[[#This Row],[DaysAgeing]]&gt;5,"yep","on track")</f>
        <v>yep</v>
      </c>
      <c r="Q477" s="3">
        <f ca="1">IF(Proc[[#This Row],[DateClosed]]="",ABS(NETWORKDAYS(Proc[[#This Row],[DateOpened]],TODAY()))-1,ABS(NETWORKDAYS(Proc[[#This Row],[DateOpened]],Proc[[#This Row],[DateClosed]]))-1)</f>
        <v>18</v>
      </c>
      <c r="R477" s="69" t="s">
        <v>858</v>
      </c>
      <c r="S477" s="60"/>
    </row>
    <row r="478" spans="1:19" hidden="1">
      <c r="A478" s="62" t="s">
        <v>1864</v>
      </c>
      <c r="B478" s="60" t="str">
        <f>IFERROR(VLOOKUP(Proc[[#This Row],[App]],Table2[],3,0),"open")</f>
        <v>ok</v>
      </c>
      <c r="C478" s="62" t="s">
        <v>369</v>
      </c>
      <c r="D478" t="s">
        <v>1914</v>
      </c>
      <c r="E478" t="s">
        <v>1921</v>
      </c>
      <c r="F478" s="60" t="s">
        <v>521</v>
      </c>
      <c r="G478" s="62" t="s">
        <v>400</v>
      </c>
      <c r="H478" s="60" t="str">
        <f>IF(Proc[[#This Row],[type]]="LFF (MDG-F)",MID(Proc[[#This Row],[Obj]],13,10),"")</f>
        <v/>
      </c>
      <c r="J478" s="60" t="b">
        <f>Proc[[#This Row],[Requested]]=Proc[[#This Row],[CurrentParent]]</f>
        <v>0</v>
      </c>
      <c r="K478" s="60" t="str">
        <f>IF(Proc[[#This Row],[Author]]="Marcela Urrego",VLOOKUP(LEFT(Proc[[#This Row],[Requested]],1),Table3[#All],2,0),VLOOKUP(Proc[[#This Row],[Author]],Table4[],2,0))</f>
        <v>LS</v>
      </c>
      <c r="L478" s="60" t="s">
        <v>530</v>
      </c>
      <c r="M478" s="69">
        <v>45693.65792824074</v>
      </c>
      <c r="P478" s="69" t="str">
        <f ca="1">IF(Proc[[#This Row],[DaysAgeing]]&gt;5,"yep","on track")</f>
        <v>yep</v>
      </c>
      <c r="Q478" s="3">
        <f ca="1">IF(Proc[[#This Row],[DateClosed]]="",ABS(NETWORKDAYS(Proc[[#This Row],[DateOpened]],TODAY()))-1,ABS(NETWORKDAYS(Proc[[#This Row],[DateOpened]],Proc[[#This Row],[DateClosed]]))-1)</f>
        <v>18</v>
      </c>
      <c r="R478" s="69" t="s">
        <v>858</v>
      </c>
      <c r="S478" s="60"/>
    </row>
    <row r="479" spans="1:19" hidden="1">
      <c r="A479" s="62" t="s">
        <v>1864</v>
      </c>
      <c r="B479" s="60" t="str">
        <f>IFERROR(VLOOKUP(Proc[[#This Row],[App]],Table2[],3,0),"open")</f>
        <v>ok</v>
      </c>
      <c r="C479" s="62" t="s">
        <v>369</v>
      </c>
      <c r="D479" t="s">
        <v>1915</v>
      </c>
      <c r="E479" t="s">
        <v>1921</v>
      </c>
      <c r="F479" s="60" t="s">
        <v>521</v>
      </c>
      <c r="G479" s="62" t="s">
        <v>400</v>
      </c>
      <c r="H479" s="60" t="str">
        <f>IF(Proc[[#This Row],[type]]="LFF (MDG-F)",MID(Proc[[#This Row],[Obj]],13,10),"")</f>
        <v/>
      </c>
      <c r="J479" s="60" t="b">
        <f>Proc[[#This Row],[Requested]]=Proc[[#This Row],[CurrentParent]]</f>
        <v>0</v>
      </c>
      <c r="K479" s="60" t="str">
        <f>IF(Proc[[#This Row],[Author]]="Marcela Urrego",VLOOKUP(LEFT(Proc[[#This Row],[Requested]],1),Table3[#All],2,0),VLOOKUP(Proc[[#This Row],[Author]],Table4[],2,0))</f>
        <v>LS</v>
      </c>
      <c r="L479" s="60" t="s">
        <v>530</v>
      </c>
      <c r="M479" s="69">
        <v>45693.65792824074</v>
      </c>
      <c r="P479" s="69" t="str">
        <f ca="1">IF(Proc[[#This Row],[DaysAgeing]]&gt;5,"yep","on track")</f>
        <v>yep</v>
      </c>
      <c r="Q479" s="3">
        <f ca="1">IF(Proc[[#This Row],[DateClosed]]="",ABS(NETWORKDAYS(Proc[[#This Row],[DateOpened]],TODAY()))-1,ABS(NETWORKDAYS(Proc[[#This Row],[DateOpened]],Proc[[#This Row],[DateClosed]]))-1)</f>
        <v>18</v>
      </c>
      <c r="R479" s="69" t="s">
        <v>858</v>
      </c>
      <c r="S479" s="60"/>
    </row>
    <row r="480" spans="1:19" hidden="1">
      <c r="A480" s="62" t="s">
        <v>1864</v>
      </c>
      <c r="B480" s="60" t="str">
        <f>IFERROR(VLOOKUP(Proc[[#This Row],[App]],Table2[],3,0),"open")</f>
        <v>ok</v>
      </c>
      <c r="C480" s="62" t="s">
        <v>369</v>
      </c>
      <c r="D480" t="s">
        <v>1916</v>
      </c>
      <c r="E480" t="s">
        <v>1921</v>
      </c>
      <c r="F480" s="60" t="s">
        <v>521</v>
      </c>
      <c r="G480" s="62" t="s">
        <v>400</v>
      </c>
      <c r="H480" s="60" t="str">
        <f>IF(Proc[[#This Row],[type]]="LFF (MDG-F)",MID(Proc[[#This Row],[Obj]],13,10),"")</f>
        <v/>
      </c>
      <c r="J480" s="60" t="b">
        <f>Proc[[#This Row],[Requested]]=Proc[[#This Row],[CurrentParent]]</f>
        <v>0</v>
      </c>
      <c r="K480" s="60" t="str">
        <f>IF(Proc[[#This Row],[Author]]="Marcela Urrego",VLOOKUP(LEFT(Proc[[#This Row],[Requested]],1),Table3[#All],2,0),VLOOKUP(Proc[[#This Row],[Author]],Table4[],2,0))</f>
        <v>LS</v>
      </c>
      <c r="L480" s="60" t="s">
        <v>530</v>
      </c>
      <c r="M480" s="69">
        <v>45693.65792824074</v>
      </c>
      <c r="P480" s="69" t="str">
        <f ca="1">IF(Proc[[#This Row],[DaysAgeing]]&gt;5,"yep","on track")</f>
        <v>yep</v>
      </c>
      <c r="Q480" s="3">
        <f ca="1">IF(Proc[[#This Row],[DateClosed]]="",ABS(NETWORKDAYS(Proc[[#This Row],[DateOpened]],TODAY()))-1,ABS(NETWORKDAYS(Proc[[#This Row],[DateOpened]],Proc[[#This Row],[DateClosed]]))-1)</f>
        <v>18</v>
      </c>
      <c r="R480" s="69" t="s">
        <v>858</v>
      </c>
      <c r="S480" s="60"/>
    </row>
    <row r="481" spans="1:19" hidden="1">
      <c r="A481" s="62" t="s">
        <v>1864</v>
      </c>
      <c r="B481" s="60" t="str">
        <f>IFERROR(VLOOKUP(Proc[[#This Row],[App]],Table2[],3,0),"open")</f>
        <v>ok</v>
      </c>
      <c r="C481" s="62" t="s">
        <v>369</v>
      </c>
      <c r="D481" t="s">
        <v>1917</v>
      </c>
      <c r="E481" t="s">
        <v>1921</v>
      </c>
      <c r="F481" s="60" t="s">
        <v>521</v>
      </c>
      <c r="G481" s="62" t="s">
        <v>400</v>
      </c>
      <c r="H481" s="60" t="str">
        <f>IF(Proc[[#This Row],[type]]="LFF (MDG-F)",MID(Proc[[#This Row],[Obj]],13,10),"")</f>
        <v/>
      </c>
      <c r="J481" s="60" t="b">
        <f>Proc[[#This Row],[Requested]]=Proc[[#This Row],[CurrentParent]]</f>
        <v>0</v>
      </c>
      <c r="K481" s="60" t="str">
        <f>IF(Proc[[#This Row],[Author]]="Marcela Urrego",VLOOKUP(LEFT(Proc[[#This Row],[Requested]],1),Table3[#All],2,0),VLOOKUP(Proc[[#This Row],[Author]],Table4[],2,0))</f>
        <v>LS</v>
      </c>
      <c r="L481" s="60" t="s">
        <v>530</v>
      </c>
      <c r="M481" s="69">
        <v>45693.65792824074</v>
      </c>
      <c r="P481" s="69" t="str">
        <f ca="1">IF(Proc[[#This Row],[DaysAgeing]]&gt;5,"yep","on track")</f>
        <v>yep</v>
      </c>
      <c r="Q481" s="3">
        <f ca="1">IF(Proc[[#This Row],[DateClosed]]="",ABS(NETWORKDAYS(Proc[[#This Row],[DateOpened]],TODAY()))-1,ABS(NETWORKDAYS(Proc[[#This Row],[DateOpened]],Proc[[#This Row],[DateClosed]]))-1)</f>
        <v>18</v>
      </c>
      <c r="R481" s="69" t="s">
        <v>858</v>
      </c>
      <c r="S481" s="60"/>
    </row>
    <row r="482" spans="1:19" hidden="1">
      <c r="A482" s="62" t="s">
        <v>1864</v>
      </c>
      <c r="B482" s="60" t="str">
        <f>IFERROR(VLOOKUP(Proc[[#This Row],[App]],Table2[],3,0),"open")</f>
        <v>ok</v>
      </c>
      <c r="C482" s="62" t="s">
        <v>369</v>
      </c>
      <c r="D482" t="s">
        <v>1918</v>
      </c>
      <c r="E482" t="s">
        <v>1921</v>
      </c>
      <c r="F482" s="60" t="s">
        <v>521</v>
      </c>
      <c r="G482" s="62" t="s">
        <v>400</v>
      </c>
      <c r="H482" s="60" t="str">
        <f>IF(Proc[[#This Row],[type]]="LFF (MDG-F)",MID(Proc[[#This Row],[Obj]],13,10),"")</f>
        <v/>
      </c>
      <c r="J482" s="60" t="b">
        <f>Proc[[#This Row],[Requested]]=Proc[[#This Row],[CurrentParent]]</f>
        <v>0</v>
      </c>
      <c r="K482" s="60" t="str">
        <f>IF(Proc[[#This Row],[Author]]="Marcela Urrego",VLOOKUP(LEFT(Proc[[#This Row],[Requested]],1),Table3[#All],2,0),VLOOKUP(Proc[[#This Row],[Author]],Table4[],2,0))</f>
        <v>LS</v>
      </c>
      <c r="L482" s="60" t="s">
        <v>530</v>
      </c>
      <c r="M482" s="69">
        <v>45693.65792824074</v>
      </c>
      <c r="P482" s="69" t="str">
        <f ca="1">IF(Proc[[#This Row],[DaysAgeing]]&gt;5,"yep","on track")</f>
        <v>yep</v>
      </c>
      <c r="Q482" s="3">
        <f ca="1">IF(Proc[[#This Row],[DateClosed]]="",ABS(NETWORKDAYS(Proc[[#This Row],[DateOpened]],TODAY()))-1,ABS(NETWORKDAYS(Proc[[#This Row],[DateOpened]],Proc[[#This Row],[DateClosed]]))-1)</f>
        <v>18</v>
      </c>
      <c r="R482" s="69" t="s">
        <v>858</v>
      </c>
      <c r="S482" s="60"/>
    </row>
    <row r="483" spans="1:19" hidden="1">
      <c r="A483" s="62" t="s">
        <v>1864</v>
      </c>
      <c r="B483" s="60" t="str">
        <f>IFERROR(VLOOKUP(Proc[[#This Row],[App]],Table2[],3,0),"open")</f>
        <v>ok</v>
      </c>
      <c r="C483" s="62" t="s">
        <v>369</v>
      </c>
      <c r="D483" t="s">
        <v>1919</v>
      </c>
      <c r="E483" t="s">
        <v>1921</v>
      </c>
      <c r="F483" s="60" t="s">
        <v>521</v>
      </c>
      <c r="G483" s="62" t="s">
        <v>400</v>
      </c>
      <c r="H483" s="60" t="str">
        <f>IF(Proc[[#This Row],[type]]="LFF (MDG-F)",MID(Proc[[#This Row],[Obj]],13,10),"")</f>
        <v/>
      </c>
      <c r="J483" s="60" t="b">
        <f>Proc[[#This Row],[Requested]]=Proc[[#This Row],[CurrentParent]]</f>
        <v>0</v>
      </c>
      <c r="K483" s="60" t="str">
        <f>IF(Proc[[#This Row],[Author]]="Marcela Urrego",VLOOKUP(LEFT(Proc[[#This Row],[Requested]],1),Table3[#All],2,0),VLOOKUP(Proc[[#This Row],[Author]],Table4[],2,0))</f>
        <v>LS</v>
      </c>
      <c r="L483" s="60" t="s">
        <v>530</v>
      </c>
      <c r="M483" s="69">
        <v>45693.65792824074</v>
      </c>
      <c r="P483" s="69" t="str">
        <f ca="1">IF(Proc[[#This Row],[DaysAgeing]]&gt;5,"yep","on track")</f>
        <v>yep</v>
      </c>
      <c r="Q483" s="3">
        <f ca="1">IF(Proc[[#This Row],[DateClosed]]="",ABS(NETWORKDAYS(Proc[[#This Row],[DateOpened]],TODAY()))-1,ABS(NETWORKDAYS(Proc[[#This Row],[DateOpened]],Proc[[#This Row],[DateClosed]]))-1)</f>
        <v>18</v>
      </c>
      <c r="R483" s="69" t="s">
        <v>858</v>
      </c>
      <c r="S483" s="60"/>
    </row>
    <row r="484" spans="1:19" hidden="1">
      <c r="A484" s="62" t="s">
        <v>1864</v>
      </c>
      <c r="B484" s="60" t="str">
        <f>IFERROR(VLOOKUP(Proc[[#This Row],[App]],Table2[],3,0),"open")</f>
        <v>ok</v>
      </c>
      <c r="C484" s="62" t="s">
        <v>369</v>
      </c>
      <c r="D484" t="s">
        <v>1920</v>
      </c>
      <c r="E484" t="s">
        <v>1921</v>
      </c>
      <c r="F484" s="60" t="s">
        <v>422</v>
      </c>
      <c r="G484" s="62" t="s">
        <v>400</v>
      </c>
      <c r="H484" s="60" t="str">
        <f>IF(Proc[[#This Row],[type]]="LFF (MDG-F)",MID(Proc[[#This Row],[Obj]],13,10),"")</f>
        <v/>
      </c>
      <c r="J484" s="60" t="b">
        <f>Proc[[#This Row],[Requested]]=Proc[[#This Row],[CurrentParent]]</f>
        <v>0</v>
      </c>
      <c r="K484" s="60" t="str">
        <f>IF(Proc[[#This Row],[Author]]="Marcela Urrego",VLOOKUP(LEFT(Proc[[#This Row],[Requested]],1),Table3[#All],2,0),VLOOKUP(Proc[[#This Row],[Author]],Table4[],2,0))</f>
        <v>LS</v>
      </c>
      <c r="L484" s="60" t="s">
        <v>530</v>
      </c>
      <c r="M484" s="69">
        <v>45693.65792824074</v>
      </c>
      <c r="P484" s="69" t="str">
        <f ca="1">IF(Proc[[#This Row],[DaysAgeing]]&gt;5,"yep","on track")</f>
        <v>yep</v>
      </c>
      <c r="Q484" s="3">
        <f ca="1">IF(Proc[[#This Row],[DateClosed]]="",ABS(NETWORKDAYS(Proc[[#This Row],[DateOpened]],TODAY()))-1,ABS(NETWORKDAYS(Proc[[#This Row],[DateOpened]],Proc[[#This Row],[DateClosed]]))-1)</f>
        <v>18</v>
      </c>
      <c r="R484" s="69" t="s">
        <v>858</v>
      </c>
      <c r="S484" s="60"/>
    </row>
    <row r="485" spans="1:19" hidden="1">
      <c r="A485" t="s">
        <v>1924</v>
      </c>
      <c r="B485" s="60" t="str">
        <f>IFERROR(VLOOKUP(Proc[[#This Row],[App]],Table2[],3,0),"open")</f>
        <v>ok</v>
      </c>
      <c r="C485" s="62" t="s">
        <v>369</v>
      </c>
      <c r="D485" t="s">
        <v>1925</v>
      </c>
      <c r="E485" t="s">
        <v>494</v>
      </c>
      <c r="F485" s="60" t="s">
        <v>1293</v>
      </c>
      <c r="G485" s="62" t="s">
        <v>400</v>
      </c>
      <c r="H485" s="60" t="str">
        <f>IF(Proc[[#This Row],[type]]="LFF (MDG-F)",MID(Proc[[#This Row],[Obj]],13,10),"")</f>
        <v/>
      </c>
      <c r="J485" s="60" t="b">
        <f>Proc[[#This Row],[Requested]]=Proc[[#This Row],[CurrentParent]]</f>
        <v>0</v>
      </c>
      <c r="K485" s="60" t="str">
        <f>IF(Proc[[#This Row],[Author]]="Marcela Urrego",VLOOKUP(LEFT(Proc[[#This Row],[Requested]],1),Table3[#All],2,0),VLOOKUP(Proc[[#This Row],[Author]],Table4[],2,0))</f>
        <v>MGF</v>
      </c>
      <c r="L485" s="60" t="s">
        <v>530</v>
      </c>
      <c r="M485" s="69">
        <v>45693.602835648147</v>
      </c>
      <c r="P485" s="69" t="str">
        <f ca="1">IF(Proc[[#This Row],[DaysAgeing]]&gt;5,"yep","on track")</f>
        <v>yep</v>
      </c>
      <c r="Q485" s="3">
        <f ca="1">IF(Proc[[#This Row],[DateClosed]]="",ABS(NETWORKDAYS(Proc[[#This Row],[DateOpened]],TODAY()))-1,ABS(NETWORKDAYS(Proc[[#This Row],[DateOpened]],Proc[[#This Row],[DateClosed]]))-1)</f>
        <v>18</v>
      </c>
      <c r="R485" s="69" t="s">
        <v>538</v>
      </c>
      <c r="S485" s="60"/>
    </row>
    <row r="486" spans="1:19" hidden="1">
      <c r="A486" s="62" t="s">
        <v>1924</v>
      </c>
      <c r="B486" s="60" t="str">
        <f>IFERROR(VLOOKUP(Proc[[#This Row],[App]],Table2[],3,0),"open")</f>
        <v>ok</v>
      </c>
      <c r="C486" s="62" t="s">
        <v>369</v>
      </c>
      <c r="D486" t="s">
        <v>1926</v>
      </c>
      <c r="E486" t="s">
        <v>494</v>
      </c>
      <c r="F486" s="60" t="s">
        <v>1293</v>
      </c>
      <c r="G486" s="62" t="s">
        <v>400</v>
      </c>
      <c r="H486" s="60" t="str">
        <f>IF(Proc[[#This Row],[type]]="LFF (MDG-F)",MID(Proc[[#This Row],[Obj]],13,10),"")</f>
        <v/>
      </c>
      <c r="J486" s="60" t="b">
        <f>Proc[[#This Row],[Requested]]=Proc[[#This Row],[CurrentParent]]</f>
        <v>0</v>
      </c>
      <c r="K486" s="60" t="str">
        <f>IF(Proc[[#This Row],[Author]]="Marcela Urrego",VLOOKUP(LEFT(Proc[[#This Row],[Requested]],1),Table3[#All],2,0),VLOOKUP(Proc[[#This Row],[Author]],Table4[],2,0))</f>
        <v>MGF</v>
      </c>
      <c r="L486" s="60" t="s">
        <v>530</v>
      </c>
      <c r="M486" s="69">
        <v>45693.602835648147</v>
      </c>
      <c r="P486" s="69" t="str">
        <f ca="1">IF(Proc[[#This Row],[DaysAgeing]]&gt;5,"yep","on track")</f>
        <v>yep</v>
      </c>
      <c r="Q486" s="3">
        <f ca="1">IF(Proc[[#This Row],[DateClosed]]="",ABS(NETWORKDAYS(Proc[[#This Row],[DateOpened]],TODAY()))-1,ABS(NETWORKDAYS(Proc[[#This Row],[DateOpened]],Proc[[#This Row],[DateClosed]]))-1)</f>
        <v>18</v>
      </c>
      <c r="R486" s="69" t="s">
        <v>538</v>
      </c>
      <c r="S486" s="60"/>
    </row>
    <row r="487" spans="1:19" hidden="1">
      <c r="A487" s="62" t="s">
        <v>1924</v>
      </c>
      <c r="B487" s="60" t="str">
        <f>IFERROR(VLOOKUP(Proc[[#This Row],[App]],Table2[],3,0),"open")</f>
        <v>ok</v>
      </c>
      <c r="C487" s="62" t="s">
        <v>369</v>
      </c>
      <c r="D487" t="s">
        <v>1927</v>
      </c>
      <c r="E487" t="s">
        <v>567</v>
      </c>
      <c r="F487" s="60" t="s">
        <v>566</v>
      </c>
      <c r="G487" s="62" t="s">
        <v>400</v>
      </c>
      <c r="H487" s="60" t="str">
        <f>IF(Proc[[#This Row],[type]]="LFF (MDG-F)",MID(Proc[[#This Row],[Obj]],13,10),"")</f>
        <v/>
      </c>
      <c r="J487" s="60" t="b">
        <f>Proc[[#This Row],[Requested]]=Proc[[#This Row],[CurrentParent]]</f>
        <v>0</v>
      </c>
      <c r="K487" s="60" t="str">
        <f>IF(Proc[[#This Row],[Author]]="Marcela Urrego",VLOOKUP(LEFT(Proc[[#This Row],[Requested]],1),Table3[#All],2,0),VLOOKUP(Proc[[#This Row],[Author]],Table4[],2,0))</f>
        <v>MGF</v>
      </c>
      <c r="L487" s="60" t="s">
        <v>530</v>
      </c>
      <c r="M487" s="69">
        <v>45693.602835648147</v>
      </c>
      <c r="P487" s="69" t="str">
        <f ca="1">IF(Proc[[#This Row],[DaysAgeing]]&gt;5,"yep","on track")</f>
        <v>yep</v>
      </c>
      <c r="Q487" s="3">
        <f ca="1">IF(Proc[[#This Row],[DateClosed]]="",ABS(NETWORKDAYS(Proc[[#This Row],[DateOpened]],TODAY()))-1,ABS(NETWORKDAYS(Proc[[#This Row],[DateOpened]],Proc[[#This Row],[DateClosed]]))-1)</f>
        <v>18</v>
      </c>
      <c r="R487" s="69" t="s">
        <v>538</v>
      </c>
      <c r="S487" s="60"/>
    </row>
    <row r="488" spans="1:19" hidden="1">
      <c r="A488" t="s">
        <v>1934</v>
      </c>
      <c r="B488" s="60" t="str">
        <f>IFERROR(VLOOKUP(Proc[[#This Row],[App]],Table2[],3,0),"open")</f>
        <v>ok</v>
      </c>
      <c r="C488" t="s">
        <v>369</v>
      </c>
      <c r="D488" t="s">
        <v>1928</v>
      </c>
      <c r="E488" t="s">
        <v>690</v>
      </c>
      <c r="F488" s="60" t="s">
        <v>432</v>
      </c>
      <c r="G488" s="62" t="s">
        <v>406</v>
      </c>
      <c r="H488" s="60" t="str">
        <f>IF(Proc[[#This Row],[type]]="LFF (MDG-F)",MID(Proc[[#This Row],[Obj]],13,10),"")</f>
        <v>ZA50GIT10C</v>
      </c>
      <c r="J488" s="60" t="b">
        <f>Proc[[#This Row],[Requested]]=Proc[[#This Row],[CurrentParent]]</f>
        <v>0</v>
      </c>
      <c r="K488" s="60" t="str">
        <f>IF(Proc[[#This Row],[Author]]="Marcela Urrego",VLOOKUP(LEFT(Proc[[#This Row],[Requested]],1),Table3[#All],2,0),VLOOKUP(Proc[[#This Row],[Author]],Table4[],2,0))</f>
        <v>MGF</v>
      </c>
      <c r="L488" s="60" t="s">
        <v>530</v>
      </c>
      <c r="M488" s="69">
        <v>45694.6015162037</v>
      </c>
      <c r="P488" s="69" t="str">
        <f ca="1">IF(Proc[[#This Row],[DaysAgeing]]&gt;5,"yep","on track")</f>
        <v>yep</v>
      </c>
      <c r="Q488" s="3">
        <f ca="1">IF(Proc[[#This Row],[DateClosed]]="",ABS(NETWORKDAYS(Proc[[#This Row],[DateOpened]],TODAY()))-1,ABS(NETWORKDAYS(Proc[[#This Row],[DateOpened]],Proc[[#This Row],[DateClosed]]))-1)</f>
        <v>17</v>
      </c>
      <c r="R488" s="69" t="s">
        <v>1532</v>
      </c>
      <c r="S488" s="60"/>
    </row>
    <row r="489" spans="1:19" hidden="1">
      <c r="A489" s="62" t="s">
        <v>1934</v>
      </c>
      <c r="B489" s="60" t="str">
        <f>IFERROR(VLOOKUP(Proc[[#This Row],[App]],Table2[],3,0),"open")</f>
        <v>ok</v>
      </c>
      <c r="C489" s="62" t="s">
        <v>369</v>
      </c>
      <c r="D489" t="s">
        <v>1929</v>
      </c>
      <c r="E489" t="s">
        <v>445</v>
      </c>
      <c r="F489" s="60" t="s">
        <v>448</v>
      </c>
      <c r="G489" s="62" t="s">
        <v>406</v>
      </c>
      <c r="H489" s="60" t="str">
        <f>IF(Proc[[#This Row],[type]]="LFF (MDG-F)",MID(Proc[[#This Row],[Obj]],13,10),"")</f>
        <v>EE50GIT00C</v>
      </c>
      <c r="J489" s="60" t="b">
        <f>Proc[[#This Row],[Requested]]=Proc[[#This Row],[CurrentParent]]</f>
        <v>0</v>
      </c>
      <c r="K489" s="60" t="str">
        <f>IF(Proc[[#This Row],[Author]]="Marcela Urrego",VLOOKUP(LEFT(Proc[[#This Row],[Requested]],1),Table3[#All],2,0),VLOOKUP(Proc[[#This Row],[Author]],Table4[],2,0))</f>
        <v>MGF</v>
      </c>
      <c r="L489" s="60" t="s">
        <v>530</v>
      </c>
      <c r="M489" s="69">
        <v>45694.6015162037</v>
      </c>
      <c r="P489" s="69" t="str">
        <f ca="1">IF(Proc[[#This Row],[DaysAgeing]]&gt;5,"yep","on track")</f>
        <v>yep</v>
      </c>
      <c r="Q489" s="3">
        <f ca="1">IF(Proc[[#This Row],[DateClosed]]="",ABS(NETWORKDAYS(Proc[[#This Row],[DateOpened]],TODAY()))-1,ABS(NETWORKDAYS(Proc[[#This Row],[DateOpened]],Proc[[#This Row],[DateClosed]]))-1)</f>
        <v>17</v>
      </c>
      <c r="R489" s="69" t="s">
        <v>1532</v>
      </c>
      <c r="S489" s="60"/>
    </row>
    <row r="490" spans="1:19" hidden="1">
      <c r="A490" s="62" t="s">
        <v>1934</v>
      </c>
      <c r="B490" s="60" t="str">
        <f>IFERROR(VLOOKUP(Proc[[#This Row],[App]],Table2[],3,0),"open")</f>
        <v>ok</v>
      </c>
      <c r="C490" s="62" t="s">
        <v>369</v>
      </c>
      <c r="D490" t="s">
        <v>1930</v>
      </c>
      <c r="E490" t="s">
        <v>429</v>
      </c>
      <c r="F490" s="60" t="s">
        <v>1933</v>
      </c>
      <c r="G490" s="62" t="s">
        <v>406</v>
      </c>
      <c r="H490" s="60" t="str">
        <f>IF(Proc[[#This Row],[type]]="LFF (MDG-F)",MID(Proc[[#This Row],[Obj]],13,10),"")</f>
        <v>KE50GIT10B</v>
      </c>
      <c r="J490" s="60" t="b">
        <f>Proc[[#This Row],[Requested]]=Proc[[#This Row],[CurrentParent]]</f>
        <v>0</v>
      </c>
      <c r="K490" s="60" t="str">
        <f>IF(Proc[[#This Row],[Author]]="Marcela Urrego",VLOOKUP(LEFT(Proc[[#This Row],[Requested]],1),Table3[#All],2,0),VLOOKUP(Proc[[#This Row],[Author]],Table4[],2,0))</f>
        <v>MGF</v>
      </c>
      <c r="L490" s="60" t="s">
        <v>530</v>
      </c>
      <c r="M490" s="69">
        <v>45694.6015162037</v>
      </c>
      <c r="P490" s="69" t="str">
        <f ca="1">IF(Proc[[#This Row],[DaysAgeing]]&gt;5,"yep","on track")</f>
        <v>yep</v>
      </c>
      <c r="Q490" s="3">
        <f ca="1">IF(Proc[[#This Row],[DateClosed]]="",ABS(NETWORKDAYS(Proc[[#This Row],[DateOpened]],TODAY()))-1,ABS(NETWORKDAYS(Proc[[#This Row],[DateOpened]],Proc[[#This Row],[DateClosed]]))-1)</f>
        <v>17</v>
      </c>
      <c r="R490" s="69" t="s">
        <v>1532</v>
      </c>
      <c r="S490" s="60"/>
    </row>
    <row r="491" spans="1:19" hidden="1">
      <c r="A491" s="62" t="s">
        <v>1934</v>
      </c>
      <c r="B491" s="60" t="str">
        <f>IFERROR(VLOOKUP(Proc[[#This Row],[App]],Table2[],3,0),"open")</f>
        <v>ok</v>
      </c>
      <c r="C491" s="62" t="s">
        <v>369</v>
      </c>
      <c r="D491" t="s">
        <v>1931</v>
      </c>
      <c r="E491" t="s">
        <v>445</v>
      </c>
      <c r="F491" s="60" t="s">
        <v>1933</v>
      </c>
      <c r="G491" s="62" t="s">
        <v>406</v>
      </c>
      <c r="H491" s="60" t="str">
        <f>IF(Proc[[#This Row],[type]]="LFF (MDG-F)",MID(Proc[[#This Row],[Obj]],13,10),"")</f>
        <v>KE50GIT10C</v>
      </c>
      <c r="J491" s="60" t="b">
        <f>Proc[[#This Row],[Requested]]=Proc[[#This Row],[CurrentParent]]</f>
        <v>0</v>
      </c>
      <c r="K491" s="60" t="str">
        <f>IF(Proc[[#This Row],[Author]]="Marcela Urrego",VLOOKUP(LEFT(Proc[[#This Row],[Requested]],1),Table3[#All],2,0),VLOOKUP(Proc[[#This Row],[Author]],Table4[],2,0))</f>
        <v>MGF</v>
      </c>
      <c r="L491" s="60" t="s">
        <v>530</v>
      </c>
      <c r="M491" s="69">
        <v>45694.6015162037</v>
      </c>
      <c r="P491" s="69" t="str">
        <f ca="1">IF(Proc[[#This Row],[DaysAgeing]]&gt;5,"yep","on track")</f>
        <v>yep</v>
      </c>
      <c r="Q491" s="3">
        <f ca="1">IF(Proc[[#This Row],[DateClosed]]="",ABS(NETWORKDAYS(Proc[[#This Row],[DateOpened]],TODAY()))-1,ABS(NETWORKDAYS(Proc[[#This Row],[DateOpened]],Proc[[#This Row],[DateClosed]]))-1)</f>
        <v>17</v>
      </c>
      <c r="R491" s="69" t="s">
        <v>1532</v>
      </c>
      <c r="S491" s="60"/>
    </row>
    <row r="492" spans="1:19" hidden="1">
      <c r="A492" s="62" t="s">
        <v>1934</v>
      </c>
      <c r="B492" s="60" t="str">
        <f>IFERROR(VLOOKUP(Proc[[#This Row],[App]],Table2[],3,0),"open")</f>
        <v>ok</v>
      </c>
      <c r="C492" s="62" t="s">
        <v>369</v>
      </c>
      <c r="D492" t="s">
        <v>1932</v>
      </c>
      <c r="E492" t="s">
        <v>1287</v>
      </c>
      <c r="F492" s="60" t="s">
        <v>431</v>
      </c>
      <c r="G492" s="62" t="s">
        <v>400</v>
      </c>
      <c r="H492" s="60" t="str">
        <f>IF(Proc[[#This Row],[type]]="LFF (MDG-F)",MID(Proc[[#This Row],[Obj]],13,10),"")</f>
        <v/>
      </c>
      <c r="J492" s="60" t="b">
        <f>Proc[[#This Row],[Requested]]=Proc[[#This Row],[CurrentParent]]</f>
        <v>0</v>
      </c>
      <c r="K492" s="60" t="str">
        <f>IF(Proc[[#This Row],[Author]]="Marcela Urrego",VLOOKUP(LEFT(Proc[[#This Row],[Requested]],1),Table3[#All],2,0),VLOOKUP(Proc[[#This Row],[Author]],Table4[],2,0))</f>
        <v>MGF</v>
      </c>
      <c r="L492" s="60" t="s">
        <v>530</v>
      </c>
      <c r="M492" s="69">
        <v>45694.6015162037</v>
      </c>
      <c r="P492" s="69" t="str">
        <f ca="1">IF(Proc[[#This Row],[DaysAgeing]]&gt;5,"yep","on track")</f>
        <v>yep</v>
      </c>
      <c r="Q492" s="3">
        <f ca="1">IF(Proc[[#This Row],[DateClosed]]="",ABS(NETWORKDAYS(Proc[[#This Row],[DateOpened]],TODAY()))-1,ABS(NETWORKDAYS(Proc[[#This Row],[DateOpened]],Proc[[#This Row],[DateClosed]]))-1)</f>
        <v>17</v>
      </c>
      <c r="R492" s="69" t="s">
        <v>1532</v>
      </c>
      <c r="S492" s="60"/>
    </row>
    <row r="493" spans="1:19" hidden="1">
      <c r="A493" t="s">
        <v>1935</v>
      </c>
      <c r="B493" s="60" t="str">
        <f>IFERROR(VLOOKUP(Proc[[#This Row],[App]],Table2[],3,0),"open")</f>
        <v>ok</v>
      </c>
      <c r="C493" t="s">
        <v>369</v>
      </c>
      <c r="D493" t="s">
        <v>1175</v>
      </c>
      <c r="E493" t="s">
        <v>1715</v>
      </c>
      <c r="F493" s="60" t="s">
        <v>644</v>
      </c>
      <c r="G493" t="s">
        <v>400</v>
      </c>
      <c r="H493" s="60" t="str">
        <f>IF(Proc[[#This Row],[type]]="LFF (MDG-F)",MID(Proc[[#This Row],[Obj]],13,10),"")</f>
        <v/>
      </c>
      <c r="J493" s="60" t="b">
        <f>Proc[[#This Row],[Requested]]=Proc[[#This Row],[CurrentParent]]</f>
        <v>0</v>
      </c>
      <c r="K493" s="60" t="str">
        <f>IF(Proc[[#This Row],[Author]]="Marcela Urrego",VLOOKUP(LEFT(Proc[[#This Row],[Requested]],1),Table3[#All],2,0),VLOOKUP(Proc[[#This Row],[Author]],Table4[],2,0))</f>
        <v>MGF</v>
      </c>
      <c r="L493" s="60" t="s">
        <v>530</v>
      </c>
      <c r="M493" s="69">
        <v>45695.560960648145</v>
      </c>
      <c r="P493" s="69" t="str">
        <f ca="1">IF(Proc[[#This Row],[DaysAgeing]]&gt;5,"yep","on track")</f>
        <v>yep</v>
      </c>
      <c r="Q493" s="3">
        <f ca="1">IF(Proc[[#This Row],[DateClosed]]="",ABS(NETWORKDAYS(Proc[[#This Row],[DateOpened]],TODAY()))-1,ABS(NETWORKDAYS(Proc[[#This Row],[DateOpened]],Proc[[#This Row],[DateClosed]]))-1)</f>
        <v>16</v>
      </c>
      <c r="R493" s="69" t="s">
        <v>538</v>
      </c>
      <c r="S493" s="60"/>
    </row>
    <row r="494" spans="1:19" hidden="1">
      <c r="A494" s="62" t="s">
        <v>1935</v>
      </c>
      <c r="B494" s="60" t="str">
        <f>IFERROR(VLOOKUP(Proc[[#This Row],[App]],Table2[],3,0),"open")</f>
        <v>ok</v>
      </c>
      <c r="C494" s="72" t="s">
        <v>377</v>
      </c>
      <c r="D494" t="s">
        <v>1936</v>
      </c>
      <c r="E494" t="s">
        <v>1715</v>
      </c>
      <c r="F494" s="60" t="s">
        <v>1937</v>
      </c>
      <c r="G494" t="s">
        <v>406</v>
      </c>
      <c r="H494" s="60" t="str">
        <f>IF(Proc[[#This Row],[type]]="LFF (MDG-F)",MID(Proc[[#This Row],[Obj]],13,10),"")</f>
        <v>DE10G69660</v>
      </c>
      <c r="J494" s="60" t="b">
        <f>Proc[[#This Row],[Requested]]=Proc[[#This Row],[CurrentParent]]</f>
        <v>0</v>
      </c>
      <c r="K494" s="60" t="str">
        <f>IF(Proc[[#This Row],[Author]]="Marcela Urrego",VLOOKUP(LEFT(Proc[[#This Row],[Requested]],1),Table3[#All],2,0),VLOOKUP(Proc[[#This Row],[Author]],Table4[],2,0))</f>
        <v>MGF</v>
      </c>
      <c r="L494" s="60" t="s">
        <v>530</v>
      </c>
      <c r="M494" s="69">
        <v>45695.560960648145</v>
      </c>
      <c r="P494" s="69" t="str">
        <f ca="1">IF(Proc[[#This Row],[DaysAgeing]]&gt;5,"yep","on track")</f>
        <v>yep</v>
      </c>
      <c r="Q494" s="3">
        <f ca="1">IF(Proc[[#This Row],[DateClosed]]="",ABS(NETWORKDAYS(Proc[[#This Row],[DateOpened]],TODAY()))-1,ABS(NETWORKDAYS(Proc[[#This Row],[DateOpened]],Proc[[#This Row],[DateClosed]]))-1)</f>
        <v>16</v>
      </c>
      <c r="R494" s="69" t="s">
        <v>538</v>
      </c>
      <c r="S494" s="60"/>
    </row>
    <row r="495" spans="1:19" hidden="1">
      <c r="A495" t="s">
        <v>1939</v>
      </c>
      <c r="B495" s="60" t="str">
        <f>IFERROR(VLOOKUP(Proc[[#This Row],[App]],Table2[],3,0),"open")</f>
        <v>ok</v>
      </c>
      <c r="C495" t="s">
        <v>369</v>
      </c>
      <c r="D495" t="s">
        <v>1938</v>
      </c>
      <c r="E495" s="62" t="s">
        <v>1940</v>
      </c>
      <c r="F495" s="62" t="s">
        <v>476</v>
      </c>
      <c r="G495" s="62" t="s">
        <v>406</v>
      </c>
      <c r="H495" s="60" t="str">
        <f>IF(Proc[[#This Row],[type]]="LFF (MDG-F)",MID(Proc[[#This Row],[Obj]],13,10),"")</f>
        <v>DE20506400</v>
      </c>
      <c r="J495" s="60" t="b">
        <f>Proc[[#This Row],[Requested]]=Proc[[#This Row],[CurrentParent]]</f>
        <v>0</v>
      </c>
      <c r="K495" s="60" t="str">
        <f>IF(Proc[[#This Row],[Author]]="Marcela Urrego",VLOOKUP(LEFT(Proc[[#This Row],[Requested]],1),Table3[#All],2,0),VLOOKUP(Proc[[#This Row],[Author]],Table4[],2,0))</f>
        <v>MGF</v>
      </c>
      <c r="L495" s="60" t="s">
        <v>530</v>
      </c>
      <c r="M495" s="69">
        <v>45698.416030092594</v>
      </c>
      <c r="N495" s="69">
        <v>45701</v>
      </c>
      <c r="O495" s="69">
        <v>45701</v>
      </c>
      <c r="P495" s="69" t="str">
        <f ca="1">IF(Proc[[#This Row],[DaysAgeing]]&gt;5,"yep","on track")</f>
        <v>on track</v>
      </c>
      <c r="Q495" s="3">
        <f ca="1">IF(Proc[[#This Row],[DateClosed]]="",ABS(NETWORKDAYS(Proc[[#This Row],[DateOpened]],TODAY()))-1,ABS(NETWORKDAYS(Proc[[#This Row],[DateOpened]],Proc[[#This Row],[DateClosed]]))-1)</f>
        <v>3</v>
      </c>
      <c r="R495" s="69" t="s">
        <v>575</v>
      </c>
      <c r="S495" s="60"/>
    </row>
    <row r="496" spans="1:19" hidden="1">
      <c r="A496" t="s">
        <v>1942</v>
      </c>
      <c r="B496" s="60" t="str">
        <f>IFERROR(VLOOKUP(Proc[[#This Row],[App]],Table2[],3,0),"open")</f>
        <v>ok</v>
      </c>
      <c r="C496" s="62" t="s">
        <v>369</v>
      </c>
      <c r="D496" t="s">
        <v>551</v>
      </c>
      <c r="E496" t="s">
        <v>484</v>
      </c>
      <c r="F496" s="60" t="s">
        <v>1941</v>
      </c>
      <c r="G496" s="62" t="s">
        <v>406</v>
      </c>
      <c r="H496" s="60" t="str">
        <f>IF(Proc[[#This Row],[type]]="LFF (MDG-F)",MID(Proc[[#This Row],[Obj]],13,10),"")</f>
        <v>DE10624905</v>
      </c>
      <c r="I496" t="s">
        <v>1943</v>
      </c>
      <c r="J496" s="60" t="b">
        <f>Proc[[#This Row],[Requested]]=Proc[[#This Row],[CurrentParent]]</f>
        <v>0</v>
      </c>
      <c r="K496" s="60" t="str">
        <f>IF(Proc[[#This Row],[Author]]="Marcela Urrego",VLOOKUP(LEFT(Proc[[#This Row],[Requested]],1),Table3[#All],2,0),VLOOKUP(Proc[[#This Row],[Author]],Table4[],2,0))</f>
        <v>MGF</v>
      </c>
      <c r="L496" s="60" t="s">
        <v>530</v>
      </c>
      <c r="M496" s="69">
        <v>45699.166770833333</v>
      </c>
      <c r="P496" s="69" t="str">
        <f ca="1">IF(Proc[[#This Row],[DaysAgeing]]&gt;5,"yep","on track")</f>
        <v>yep</v>
      </c>
      <c r="Q496" s="3">
        <f ca="1">IF(Proc[[#This Row],[DateClosed]]="",ABS(NETWORKDAYS(Proc[[#This Row],[DateOpened]],TODAY()))-1,ABS(NETWORKDAYS(Proc[[#This Row],[DateOpened]],Proc[[#This Row],[DateClosed]]))-1)</f>
        <v>14</v>
      </c>
      <c r="R496" s="69" t="s">
        <v>538</v>
      </c>
      <c r="S496" s="60"/>
    </row>
    <row r="497" spans="1:19" hidden="1">
      <c r="A497" s="62" t="s">
        <v>1942</v>
      </c>
      <c r="B497" s="60" t="str">
        <f>IFERROR(VLOOKUP(Proc[[#This Row],[App]],Table2[],3,0),"open")</f>
        <v>ok</v>
      </c>
      <c r="C497" s="72" t="s">
        <v>369</v>
      </c>
      <c r="D497" t="s">
        <v>552</v>
      </c>
      <c r="E497" t="s">
        <v>484</v>
      </c>
      <c r="F497" s="60" t="s">
        <v>676</v>
      </c>
      <c r="G497" s="62" t="s">
        <v>406</v>
      </c>
      <c r="H497" s="60" t="str">
        <f>IF(Proc[[#This Row],[type]]="LFF (MDG-F)",MID(Proc[[#This Row],[Obj]],13,10),"")</f>
        <v>DE10624906</v>
      </c>
      <c r="I497" s="62"/>
      <c r="J497" s="60" t="b">
        <f>Proc[[#This Row],[Requested]]=Proc[[#This Row],[CurrentParent]]</f>
        <v>0</v>
      </c>
      <c r="K497" s="60" t="str">
        <f>IF(Proc[[#This Row],[Author]]="Marcela Urrego",VLOOKUP(LEFT(Proc[[#This Row],[Requested]],1),Table3[#All],2,0),VLOOKUP(Proc[[#This Row],[Author]],Table4[],2,0))</f>
        <v>MGF</v>
      </c>
      <c r="L497" s="60" t="s">
        <v>530</v>
      </c>
      <c r="M497" s="69">
        <v>45699.166770833333</v>
      </c>
      <c r="P497" s="69" t="str">
        <f ca="1">IF(Proc[[#This Row],[DaysAgeing]]&gt;5,"yep","on track")</f>
        <v>yep</v>
      </c>
      <c r="Q497" s="3">
        <f ca="1">IF(Proc[[#This Row],[DateClosed]]="",ABS(NETWORKDAYS(Proc[[#This Row],[DateOpened]],TODAY()))-1,ABS(NETWORKDAYS(Proc[[#This Row],[DateOpened]],Proc[[#This Row],[DateClosed]]))-1)</f>
        <v>14</v>
      </c>
      <c r="R497" s="69" t="s">
        <v>538</v>
      </c>
      <c r="S497" s="60"/>
    </row>
    <row r="498" spans="1:19" hidden="1">
      <c r="A498" t="s">
        <v>1956</v>
      </c>
      <c r="B498" s="60" t="str">
        <f>IFERROR(VLOOKUP(Proc[[#This Row],[App]],Table2[],3,0),"open")</f>
        <v>ok</v>
      </c>
      <c r="C498" s="72" t="s">
        <v>369</v>
      </c>
      <c r="D498" t="s">
        <v>1957</v>
      </c>
      <c r="E498" s="72" t="s">
        <v>1958</v>
      </c>
      <c r="F498" s="60"/>
      <c r="G498" s="72" t="s">
        <v>406</v>
      </c>
      <c r="H498" s="73" t="str">
        <f>IF(Proc[[#This Row],[type]]="LFF (MDG-F)",MID(Proc[[#This Row],[Obj]],13,10),"")</f>
        <v>DE10GIT04K</v>
      </c>
      <c r="J498" s="60" t="b">
        <f>Proc[[#This Row],[Requested]]=Proc[[#This Row],[CurrentParent]]</f>
        <v>0</v>
      </c>
      <c r="K498" s="60" t="str">
        <f>IF(Proc[[#This Row],[Author]]="Marcela Urrego",VLOOKUP(LEFT(Proc[[#This Row],[Requested]],1),Table3[#All],2,0),VLOOKUP(Proc[[#This Row],[Author]],Table4[],2,0))</f>
        <v>MGF</v>
      </c>
      <c r="L498" s="73" t="s">
        <v>530</v>
      </c>
      <c r="M498" s="69">
        <v>45700.166770833333</v>
      </c>
      <c r="P498" s="69" t="str">
        <f ca="1">IF(Proc[[#This Row],[DaysAgeing]]&gt;5,"yep","on track")</f>
        <v>yep</v>
      </c>
      <c r="Q498" s="3">
        <f ca="1">IF(Proc[[#This Row],[DateClosed]]="",ABS(NETWORKDAYS(Proc[[#This Row],[DateOpened]],TODAY()))-1,ABS(NETWORKDAYS(Proc[[#This Row],[DateOpened]],Proc[[#This Row],[DateClosed]]))-1)</f>
        <v>13</v>
      </c>
      <c r="R498" s="69" t="s">
        <v>1532</v>
      </c>
      <c r="S498" s="60"/>
    </row>
    <row r="499" spans="1:19" hidden="1">
      <c r="A499" t="s">
        <v>1962</v>
      </c>
      <c r="B499" s="73" t="str">
        <f>IFERROR(VLOOKUP(Proc[[#This Row],[App]],Table2[],3,0),"open")</f>
        <v>ok</v>
      </c>
      <c r="C499" s="72" t="s">
        <v>369</v>
      </c>
      <c r="D499" t="s">
        <v>1959</v>
      </c>
      <c r="E499" t="s">
        <v>1960</v>
      </c>
      <c r="F499" s="73" t="s">
        <v>1961</v>
      </c>
      <c r="G499" s="72" t="s">
        <v>406</v>
      </c>
      <c r="H499" s="73" t="str">
        <f>IF(Proc[[#This Row],[type]]="LFF (MDG-F)",MID(Proc[[#This Row],[Obj]],13,10),"")</f>
        <v>2034C00019</v>
      </c>
      <c r="J499" s="73" t="b">
        <f>Proc[[#This Row],[Requested]]=Proc[[#This Row],[CurrentParent]]</f>
        <v>0</v>
      </c>
      <c r="K499" s="73" t="str">
        <f>IF(Proc[[#This Row],[Author]]="Marcela Urrego",VLOOKUP(LEFT(Proc[[#This Row],[Requested]],1),Table3[#All],2,0),VLOOKUP(Proc[[#This Row],[Author]],Table4[],2,0))</f>
        <v>LS</v>
      </c>
      <c r="L499" s="73" t="s">
        <v>530</v>
      </c>
      <c r="M499" s="69">
        <v>45701.389467592591</v>
      </c>
      <c r="N499" s="69">
        <v>45712</v>
      </c>
      <c r="O499" s="69">
        <v>45712</v>
      </c>
      <c r="P499" s="74" t="str">
        <f ca="1">IF(Proc[[#This Row],[DaysAgeing]]&gt;5,"yep","on track")</f>
        <v>yep</v>
      </c>
      <c r="Q499" s="3">
        <f ca="1">IF(Proc[[#This Row],[DateClosed]]="",ABS(NETWORKDAYS(Proc[[#This Row],[DateOpened]],TODAY()))-1,ABS(NETWORKDAYS(Proc[[#This Row],[DateOpened]],Proc[[#This Row],[DateClosed]]))-1)</f>
        <v>7</v>
      </c>
      <c r="R499" s="74" t="s">
        <v>858</v>
      </c>
      <c r="S499" s="73"/>
    </row>
    <row r="500" spans="1:19" hidden="1">
      <c r="A500" t="s">
        <v>1963</v>
      </c>
      <c r="B500" s="73" t="str">
        <f>IFERROR(VLOOKUP(Proc[[#This Row],[App]],Table2[],3,0),"open")</f>
        <v>ok</v>
      </c>
      <c r="C500" s="72" t="s">
        <v>369</v>
      </c>
      <c r="D500" t="s">
        <v>2148</v>
      </c>
      <c r="E500" t="s">
        <v>2157</v>
      </c>
      <c r="F500" s="73" t="s">
        <v>1964</v>
      </c>
      <c r="G500" t="s">
        <v>400</v>
      </c>
      <c r="H500" s="73" t="str">
        <f>IF(Proc[[#This Row],[type]]="LFF (MDG-F)",MID(Proc[[#This Row],[Obj]],13,10),"")</f>
        <v/>
      </c>
      <c r="I500" t="s">
        <v>1968</v>
      </c>
      <c r="J500" s="73" t="b">
        <f>Proc[[#This Row],[Requested]]=Proc[[#This Row],[CurrentParent]]</f>
        <v>0</v>
      </c>
      <c r="K500" s="73" t="str">
        <f>IF(Proc[[#This Row],[Author]]="Marcela Urrego",VLOOKUP(LEFT(Proc[[#This Row],[Requested]],1),Table3[#All],2,0),VLOOKUP(Proc[[#This Row],[Author]],Table4[],2,0))</f>
        <v>LS</v>
      </c>
      <c r="L500" s="73" t="s">
        <v>530</v>
      </c>
      <c r="M500" s="69">
        <v>45701.611967592595</v>
      </c>
      <c r="N500" s="69">
        <v>45706</v>
      </c>
      <c r="O500" s="69">
        <v>45706</v>
      </c>
      <c r="P500" s="74" t="str">
        <f ca="1">IF(Proc[[#This Row],[DaysAgeing]]&gt;5,"yep","on track")</f>
        <v>on track</v>
      </c>
      <c r="Q500" s="3">
        <f ca="1">IF(Proc[[#This Row],[DateClosed]]="",ABS(NETWORKDAYS(Proc[[#This Row],[DateOpened]],TODAY()))-1,ABS(NETWORKDAYS(Proc[[#This Row],[DateOpened]],Proc[[#This Row],[DateClosed]]))-1)</f>
        <v>3</v>
      </c>
      <c r="R500" s="74" t="s">
        <v>1967</v>
      </c>
      <c r="S500" s="73"/>
    </row>
    <row r="501" spans="1:19" hidden="1">
      <c r="A501" s="72" t="s">
        <v>1963</v>
      </c>
      <c r="B501" s="73" t="str">
        <f>IFERROR(VLOOKUP(Proc[[#This Row],[App]],Table2[],3,0),"open")</f>
        <v>ok</v>
      </c>
      <c r="C501" s="72" t="s">
        <v>369</v>
      </c>
      <c r="D501" t="s">
        <v>2149</v>
      </c>
      <c r="E501" s="72" t="s">
        <v>2157</v>
      </c>
      <c r="F501" s="73" t="s">
        <v>1965</v>
      </c>
      <c r="G501" s="72" t="s">
        <v>400</v>
      </c>
      <c r="H501" s="73" t="str">
        <f>IF(Proc[[#This Row],[type]]="LFF (MDG-F)",MID(Proc[[#This Row],[Obj]],13,10),"")</f>
        <v/>
      </c>
      <c r="I501" s="72" t="s">
        <v>1968</v>
      </c>
      <c r="J501" s="73" t="b">
        <f>Proc[[#This Row],[Requested]]=Proc[[#This Row],[CurrentParent]]</f>
        <v>0</v>
      </c>
      <c r="K501" s="73" t="str">
        <f>IF(Proc[[#This Row],[Author]]="Marcela Urrego",VLOOKUP(LEFT(Proc[[#This Row],[Requested]],1),Table3[#All],2,0),VLOOKUP(Proc[[#This Row],[Author]],Table4[],2,0))</f>
        <v>LS</v>
      </c>
      <c r="L501" s="73" t="s">
        <v>530</v>
      </c>
      <c r="M501" s="69">
        <v>45701.611967592595</v>
      </c>
      <c r="N501" s="69">
        <v>45706</v>
      </c>
      <c r="O501" s="69">
        <v>45706</v>
      </c>
      <c r="P501" s="74" t="str">
        <f ca="1">IF(Proc[[#This Row],[DaysAgeing]]&gt;5,"yep","on track")</f>
        <v>on track</v>
      </c>
      <c r="Q501" s="3">
        <f ca="1">IF(Proc[[#This Row],[DateClosed]]="",ABS(NETWORKDAYS(Proc[[#This Row],[DateOpened]],TODAY()))-1,ABS(NETWORKDAYS(Proc[[#This Row],[DateOpened]],Proc[[#This Row],[DateClosed]]))-1)</f>
        <v>3</v>
      </c>
      <c r="R501" s="74" t="s">
        <v>1967</v>
      </c>
      <c r="S501" s="73"/>
    </row>
    <row r="502" spans="1:19" hidden="1">
      <c r="A502" s="72" t="s">
        <v>1963</v>
      </c>
      <c r="B502" s="73" t="str">
        <f>IFERROR(VLOOKUP(Proc[[#This Row],[App]],Table2[],3,0),"open")</f>
        <v>ok</v>
      </c>
      <c r="C502" s="72" t="s">
        <v>369</v>
      </c>
      <c r="D502" t="s">
        <v>2150</v>
      </c>
      <c r="E502" s="72" t="s">
        <v>2157</v>
      </c>
      <c r="F502" s="73" t="s">
        <v>1966</v>
      </c>
      <c r="G502" s="72" t="s">
        <v>400</v>
      </c>
      <c r="H502" s="73" t="str">
        <f>IF(Proc[[#This Row],[type]]="LFF (MDG-F)",MID(Proc[[#This Row],[Obj]],13,10),"")</f>
        <v/>
      </c>
      <c r="I502" s="72" t="s">
        <v>1968</v>
      </c>
      <c r="J502" s="73" t="b">
        <f>Proc[[#This Row],[Requested]]=Proc[[#This Row],[CurrentParent]]</f>
        <v>0</v>
      </c>
      <c r="K502" s="73" t="str">
        <f>IF(Proc[[#This Row],[Author]]="Marcela Urrego",VLOOKUP(LEFT(Proc[[#This Row],[Requested]],1),Table3[#All],2,0),VLOOKUP(Proc[[#This Row],[Author]],Table4[],2,0))</f>
        <v>LS</v>
      </c>
      <c r="L502" s="73" t="s">
        <v>530</v>
      </c>
      <c r="M502" s="69">
        <v>45701.611967592595</v>
      </c>
      <c r="N502" s="69">
        <v>45706</v>
      </c>
      <c r="O502" s="69">
        <v>45706</v>
      </c>
      <c r="P502" s="74" t="str">
        <f ca="1">IF(Proc[[#This Row],[DaysAgeing]]&gt;5,"yep","on track")</f>
        <v>on track</v>
      </c>
      <c r="Q502" s="3">
        <f ca="1">IF(Proc[[#This Row],[DateClosed]]="",ABS(NETWORKDAYS(Proc[[#This Row],[DateOpened]],TODAY()))-1,ABS(NETWORKDAYS(Proc[[#This Row],[DateOpened]],Proc[[#This Row],[DateClosed]]))-1)</f>
        <v>3</v>
      </c>
      <c r="R502" s="74" t="s">
        <v>1967</v>
      </c>
      <c r="S502" s="73"/>
    </row>
    <row r="503" spans="1:19" hidden="1">
      <c r="A503" s="72" t="s">
        <v>1963</v>
      </c>
      <c r="B503" s="73" t="str">
        <f>IFERROR(VLOOKUP(Proc[[#This Row],[App]],Table2[],3,0),"open")</f>
        <v>ok</v>
      </c>
      <c r="C503" s="72" t="s">
        <v>369</v>
      </c>
      <c r="D503" t="s">
        <v>2151</v>
      </c>
      <c r="E503" t="s">
        <v>2158</v>
      </c>
      <c r="F503" s="73" t="s">
        <v>1964</v>
      </c>
      <c r="G503" s="72" t="s">
        <v>400</v>
      </c>
      <c r="H503" s="73" t="str">
        <f>IF(Proc[[#This Row],[type]]="LFF (MDG-F)",MID(Proc[[#This Row],[Obj]],13,10),"")</f>
        <v/>
      </c>
      <c r="I503" s="72" t="s">
        <v>1968</v>
      </c>
      <c r="J503" s="73" t="b">
        <f>Proc[[#This Row],[Requested]]=Proc[[#This Row],[CurrentParent]]</f>
        <v>0</v>
      </c>
      <c r="K503" s="73" t="str">
        <f>IF(Proc[[#This Row],[Author]]="Marcela Urrego",VLOOKUP(LEFT(Proc[[#This Row],[Requested]],1),Table3[#All],2,0),VLOOKUP(Proc[[#This Row],[Author]],Table4[],2,0))</f>
        <v>LS</v>
      </c>
      <c r="L503" s="73" t="s">
        <v>530</v>
      </c>
      <c r="M503" s="69">
        <v>45701.611967592595</v>
      </c>
      <c r="N503" s="69">
        <v>45706</v>
      </c>
      <c r="O503" s="69">
        <v>45706</v>
      </c>
      <c r="P503" s="74" t="str">
        <f ca="1">IF(Proc[[#This Row],[DaysAgeing]]&gt;5,"yep","on track")</f>
        <v>on track</v>
      </c>
      <c r="Q503" s="3">
        <f ca="1">IF(Proc[[#This Row],[DateClosed]]="",ABS(NETWORKDAYS(Proc[[#This Row],[DateOpened]],TODAY()))-1,ABS(NETWORKDAYS(Proc[[#This Row],[DateOpened]],Proc[[#This Row],[DateClosed]]))-1)</f>
        <v>3</v>
      </c>
      <c r="R503" s="74" t="s">
        <v>1967</v>
      </c>
      <c r="S503" s="73"/>
    </row>
    <row r="504" spans="1:19" hidden="1">
      <c r="A504" s="72" t="s">
        <v>1963</v>
      </c>
      <c r="B504" s="73" t="str">
        <f>IFERROR(VLOOKUP(Proc[[#This Row],[App]],Table2[],3,0),"open")</f>
        <v>ok</v>
      </c>
      <c r="C504" s="72" t="s">
        <v>369</v>
      </c>
      <c r="D504" t="s">
        <v>2153</v>
      </c>
      <c r="E504" s="72" t="s">
        <v>2158</v>
      </c>
      <c r="F504" s="73" t="s">
        <v>1964</v>
      </c>
      <c r="G504" s="72" t="s">
        <v>400</v>
      </c>
      <c r="H504" s="73" t="str">
        <f>IF(Proc[[#This Row],[type]]="LFF (MDG-F)",MID(Proc[[#This Row],[Obj]],13,10),"")</f>
        <v/>
      </c>
      <c r="I504" s="72" t="s">
        <v>1968</v>
      </c>
      <c r="J504" s="73" t="b">
        <f>Proc[[#This Row],[Requested]]=Proc[[#This Row],[CurrentParent]]</f>
        <v>0</v>
      </c>
      <c r="K504" s="73" t="str">
        <f>IF(Proc[[#This Row],[Author]]="Marcela Urrego",VLOOKUP(LEFT(Proc[[#This Row],[Requested]],1),Table3[#All],2,0),VLOOKUP(Proc[[#This Row],[Author]],Table4[],2,0))</f>
        <v>LS</v>
      </c>
      <c r="L504" s="73" t="s">
        <v>530</v>
      </c>
      <c r="M504" s="69">
        <v>45701.611967592595</v>
      </c>
      <c r="N504" s="69">
        <v>45706</v>
      </c>
      <c r="O504" s="69">
        <v>45706</v>
      </c>
      <c r="P504" s="74" t="str">
        <f ca="1">IF(Proc[[#This Row],[DaysAgeing]]&gt;5,"yep","on track")</f>
        <v>on track</v>
      </c>
      <c r="Q504" s="3">
        <f ca="1">IF(Proc[[#This Row],[DateClosed]]="",ABS(NETWORKDAYS(Proc[[#This Row],[DateOpened]],TODAY()))-1,ABS(NETWORKDAYS(Proc[[#This Row],[DateOpened]],Proc[[#This Row],[DateClosed]]))-1)</f>
        <v>3</v>
      </c>
      <c r="R504" s="74" t="s">
        <v>1967</v>
      </c>
      <c r="S504" s="73"/>
    </row>
    <row r="505" spans="1:19" hidden="1">
      <c r="A505" s="72" t="s">
        <v>1963</v>
      </c>
      <c r="B505" s="73" t="str">
        <f>IFERROR(VLOOKUP(Proc[[#This Row],[App]],Table2[],3,0),"open")</f>
        <v>ok</v>
      </c>
      <c r="C505" s="72" t="s">
        <v>369</v>
      </c>
      <c r="D505" t="s">
        <v>2152</v>
      </c>
      <c r="E505" s="72" t="s">
        <v>2158</v>
      </c>
      <c r="F505" s="73" t="s">
        <v>1966</v>
      </c>
      <c r="G505" s="72" t="s">
        <v>400</v>
      </c>
      <c r="H505" s="73" t="str">
        <f>IF(Proc[[#This Row],[type]]="LFF (MDG-F)",MID(Proc[[#This Row],[Obj]],13,10),"")</f>
        <v/>
      </c>
      <c r="I505" s="72" t="s">
        <v>1968</v>
      </c>
      <c r="J505" s="73" t="b">
        <f>Proc[[#This Row],[Requested]]=Proc[[#This Row],[CurrentParent]]</f>
        <v>0</v>
      </c>
      <c r="K505" s="73" t="str">
        <f>IF(Proc[[#This Row],[Author]]="Marcela Urrego",VLOOKUP(LEFT(Proc[[#This Row],[Requested]],1),Table3[#All],2,0),VLOOKUP(Proc[[#This Row],[Author]],Table4[],2,0))</f>
        <v>LS</v>
      </c>
      <c r="L505" s="73" t="s">
        <v>530</v>
      </c>
      <c r="M505" s="69">
        <v>45701.611967592595</v>
      </c>
      <c r="N505" s="69">
        <v>45706</v>
      </c>
      <c r="O505" s="69">
        <v>45706</v>
      </c>
      <c r="P505" s="74" t="str">
        <f ca="1">IF(Proc[[#This Row],[DaysAgeing]]&gt;5,"yep","on track")</f>
        <v>on track</v>
      </c>
      <c r="Q505" s="3">
        <f ca="1">IF(Proc[[#This Row],[DateClosed]]="",ABS(NETWORKDAYS(Proc[[#This Row],[DateOpened]],TODAY()))-1,ABS(NETWORKDAYS(Proc[[#This Row],[DateOpened]],Proc[[#This Row],[DateClosed]]))-1)</f>
        <v>3</v>
      </c>
      <c r="R505" s="74" t="s">
        <v>1967</v>
      </c>
      <c r="S505" s="73"/>
    </row>
    <row r="506" spans="1:19" hidden="1">
      <c r="A506" s="72" t="s">
        <v>1963</v>
      </c>
      <c r="B506" s="73" t="str">
        <f>IFERROR(VLOOKUP(Proc[[#This Row],[App]],Table2[],3,0),"open")</f>
        <v>ok</v>
      </c>
      <c r="C506" s="72" t="s">
        <v>369</v>
      </c>
      <c r="D506" t="s">
        <v>2154</v>
      </c>
      <c r="E506" s="72" t="s">
        <v>2158</v>
      </c>
      <c r="F506" s="73" t="s">
        <v>1966</v>
      </c>
      <c r="G506" s="72" t="s">
        <v>400</v>
      </c>
      <c r="H506" s="73" t="str">
        <f>IF(Proc[[#This Row],[type]]="LFF (MDG-F)",MID(Proc[[#This Row],[Obj]],13,10),"")</f>
        <v/>
      </c>
      <c r="I506" s="72" t="s">
        <v>1968</v>
      </c>
      <c r="J506" s="73" t="b">
        <f>Proc[[#This Row],[Requested]]=Proc[[#This Row],[CurrentParent]]</f>
        <v>0</v>
      </c>
      <c r="K506" s="73" t="str">
        <f>IF(Proc[[#This Row],[Author]]="Marcela Urrego",VLOOKUP(LEFT(Proc[[#This Row],[Requested]],1),Table3[#All],2,0),VLOOKUP(Proc[[#This Row],[Author]],Table4[],2,0))</f>
        <v>LS</v>
      </c>
      <c r="L506" s="73" t="s">
        <v>530</v>
      </c>
      <c r="M506" s="69">
        <v>45701.611967592595</v>
      </c>
      <c r="N506" s="69">
        <v>45706</v>
      </c>
      <c r="O506" s="69">
        <v>45706</v>
      </c>
      <c r="P506" s="74" t="str">
        <f ca="1">IF(Proc[[#This Row],[DaysAgeing]]&gt;5,"yep","on track")</f>
        <v>on track</v>
      </c>
      <c r="Q506" s="3">
        <f ca="1">IF(Proc[[#This Row],[DateClosed]]="",ABS(NETWORKDAYS(Proc[[#This Row],[DateOpened]],TODAY()))-1,ABS(NETWORKDAYS(Proc[[#This Row],[DateOpened]],Proc[[#This Row],[DateClosed]]))-1)</f>
        <v>3</v>
      </c>
      <c r="R506" s="74" t="s">
        <v>1967</v>
      </c>
      <c r="S506" s="73"/>
    </row>
    <row r="507" spans="1:19" hidden="1">
      <c r="A507" s="72" t="s">
        <v>1963</v>
      </c>
      <c r="B507" s="73" t="str">
        <f>IFERROR(VLOOKUP(Proc[[#This Row],[App]],Table2[],3,0),"open")</f>
        <v>ok</v>
      </c>
      <c r="C507" s="72" t="s">
        <v>369</v>
      </c>
      <c r="D507" t="s">
        <v>2155</v>
      </c>
      <c r="E507" s="72" t="s">
        <v>2158</v>
      </c>
      <c r="F507" s="73" t="s">
        <v>1966</v>
      </c>
      <c r="G507" s="72" t="s">
        <v>400</v>
      </c>
      <c r="H507" s="73" t="str">
        <f>IF(Proc[[#This Row],[type]]="LFF (MDG-F)",MID(Proc[[#This Row],[Obj]],13,10),"")</f>
        <v/>
      </c>
      <c r="I507" s="72" t="s">
        <v>1968</v>
      </c>
      <c r="J507" s="73" t="b">
        <f>Proc[[#This Row],[Requested]]=Proc[[#This Row],[CurrentParent]]</f>
        <v>0</v>
      </c>
      <c r="K507" s="73" t="str">
        <f>IF(Proc[[#This Row],[Author]]="Marcela Urrego",VLOOKUP(LEFT(Proc[[#This Row],[Requested]],1),Table3[#All],2,0),VLOOKUP(Proc[[#This Row],[Author]],Table4[],2,0))</f>
        <v>LS</v>
      </c>
      <c r="L507" s="73" t="s">
        <v>530</v>
      </c>
      <c r="M507" s="69">
        <v>45701.611967592595</v>
      </c>
      <c r="N507" s="69">
        <v>45706</v>
      </c>
      <c r="O507" s="69">
        <v>45706</v>
      </c>
      <c r="P507" s="74" t="str">
        <f ca="1">IF(Proc[[#This Row],[DaysAgeing]]&gt;5,"yep","on track")</f>
        <v>on track</v>
      </c>
      <c r="Q507" s="3">
        <f ca="1">IF(Proc[[#This Row],[DateClosed]]="",ABS(NETWORKDAYS(Proc[[#This Row],[DateOpened]],TODAY()))-1,ABS(NETWORKDAYS(Proc[[#This Row],[DateOpened]],Proc[[#This Row],[DateClosed]]))-1)</f>
        <v>3</v>
      </c>
      <c r="R507" s="74" t="s">
        <v>1967</v>
      </c>
      <c r="S507" s="73"/>
    </row>
    <row r="508" spans="1:19" hidden="1">
      <c r="A508" s="72" t="s">
        <v>1963</v>
      </c>
      <c r="B508" s="73" t="str">
        <f>IFERROR(VLOOKUP(Proc[[#This Row],[App]],Table2[],3,0),"open")</f>
        <v>ok</v>
      </c>
      <c r="C508" s="72" t="s">
        <v>369</v>
      </c>
      <c r="D508" t="s">
        <v>2156</v>
      </c>
      <c r="E508" s="72" t="s">
        <v>2158</v>
      </c>
      <c r="F508" s="73" t="s">
        <v>1966</v>
      </c>
      <c r="G508" s="72" t="s">
        <v>400</v>
      </c>
      <c r="H508" s="73" t="str">
        <f>IF(Proc[[#This Row],[type]]="LFF (MDG-F)",MID(Proc[[#This Row],[Obj]],13,10),"")</f>
        <v/>
      </c>
      <c r="I508" s="72" t="s">
        <v>1968</v>
      </c>
      <c r="J508" s="73" t="b">
        <f>Proc[[#This Row],[Requested]]=Proc[[#This Row],[CurrentParent]]</f>
        <v>0</v>
      </c>
      <c r="K508" s="73" t="str">
        <f>IF(Proc[[#This Row],[Author]]="Marcela Urrego",VLOOKUP(LEFT(Proc[[#This Row],[Requested]],1),Table3[#All],2,0),VLOOKUP(Proc[[#This Row],[Author]],Table4[],2,0))</f>
        <v>LS</v>
      </c>
      <c r="L508" s="73" t="s">
        <v>530</v>
      </c>
      <c r="M508" s="69">
        <v>45701.611967592595</v>
      </c>
      <c r="N508" s="69">
        <v>45706</v>
      </c>
      <c r="O508" s="69">
        <v>45706</v>
      </c>
      <c r="P508" s="74" t="str">
        <f ca="1">IF(Proc[[#This Row],[DaysAgeing]]&gt;5,"yep","on track")</f>
        <v>on track</v>
      </c>
      <c r="Q508" s="3">
        <f ca="1">IF(Proc[[#This Row],[DateClosed]]="",ABS(NETWORKDAYS(Proc[[#This Row],[DateOpened]],TODAY()))-1,ABS(NETWORKDAYS(Proc[[#This Row],[DateOpened]],Proc[[#This Row],[DateClosed]]))-1)</f>
        <v>3</v>
      </c>
      <c r="R508" s="74" t="s">
        <v>1967</v>
      </c>
      <c r="S508" s="73"/>
    </row>
    <row r="509" spans="1:19" hidden="1">
      <c r="A509" t="s">
        <v>1977</v>
      </c>
      <c r="B509" s="73" t="str">
        <f>IFERROR(VLOOKUP(Proc[[#This Row],[App]],Table2[],3,0),"open")</f>
        <v>ok</v>
      </c>
      <c r="C509" s="72" t="s">
        <v>369</v>
      </c>
      <c r="D509" t="s">
        <v>1969</v>
      </c>
      <c r="E509" t="s">
        <v>431</v>
      </c>
      <c r="F509" s="73" t="s">
        <v>1973</v>
      </c>
      <c r="G509" s="72" t="s">
        <v>400</v>
      </c>
      <c r="H509" s="73" t="str">
        <f>IF(Proc[[#This Row],[type]]="LFF (MDG-F)",MID(Proc[[#This Row],[Obj]],13,10),"")</f>
        <v/>
      </c>
      <c r="J509" s="73" t="b">
        <f>Proc[[#This Row],[Requested]]=Proc[[#This Row],[CurrentParent]]</f>
        <v>0</v>
      </c>
      <c r="K509" s="73" t="str">
        <f>IF(Proc[[#This Row],[Author]]="Marcela Urrego",VLOOKUP(LEFT(Proc[[#This Row],[Requested]],1),Table3[#All],2,0),VLOOKUP(Proc[[#This Row],[Author]],Table4[],2,0))</f>
        <v>MGF</v>
      </c>
      <c r="L509" s="73" t="s">
        <v>530</v>
      </c>
      <c r="M509" s="69">
        <v>45702.505925925929</v>
      </c>
      <c r="N509" s="69">
        <v>45705</v>
      </c>
      <c r="O509" s="69">
        <v>45705</v>
      </c>
      <c r="P509" s="74" t="str">
        <f ca="1">IF(Proc[[#This Row],[DaysAgeing]]&gt;5,"yep","on track")</f>
        <v>on track</v>
      </c>
      <c r="Q509" s="3">
        <f ca="1">IF(Proc[[#This Row],[DateClosed]]="",ABS(NETWORKDAYS(Proc[[#This Row],[DateOpened]],TODAY()))-1,ABS(NETWORKDAYS(Proc[[#This Row],[DateOpened]],Proc[[#This Row],[DateClosed]]))-1)</f>
        <v>1</v>
      </c>
      <c r="R509" s="69" t="s">
        <v>1532</v>
      </c>
      <c r="S509" s="73"/>
    </row>
    <row r="510" spans="1:19" hidden="1">
      <c r="A510" s="72" t="s">
        <v>1977</v>
      </c>
      <c r="B510" s="73" t="str">
        <f>IFERROR(VLOOKUP(Proc[[#This Row],[App]],Table2[],3,0),"open")</f>
        <v>ok</v>
      </c>
      <c r="C510" s="72" t="s">
        <v>369</v>
      </c>
      <c r="D510" t="s">
        <v>1970</v>
      </c>
      <c r="E510" t="s">
        <v>1287</v>
      </c>
      <c r="F510" s="73" t="s">
        <v>1974</v>
      </c>
      <c r="G510" s="72" t="s">
        <v>400</v>
      </c>
      <c r="H510" s="73" t="str">
        <f>IF(Proc[[#This Row],[type]]="LFF (MDG-F)",MID(Proc[[#This Row],[Obj]],13,10),"")</f>
        <v/>
      </c>
      <c r="J510" s="73" t="b">
        <f>Proc[[#This Row],[Requested]]=Proc[[#This Row],[CurrentParent]]</f>
        <v>0</v>
      </c>
      <c r="K510" s="73" t="str">
        <f>IF(Proc[[#This Row],[Author]]="Marcela Urrego",VLOOKUP(LEFT(Proc[[#This Row],[Requested]],1),Table3[#All],2,0),VLOOKUP(Proc[[#This Row],[Author]],Table4[],2,0))</f>
        <v>MGF</v>
      </c>
      <c r="L510" s="73" t="s">
        <v>530</v>
      </c>
      <c r="M510" s="69">
        <v>45702.505925925929</v>
      </c>
      <c r="N510" s="69">
        <v>45705</v>
      </c>
      <c r="O510" s="69">
        <v>45705</v>
      </c>
      <c r="P510" s="74" t="str">
        <f ca="1">IF(Proc[[#This Row],[DaysAgeing]]&gt;5,"yep","on track")</f>
        <v>on track</v>
      </c>
      <c r="Q510" s="3">
        <f ca="1">IF(Proc[[#This Row],[DateClosed]]="",ABS(NETWORKDAYS(Proc[[#This Row],[DateOpened]],TODAY()))-1,ABS(NETWORKDAYS(Proc[[#This Row],[DateOpened]],Proc[[#This Row],[DateClosed]]))-1)</f>
        <v>1</v>
      </c>
      <c r="R510" s="69" t="s">
        <v>1532</v>
      </c>
      <c r="S510" s="73"/>
    </row>
    <row r="511" spans="1:19" hidden="1">
      <c r="A511" s="72" t="s">
        <v>1977</v>
      </c>
      <c r="B511" s="73" t="str">
        <f>IFERROR(VLOOKUP(Proc[[#This Row],[App]],Table2[],3,0),"open")</f>
        <v>ok</v>
      </c>
      <c r="C511" s="72" t="s">
        <v>369</v>
      </c>
      <c r="D511" t="s">
        <v>1971</v>
      </c>
      <c r="E511" t="s">
        <v>1287</v>
      </c>
      <c r="F511" s="73" t="s">
        <v>1975</v>
      </c>
      <c r="G511" s="72" t="s">
        <v>400</v>
      </c>
      <c r="H511" s="73" t="str">
        <f>IF(Proc[[#This Row],[type]]="LFF (MDG-F)",MID(Proc[[#This Row],[Obj]],13,10),"")</f>
        <v/>
      </c>
      <c r="J511" s="73" t="b">
        <f>Proc[[#This Row],[Requested]]=Proc[[#This Row],[CurrentParent]]</f>
        <v>0</v>
      </c>
      <c r="K511" s="73" t="str">
        <f>IF(Proc[[#This Row],[Author]]="Marcela Urrego",VLOOKUP(LEFT(Proc[[#This Row],[Requested]],1),Table3[#All],2,0),VLOOKUP(Proc[[#This Row],[Author]],Table4[],2,0))</f>
        <v>MGF</v>
      </c>
      <c r="L511" s="73" t="s">
        <v>530</v>
      </c>
      <c r="M511" s="69">
        <v>45702.505925925929</v>
      </c>
      <c r="N511" s="69">
        <v>45705</v>
      </c>
      <c r="O511" s="69">
        <v>45705</v>
      </c>
      <c r="P511" s="74" t="str">
        <f ca="1">IF(Proc[[#This Row],[DaysAgeing]]&gt;5,"yep","on track")</f>
        <v>on track</v>
      </c>
      <c r="Q511" s="3">
        <f ca="1">IF(Proc[[#This Row],[DateClosed]]="",ABS(NETWORKDAYS(Proc[[#This Row],[DateOpened]],TODAY()))-1,ABS(NETWORKDAYS(Proc[[#This Row],[DateOpened]],Proc[[#This Row],[DateClosed]]))-1)</f>
        <v>1</v>
      </c>
      <c r="R511" s="69" t="s">
        <v>1532</v>
      </c>
      <c r="S511" s="73"/>
    </row>
    <row r="512" spans="1:19" hidden="1">
      <c r="A512" s="72" t="s">
        <v>1977</v>
      </c>
      <c r="B512" s="73" t="str">
        <f>IFERROR(VLOOKUP(Proc[[#This Row],[App]],Table2[],3,0),"open")</f>
        <v>ok</v>
      </c>
      <c r="C512" s="72" t="s">
        <v>369</v>
      </c>
      <c r="D512" t="s">
        <v>1972</v>
      </c>
      <c r="E512" t="s">
        <v>1287</v>
      </c>
      <c r="F512" s="73" t="s">
        <v>1976</v>
      </c>
      <c r="G512" s="72" t="s">
        <v>400</v>
      </c>
      <c r="H512" s="73" t="str">
        <f>IF(Proc[[#This Row],[type]]="LFF (MDG-F)",MID(Proc[[#This Row],[Obj]],13,10),"")</f>
        <v/>
      </c>
      <c r="J512" s="73" t="b">
        <f>Proc[[#This Row],[Requested]]=Proc[[#This Row],[CurrentParent]]</f>
        <v>0</v>
      </c>
      <c r="K512" s="73" t="str">
        <f>IF(Proc[[#This Row],[Author]]="Marcela Urrego",VLOOKUP(LEFT(Proc[[#This Row],[Requested]],1),Table3[#All],2,0),VLOOKUP(Proc[[#This Row],[Author]],Table4[],2,0))</f>
        <v>MGF</v>
      </c>
      <c r="L512" s="73" t="s">
        <v>530</v>
      </c>
      <c r="M512" s="69">
        <v>45702.505925925929</v>
      </c>
      <c r="N512" s="69">
        <v>45705</v>
      </c>
      <c r="O512" s="69">
        <v>45705</v>
      </c>
      <c r="P512" s="74" t="str">
        <f ca="1">IF(Proc[[#This Row],[DaysAgeing]]&gt;5,"yep","on track")</f>
        <v>on track</v>
      </c>
      <c r="Q512" s="3">
        <f ca="1">IF(Proc[[#This Row],[DateClosed]]="",ABS(NETWORKDAYS(Proc[[#This Row],[DateOpened]],TODAY()))-1,ABS(NETWORKDAYS(Proc[[#This Row],[DateOpened]],Proc[[#This Row],[DateClosed]]))-1)</f>
        <v>1</v>
      </c>
      <c r="R512" s="69" t="s">
        <v>1532</v>
      </c>
      <c r="S512" s="73"/>
    </row>
    <row r="513" spans="1:19" hidden="1">
      <c r="A513" t="s">
        <v>1979</v>
      </c>
      <c r="B513" s="73" t="str">
        <f>IFERROR(VLOOKUP(Proc[[#This Row],[App]],Table2[],3,0),"open")</f>
        <v>ok</v>
      </c>
      <c r="C513" s="72" t="s">
        <v>369</v>
      </c>
      <c r="D513" t="s">
        <v>1978</v>
      </c>
      <c r="E513" t="s">
        <v>1980</v>
      </c>
      <c r="F513" s="73" t="s">
        <v>1981</v>
      </c>
      <c r="G513" s="72" t="s">
        <v>400</v>
      </c>
      <c r="H513" s="73" t="str">
        <f>IF(Proc[[#This Row],[type]]="LFF (MDG-F)",MID(Proc[[#This Row],[Obj]],13,10),"")</f>
        <v/>
      </c>
      <c r="J513" s="73" t="b">
        <f>Proc[[#This Row],[Requested]]=Proc[[#This Row],[CurrentParent]]</f>
        <v>0</v>
      </c>
      <c r="K513" s="73" t="str">
        <f>IF(Proc[[#This Row],[Author]]="Marcela Urrego",VLOOKUP(LEFT(Proc[[#This Row],[Requested]],1),Table3[#All],2,0),VLOOKUP(Proc[[#This Row],[Author]],Table4[],2,0))</f>
        <v>MGF</v>
      </c>
      <c r="L513" s="73" t="s">
        <v>530</v>
      </c>
      <c r="M513" s="69">
        <v>45702.571388888886</v>
      </c>
      <c r="N513" s="69">
        <v>45705</v>
      </c>
      <c r="O513" s="69">
        <v>45705</v>
      </c>
      <c r="P513" s="74" t="str">
        <f ca="1">IF(Proc[[#This Row],[DaysAgeing]]&gt;5,"yep","on track")</f>
        <v>on track</v>
      </c>
      <c r="Q513" s="3">
        <f ca="1">IF(Proc[[#This Row],[DateClosed]]="",ABS(NETWORKDAYS(Proc[[#This Row],[DateOpened]],TODAY()))-1,ABS(NETWORKDAYS(Proc[[#This Row],[DateOpened]],Proc[[#This Row],[DateClosed]]))-1)</f>
        <v>1</v>
      </c>
      <c r="R513" s="69" t="s">
        <v>1532</v>
      </c>
      <c r="S513" s="73"/>
    </row>
    <row r="514" spans="1:19" hidden="1">
      <c r="A514" t="s">
        <v>1982</v>
      </c>
      <c r="B514" s="73" t="str">
        <f>IFERROR(VLOOKUP(Proc[[#This Row],[App]],Table2[],3,0),"open")</f>
        <v>ok</v>
      </c>
      <c r="C514" t="s">
        <v>369</v>
      </c>
      <c r="D514" t="s">
        <v>1983</v>
      </c>
      <c r="E514" t="s">
        <v>2081</v>
      </c>
      <c r="F514" s="73" t="s">
        <v>2113</v>
      </c>
      <c r="G514" t="s">
        <v>406</v>
      </c>
      <c r="H514" s="73" t="str">
        <f>IF(Proc[[#This Row],[type]]="LFF (MDG-F)",MID(Proc[[#This Row],[Obj]],13,10),"")</f>
        <v>2123L28514</v>
      </c>
      <c r="J514" s="73" t="b">
        <f>Proc[[#This Row],[Requested]]=Proc[[#This Row],[CurrentParent]]</f>
        <v>0</v>
      </c>
      <c r="K514" s="73" t="str">
        <f>IF(Proc[[#This Row],[Author]]="Marcela Urrego",VLOOKUP(LEFT(Proc[[#This Row],[Requested]],1),Table3[#All],2,0),VLOOKUP(Proc[[#This Row],[Author]],Table4[],2,0))</f>
        <v>MGF</v>
      </c>
      <c r="L514" s="73" t="s">
        <v>530</v>
      </c>
      <c r="M514" s="69">
        <v>45702.63349537037</v>
      </c>
      <c r="N514" s="69">
        <v>45712</v>
      </c>
      <c r="O514" s="69">
        <v>45712</v>
      </c>
      <c r="P514" s="74" t="str">
        <f ca="1">IF(Proc[[#This Row],[DaysAgeing]]&gt;5,"yep","on track")</f>
        <v>yep</v>
      </c>
      <c r="Q514" s="3">
        <f ca="1">IF(Proc[[#This Row],[DateClosed]]="",ABS(NETWORKDAYS(Proc[[#This Row],[DateOpened]],TODAY()))-1,ABS(NETWORKDAYS(Proc[[#This Row],[DateOpened]],Proc[[#This Row],[DateClosed]]))-1)</f>
        <v>6</v>
      </c>
      <c r="R514" s="74" t="s">
        <v>538</v>
      </c>
      <c r="S514" s="73"/>
    </row>
    <row r="515" spans="1:19" hidden="1">
      <c r="A515" s="72" t="s">
        <v>1982</v>
      </c>
      <c r="B515" s="73" t="str">
        <f>IFERROR(VLOOKUP(Proc[[#This Row],[App]],Table2[],3,0),"open")</f>
        <v>ok</v>
      </c>
      <c r="C515" s="72" t="s">
        <v>369</v>
      </c>
      <c r="D515" t="s">
        <v>1984</v>
      </c>
      <c r="E515" t="s">
        <v>2082</v>
      </c>
      <c r="F515" s="73" t="s">
        <v>2114</v>
      </c>
      <c r="G515" s="72" t="s">
        <v>406</v>
      </c>
      <c r="H515" s="73" t="str">
        <f>IF(Proc[[#This Row],[type]]="LFF (MDG-F)",MID(Proc[[#This Row],[Obj]],13,10),"")</f>
        <v>2123OF0002</v>
      </c>
      <c r="J515" s="73" t="b">
        <f>Proc[[#This Row],[Requested]]=Proc[[#This Row],[CurrentParent]]</f>
        <v>0</v>
      </c>
      <c r="K515" s="73" t="str">
        <f>IF(Proc[[#This Row],[Author]]="Marcela Urrego",VLOOKUP(LEFT(Proc[[#This Row],[Requested]],1),Table3[#All],2,0),VLOOKUP(Proc[[#This Row],[Author]],Table4[],2,0))</f>
        <v>MGF</v>
      </c>
      <c r="L515" s="73" t="s">
        <v>530</v>
      </c>
      <c r="M515" s="69">
        <v>45702.63349537037</v>
      </c>
      <c r="N515" s="69">
        <v>45712</v>
      </c>
      <c r="O515" s="69">
        <v>45712</v>
      </c>
      <c r="P515" s="74" t="str">
        <f ca="1">IF(Proc[[#This Row],[DaysAgeing]]&gt;5,"yep","on track")</f>
        <v>yep</v>
      </c>
      <c r="Q515" s="3">
        <f ca="1">IF(Proc[[#This Row],[DateClosed]]="",ABS(NETWORKDAYS(Proc[[#This Row],[DateOpened]],TODAY()))-1,ABS(NETWORKDAYS(Proc[[#This Row],[DateOpened]],Proc[[#This Row],[DateClosed]]))-1)</f>
        <v>6</v>
      </c>
      <c r="R515" s="74" t="s">
        <v>538</v>
      </c>
      <c r="S515" s="73"/>
    </row>
    <row r="516" spans="1:19" hidden="1">
      <c r="A516" s="72" t="s">
        <v>1982</v>
      </c>
      <c r="B516" s="73" t="str">
        <f>IFERROR(VLOOKUP(Proc[[#This Row],[App]],Table2[],3,0),"open")</f>
        <v>ok</v>
      </c>
      <c r="C516" s="72" t="s">
        <v>369</v>
      </c>
      <c r="D516" t="s">
        <v>1985</v>
      </c>
      <c r="E516" t="s">
        <v>2082</v>
      </c>
      <c r="F516" s="73" t="s">
        <v>2114</v>
      </c>
      <c r="G516" s="72" t="s">
        <v>406</v>
      </c>
      <c r="H516" s="73" t="str">
        <f>IF(Proc[[#This Row],[type]]="LFF (MDG-F)",MID(Proc[[#This Row],[Obj]],13,10),"")</f>
        <v>2123OF0004</v>
      </c>
      <c r="J516" s="73" t="b">
        <f>Proc[[#This Row],[Requested]]=Proc[[#This Row],[CurrentParent]]</f>
        <v>0</v>
      </c>
      <c r="K516" s="73" t="str">
        <f>IF(Proc[[#This Row],[Author]]="Marcela Urrego",VLOOKUP(LEFT(Proc[[#This Row],[Requested]],1),Table3[#All],2,0),VLOOKUP(Proc[[#This Row],[Author]],Table4[],2,0))</f>
        <v>MGF</v>
      </c>
      <c r="L516" s="73" t="s">
        <v>530</v>
      </c>
      <c r="M516" s="69">
        <v>45702.63349537037</v>
      </c>
      <c r="N516" s="69">
        <v>45712</v>
      </c>
      <c r="O516" s="69">
        <v>45712</v>
      </c>
      <c r="P516" s="74" t="str">
        <f ca="1">IF(Proc[[#This Row],[DaysAgeing]]&gt;5,"yep","on track")</f>
        <v>yep</v>
      </c>
      <c r="Q516" s="3">
        <f ca="1">IF(Proc[[#This Row],[DateClosed]]="",ABS(NETWORKDAYS(Proc[[#This Row],[DateOpened]],TODAY()))-1,ABS(NETWORKDAYS(Proc[[#This Row],[DateOpened]],Proc[[#This Row],[DateClosed]]))-1)</f>
        <v>6</v>
      </c>
      <c r="R516" s="74" t="s">
        <v>538</v>
      </c>
      <c r="S516" s="73"/>
    </row>
    <row r="517" spans="1:19" hidden="1">
      <c r="A517" s="72" t="s">
        <v>1982</v>
      </c>
      <c r="B517" s="73" t="str">
        <f>IFERROR(VLOOKUP(Proc[[#This Row],[App]],Table2[],3,0),"open")</f>
        <v>ok</v>
      </c>
      <c r="C517" s="72" t="s">
        <v>369</v>
      </c>
      <c r="D517" t="s">
        <v>1986</v>
      </c>
      <c r="E517" t="s">
        <v>2083</v>
      </c>
      <c r="F517" s="73" t="s">
        <v>2115</v>
      </c>
      <c r="G517" t="s">
        <v>400</v>
      </c>
      <c r="H517" s="73" t="str">
        <f>IF(Proc[[#This Row],[type]]="LFF (MDG-F)",MID(Proc[[#This Row],[Obj]],13,10),"")</f>
        <v/>
      </c>
      <c r="J517" s="73" t="b">
        <f>Proc[[#This Row],[Requested]]=Proc[[#This Row],[CurrentParent]]</f>
        <v>0</v>
      </c>
      <c r="K517" s="73" t="str">
        <f>IF(Proc[[#This Row],[Author]]="Marcela Urrego",VLOOKUP(LEFT(Proc[[#This Row],[Requested]],1),Table3[#All],2,0),VLOOKUP(Proc[[#This Row],[Author]],Table4[],2,0))</f>
        <v>MGF</v>
      </c>
      <c r="L517" s="73" t="s">
        <v>530</v>
      </c>
      <c r="M517" s="69">
        <v>45702.63349537037</v>
      </c>
      <c r="N517" s="69">
        <v>45712</v>
      </c>
      <c r="O517" s="69">
        <v>45712</v>
      </c>
      <c r="P517" s="74" t="str">
        <f ca="1">IF(Proc[[#This Row],[DaysAgeing]]&gt;5,"yep","on track")</f>
        <v>yep</v>
      </c>
      <c r="Q517" s="3">
        <f ca="1">IF(Proc[[#This Row],[DateClosed]]="",ABS(NETWORKDAYS(Proc[[#This Row],[DateOpened]],TODAY()))-1,ABS(NETWORKDAYS(Proc[[#This Row],[DateOpened]],Proc[[#This Row],[DateClosed]]))-1)</f>
        <v>6</v>
      </c>
      <c r="R517" s="74" t="s">
        <v>538</v>
      </c>
      <c r="S517" s="73"/>
    </row>
    <row r="518" spans="1:19" hidden="1">
      <c r="A518" s="72" t="s">
        <v>1982</v>
      </c>
      <c r="B518" s="73" t="str">
        <f>IFERROR(VLOOKUP(Proc[[#This Row],[App]],Table2[],3,0),"open")</f>
        <v>ok</v>
      </c>
      <c r="C518" s="72" t="s">
        <v>369</v>
      </c>
      <c r="D518" t="s">
        <v>1987</v>
      </c>
      <c r="E518" t="s">
        <v>2083</v>
      </c>
      <c r="F518" s="73" t="s">
        <v>2115</v>
      </c>
      <c r="G518" s="72" t="s">
        <v>406</v>
      </c>
      <c r="H518" s="73" t="str">
        <f>IF(Proc[[#This Row],[type]]="LFF (MDG-F)",MID(Proc[[#This Row],[Obj]],13,10),"")</f>
        <v>2123L70001</v>
      </c>
      <c r="J518" s="73" t="b">
        <f>Proc[[#This Row],[Requested]]=Proc[[#This Row],[CurrentParent]]</f>
        <v>0</v>
      </c>
      <c r="K518" s="73" t="str">
        <f>IF(Proc[[#This Row],[Author]]="Marcela Urrego",VLOOKUP(LEFT(Proc[[#This Row],[Requested]],1),Table3[#All],2,0),VLOOKUP(Proc[[#This Row],[Author]],Table4[],2,0))</f>
        <v>MGF</v>
      </c>
      <c r="L518" s="73" t="s">
        <v>530</v>
      </c>
      <c r="M518" s="69">
        <v>45702.63349537037</v>
      </c>
      <c r="N518" s="69">
        <v>45712</v>
      </c>
      <c r="O518" s="69">
        <v>45712</v>
      </c>
      <c r="P518" s="74" t="str">
        <f ca="1">IF(Proc[[#This Row],[DaysAgeing]]&gt;5,"yep","on track")</f>
        <v>yep</v>
      </c>
      <c r="Q518" s="3">
        <f ca="1">IF(Proc[[#This Row],[DateClosed]]="",ABS(NETWORKDAYS(Proc[[#This Row],[DateOpened]],TODAY()))-1,ABS(NETWORKDAYS(Proc[[#This Row],[DateOpened]],Proc[[#This Row],[DateClosed]]))-1)</f>
        <v>6</v>
      </c>
      <c r="R518" s="74" t="s">
        <v>538</v>
      </c>
      <c r="S518" s="73"/>
    </row>
    <row r="519" spans="1:19" hidden="1">
      <c r="A519" s="72" t="s">
        <v>1982</v>
      </c>
      <c r="B519" s="73" t="str">
        <f>IFERROR(VLOOKUP(Proc[[#This Row],[App]],Table2[],3,0),"open")</f>
        <v>ok</v>
      </c>
      <c r="C519" s="72" t="s">
        <v>369</v>
      </c>
      <c r="D519" t="s">
        <v>1988</v>
      </c>
      <c r="E519" t="s">
        <v>2084</v>
      </c>
      <c r="F519" s="73" t="s">
        <v>2116</v>
      </c>
      <c r="G519" s="72" t="s">
        <v>406</v>
      </c>
      <c r="H519" s="73" t="str">
        <f>IF(Proc[[#This Row],[type]]="LFF (MDG-F)",MID(Proc[[#This Row],[Obj]],13,10),"")</f>
        <v>2123C00113</v>
      </c>
      <c r="J519" s="73" t="b">
        <f>Proc[[#This Row],[Requested]]=Proc[[#This Row],[CurrentParent]]</f>
        <v>0</v>
      </c>
      <c r="K519" s="73" t="str">
        <f>IF(Proc[[#This Row],[Author]]="Marcela Urrego",VLOOKUP(LEFT(Proc[[#This Row],[Requested]],1),Table3[#All],2,0),VLOOKUP(Proc[[#This Row],[Author]],Table4[],2,0))</f>
        <v>MGF</v>
      </c>
      <c r="L519" s="73" t="s">
        <v>530</v>
      </c>
      <c r="M519" s="69">
        <v>45702.63349537037</v>
      </c>
      <c r="N519" s="69">
        <v>45712</v>
      </c>
      <c r="O519" s="69">
        <v>45712</v>
      </c>
      <c r="P519" s="74" t="str">
        <f ca="1">IF(Proc[[#This Row],[DaysAgeing]]&gt;5,"yep","on track")</f>
        <v>yep</v>
      </c>
      <c r="Q519" s="3">
        <f ca="1">IF(Proc[[#This Row],[DateClosed]]="",ABS(NETWORKDAYS(Proc[[#This Row],[DateOpened]],TODAY()))-1,ABS(NETWORKDAYS(Proc[[#This Row],[DateOpened]],Proc[[#This Row],[DateClosed]]))-1)</f>
        <v>6</v>
      </c>
      <c r="R519" s="74" t="s">
        <v>538</v>
      </c>
      <c r="S519" s="73"/>
    </row>
    <row r="520" spans="1:19" hidden="1">
      <c r="A520" s="72" t="s">
        <v>1982</v>
      </c>
      <c r="B520" s="73" t="str">
        <f>IFERROR(VLOOKUP(Proc[[#This Row],[App]],Table2[],3,0),"open")</f>
        <v>ok</v>
      </c>
      <c r="C520" s="72" t="s">
        <v>369</v>
      </c>
      <c r="D520" t="s">
        <v>1989</v>
      </c>
      <c r="E520" t="s">
        <v>2085</v>
      </c>
      <c r="F520" s="73" t="s">
        <v>2117</v>
      </c>
      <c r="G520" s="72" t="s">
        <v>406</v>
      </c>
      <c r="H520" s="73" t="str">
        <f>IF(Proc[[#This Row],[type]]="LFF (MDG-F)",MID(Proc[[#This Row],[Obj]],13,10),"")</f>
        <v>2123C00108</v>
      </c>
      <c r="J520" s="73" t="b">
        <f>Proc[[#This Row],[Requested]]=Proc[[#This Row],[CurrentParent]]</f>
        <v>0</v>
      </c>
      <c r="K520" s="73" t="str">
        <f>IF(Proc[[#This Row],[Author]]="Marcela Urrego",VLOOKUP(LEFT(Proc[[#This Row],[Requested]],1),Table3[#All],2,0),VLOOKUP(Proc[[#This Row],[Author]],Table4[],2,0))</f>
        <v>MGF</v>
      </c>
      <c r="L520" s="73" t="s">
        <v>530</v>
      </c>
      <c r="M520" s="69">
        <v>45702.63349537037</v>
      </c>
      <c r="N520" s="69">
        <v>45712</v>
      </c>
      <c r="O520" s="69">
        <v>45712</v>
      </c>
      <c r="P520" s="74" t="str">
        <f ca="1">IF(Proc[[#This Row],[DaysAgeing]]&gt;5,"yep","on track")</f>
        <v>yep</v>
      </c>
      <c r="Q520" s="3">
        <f ca="1">IF(Proc[[#This Row],[DateClosed]]="",ABS(NETWORKDAYS(Proc[[#This Row],[DateOpened]],TODAY()))-1,ABS(NETWORKDAYS(Proc[[#This Row],[DateOpened]],Proc[[#This Row],[DateClosed]]))-1)</f>
        <v>6</v>
      </c>
      <c r="R520" s="74" t="s">
        <v>538</v>
      </c>
      <c r="S520" s="73"/>
    </row>
    <row r="521" spans="1:19" hidden="1">
      <c r="A521" s="72" t="s">
        <v>1982</v>
      </c>
      <c r="B521" s="73" t="str">
        <f>IFERROR(VLOOKUP(Proc[[#This Row],[App]],Table2[],3,0),"open")</f>
        <v>ok</v>
      </c>
      <c r="C521" s="72" t="s">
        <v>369</v>
      </c>
      <c r="D521" t="s">
        <v>1990</v>
      </c>
      <c r="E521" t="s">
        <v>2085</v>
      </c>
      <c r="F521" s="73" t="s">
        <v>2117</v>
      </c>
      <c r="G521" s="72" t="s">
        <v>406</v>
      </c>
      <c r="H521" s="73" t="str">
        <f>IF(Proc[[#This Row],[type]]="LFF (MDG-F)",MID(Proc[[#This Row],[Obj]],13,10),"")</f>
        <v>2123C00070</v>
      </c>
      <c r="J521" s="73" t="b">
        <f>Proc[[#This Row],[Requested]]=Proc[[#This Row],[CurrentParent]]</f>
        <v>0</v>
      </c>
      <c r="K521" s="73" t="str">
        <f>IF(Proc[[#This Row],[Author]]="Marcela Urrego",VLOOKUP(LEFT(Proc[[#This Row],[Requested]],1),Table3[#All],2,0),VLOOKUP(Proc[[#This Row],[Author]],Table4[],2,0))</f>
        <v>MGF</v>
      </c>
      <c r="L521" s="73" t="s">
        <v>530</v>
      </c>
      <c r="M521" s="69">
        <v>45702.63349537037</v>
      </c>
      <c r="N521" s="69">
        <v>45712</v>
      </c>
      <c r="O521" s="69">
        <v>45712</v>
      </c>
      <c r="P521" s="74" t="str">
        <f ca="1">IF(Proc[[#This Row],[DaysAgeing]]&gt;5,"yep","on track")</f>
        <v>yep</v>
      </c>
      <c r="Q521" s="3">
        <f ca="1">IF(Proc[[#This Row],[DateClosed]]="",ABS(NETWORKDAYS(Proc[[#This Row],[DateOpened]],TODAY()))-1,ABS(NETWORKDAYS(Proc[[#This Row],[DateOpened]],Proc[[#This Row],[DateClosed]]))-1)</f>
        <v>6</v>
      </c>
      <c r="R521" s="74" t="s">
        <v>538</v>
      </c>
      <c r="S521" s="73"/>
    </row>
    <row r="522" spans="1:19" hidden="1">
      <c r="A522" s="72" t="s">
        <v>1982</v>
      </c>
      <c r="B522" s="73" t="str">
        <f>IFERROR(VLOOKUP(Proc[[#This Row],[App]],Table2[],3,0),"open")</f>
        <v>ok</v>
      </c>
      <c r="C522" s="72" t="s">
        <v>369</v>
      </c>
      <c r="D522" t="s">
        <v>1991</v>
      </c>
      <c r="E522" t="s">
        <v>2086</v>
      </c>
      <c r="F522" s="73" t="s">
        <v>2117</v>
      </c>
      <c r="G522" s="72" t="s">
        <v>406</v>
      </c>
      <c r="H522" s="73" t="str">
        <f>IF(Proc[[#This Row],[type]]="LFF (MDG-F)",MID(Proc[[#This Row],[Obj]],13,10),"")</f>
        <v>2123C00028</v>
      </c>
      <c r="J522" s="73" t="b">
        <f>Proc[[#This Row],[Requested]]=Proc[[#This Row],[CurrentParent]]</f>
        <v>0</v>
      </c>
      <c r="K522" s="73" t="str">
        <f>IF(Proc[[#This Row],[Author]]="Marcela Urrego",VLOOKUP(LEFT(Proc[[#This Row],[Requested]],1),Table3[#All],2,0),VLOOKUP(Proc[[#This Row],[Author]],Table4[],2,0))</f>
        <v>MGF</v>
      </c>
      <c r="L522" s="73" t="s">
        <v>530</v>
      </c>
      <c r="M522" s="69">
        <v>45702.63349537037</v>
      </c>
      <c r="N522" s="69">
        <v>45712</v>
      </c>
      <c r="O522" s="69">
        <v>45712</v>
      </c>
      <c r="P522" s="74" t="str">
        <f ca="1">IF(Proc[[#This Row],[DaysAgeing]]&gt;5,"yep","on track")</f>
        <v>yep</v>
      </c>
      <c r="Q522" s="3">
        <f ca="1">IF(Proc[[#This Row],[DateClosed]]="",ABS(NETWORKDAYS(Proc[[#This Row],[DateOpened]],TODAY()))-1,ABS(NETWORKDAYS(Proc[[#This Row],[DateOpened]],Proc[[#This Row],[DateClosed]]))-1)</f>
        <v>6</v>
      </c>
      <c r="R522" s="74" t="s">
        <v>538</v>
      </c>
      <c r="S522" s="73"/>
    </row>
    <row r="523" spans="1:19" hidden="1">
      <c r="A523" s="72" t="s">
        <v>1982</v>
      </c>
      <c r="B523" s="73" t="str">
        <f>IFERROR(VLOOKUP(Proc[[#This Row],[App]],Table2[],3,0),"open")</f>
        <v>ok</v>
      </c>
      <c r="C523" s="72" t="s">
        <v>369</v>
      </c>
      <c r="D523" t="s">
        <v>1992</v>
      </c>
      <c r="E523" t="s">
        <v>2085</v>
      </c>
      <c r="F523" s="73" t="s">
        <v>2117</v>
      </c>
      <c r="G523" s="72" t="s">
        <v>406</v>
      </c>
      <c r="H523" s="73" t="str">
        <f>IF(Proc[[#This Row],[type]]="LFF (MDG-F)",MID(Proc[[#This Row],[Obj]],13,10),"")</f>
        <v>2123C00053</v>
      </c>
      <c r="J523" s="73" t="b">
        <f>Proc[[#This Row],[Requested]]=Proc[[#This Row],[CurrentParent]]</f>
        <v>0</v>
      </c>
      <c r="K523" s="73" t="str">
        <f>IF(Proc[[#This Row],[Author]]="Marcela Urrego",VLOOKUP(LEFT(Proc[[#This Row],[Requested]],1),Table3[#All],2,0),VLOOKUP(Proc[[#This Row],[Author]],Table4[],2,0))</f>
        <v>MGF</v>
      </c>
      <c r="L523" s="73" t="s">
        <v>530</v>
      </c>
      <c r="M523" s="69">
        <v>45702.63349537037</v>
      </c>
      <c r="N523" s="69">
        <v>45712</v>
      </c>
      <c r="O523" s="69">
        <v>45712</v>
      </c>
      <c r="P523" s="74" t="str">
        <f ca="1">IF(Proc[[#This Row],[DaysAgeing]]&gt;5,"yep","on track")</f>
        <v>yep</v>
      </c>
      <c r="Q523" s="3">
        <f ca="1">IF(Proc[[#This Row],[DateClosed]]="",ABS(NETWORKDAYS(Proc[[#This Row],[DateOpened]],TODAY()))-1,ABS(NETWORKDAYS(Proc[[#This Row],[DateOpened]],Proc[[#This Row],[DateClosed]]))-1)</f>
        <v>6</v>
      </c>
      <c r="R523" s="74" t="s">
        <v>538</v>
      </c>
      <c r="S523" s="73"/>
    </row>
    <row r="524" spans="1:19" hidden="1">
      <c r="A524" s="72" t="s">
        <v>1982</v>
      </c>
      <c r="B524" s="73" t="str">
        <f>IFERROR(VLOOKUP(Proc[[#This Row],[App]],Table2[],3,0),"open")</f>
        <v>ok</v>
      </c>
      <c r="C524" s="72" t="s">
        <v>369</v>
      </c>
      <c r="D524" t="s">
        <v>1993</v>
      </c>
      <c r="E524" t="s">
        <v>2085</v>
      </c>
      <c r="F524" s="73" t="s">
        <v>2117</v>
      </c>
      <c r="G524" s="72" t="s">
        <v>406</v>
      </c>
      <c r="H524" s="73" t="str">
        <f>IF(Proc[[#This Row],[type]]="LFF (MDG-F)",MID(Proc[[#This Row],[Obj]],13,10),"")</f>
        <v>2123C00056</v>
      </c>
      <c r="J524" s="73" t="b">
        <f>Proc[[#This Row],[Requested]]=Proc[[#This Row],[CurrentParent]]</f>
        <v>0</v>
      </c>
      <c r="K524" s="73" t="str">
        <f>IF(Proc[[#This Row],[Author]]="Marcela Urrego",VLOOKUP(LEFT(Proc[[#This Row],[Requested]],1),Table3[#All],2,0),VLOOKUP(Proc[[#This Row],[Author]],Table4[],2,0))</f>
        <v>MGF</v>
      </c>
      <c r="L524" s="73" t="s">
        <v>530</v>
      </c>
      <c r="M524" s="69">
        <v>45702.63349537037</v>
      </c>
      <c r="N524" s="69">
        <v>45712</v>
      </c>
      <c r="O524" s="69">
        <v>45712</v>
      </c>
      <c r="P524" s="74" t="str">
        <f ca="1">IF(Proc[[#This Row],[DaysAgeing]]&gt;5,"yep","on track")</f>
        <v>yep</v>
      </c>
      <c r="Q524" s="3">
        <f ca="1">IF(Proc[[#This Row],[DateClosed]]="",ABS(NETWORKDAYS(Proc[[#This Row],[DateOpened]],TODAY()))-1,ABS(NETWORKDAYS(Proc[[#This Row],[DateOpened]],Proc[[#This Row],[DateClosed]]))-1)</f>
        <v>6</v>
      </c>
      <c r="R524" s="74" t="s">
        <v>538</v>
      </c>
      <c r="S524" s="73"/>
    </row>
    <row r="525" spans="1:19" hidden="1">
      <c r="A525" s="72" t="s">
        <v>1982</v>
      </c>
      <c r="B525" s="73" t="str">
        <f>IFERROR(VLOOKUP(Proc[[#This Row],[App]],Table2[],3,0),"open")</f>
        <v>ok</v>
      </c>
      <c r="C525" s="72" t="s">
        <v>369</v>
      </c>
      <c r="D525" t="s">
        <v>1994</v>
      </c>
      <c r="E525" t="s">
        <v>2085</v>
      </c>
      <c r="F525" s="73" t="s">
        <v>2117</v>
      </c>
      <c r="G525" s="72" t="s">
        <v>406</v>
      </c>
      <c r="H525" s="73" t="str">
        <f>IF(Proc[[#This Row],[type]]="LFF (MDG-F)",MID(Proc[[#This Row],[Obj]],13,10),"")</f>
        <v>2123OF0011</v>
      </c>
      <c r="J525" s="73" t="b">
        <f>Proc[[#This Row],[Requested]]=Proc[[#This Row],[CurrentParent]]</f>
        <v>0</v>
      </c>
      <c r="K525" s="73" t="str">
        <f>IF(Proc[[#This Row],[Author]]="Marcela Urrego",VLOOKUP(LEFT(Proc[[#This Row],[Requested]],1),Table3[#All],2,0),VLOOKUP(Proc[[#This Row],[Author]],Table4[],2,0))</f>
        <v>MGF</v>
      </c>
      <c r="L525" s="73" t="s">
        <v>530</v>
      </c>
      <c r="M525" s="69">
        <v>45702.63349537037</v>
      </c>
      <c r="N525" s="69">
        <v>45712</v>
      </c>
      <c r="O525" s="69">
        <v>45712</v>
      </c>
      <c r="P525" s="74" t="str">
        <f ca="1">IF(Proc[[#This Row],[DaysAgeing]]&gt;5,"yep","on track")</f>
        <v>yep</v>
      </c>
      <c r="Q525" s="3">
        <f ca="1">IF(Proc[[#This Row],[DateClosed]]="",ABS(NETWORKDAYS(Proc[[#This Row],[DateOpened]],TODAY()))-1,ABS(NETWORKDAYS(Proc[[#This Row],[DateOpened]],Proc[[#This Row],[DateClosed]]))-1)</f>
        <v>6</v>
      </c>
      <c r="R525" s="74" t="s">
        <v>538</v>
      </c>
      <c r="S525" s="73"/>
    </row>
    <row r="526" spans="1:19" hidden="1">
      <c r="A526" s="72" t="s">
        <v>1982</v>
      </c>
      <c r="B526" s="73" t="str">
        <f>IFERROR(VLOOKUP(Proc[[#This Row],[App]],Table2[],3,0),"open")</f>
        <v>ok</v>
      </c>
      <c r="C526" s="72" t="s">
        <v>369</v>
      </c>
      <c r="D526" t="s">
        <v>1995</v>
      </c>
      <c r="E526" t="s">
        <v>2087</v>
      </c>
      <c r="F526" s="73" t="s">
        <v>2118</v>
      </c>
      <c r="G526" s="72" t="s">
        <v>406</v>
      </c>
      <c r="H526" s="73" t="str">
        <f>IF(Proc[[#This Row],[type]]="LFF (MDG-F)",MID(Proc[[#This Row],[Obj]],13,10),"")</f>
        <v>2123C00071</v>
      </c>
      <c r="J526" s="73" t="b">
        <f>Proc[[#This Row],[Requested]]=Proc[[#This Row],[CurrentParent]]</f>
        <v>0</v>
      </c>
      <c r="K526" s="73" t="str">
        <f>IF(Proc[[#This Row],[Author]]="Marcela Urrego",VLOOKUP(LEFT(Proc[[#This Row],[Requested]],1),Table3[#All],2,0),VLOOKUP(Proc[[#This Row],[Author]],Table4[],2,0))</f>
        <v>MGF</v>
      </c>
      <c r="L526" s="73" t="s">
        <v>530</v>
      </c>
      <c r="M526" s="69">
        <v>45702.63349537037</v>
      </c>
      <c r="N526" s="69">
        <v>45712</v>
      </c>
      <c r="O526" s="69">
        <v>45712</v>
      </c>
      <c r="P526" s="74" t="str">
        <f ca="1">IF(Proc[[#This Row],[DaysAgeing]]&gt;5,"yep","on track")</f>
        <v>yep</v>
      </c>
      <c r="Q526" s="3">
        <f ca="1">IF(Proc[[#This Row],[DateClosed]]="",ABS(NETWORKDAYS(Proc[[#This Row],[DateOpened]],TODAY()))-1,ABS(NETWORKDAYS(Proc[[#This Row],[DateOpened]],Proc[[#This Row],[DateClosed]]))-1)</f>
        <v>6</v>
      </c>
      <c r="R526" s="74" t="s">
        <v>538</v>
      </c>
      <c r="S526" s="73"/>
    </row>
    <row r="527" spans="1:19" hidden="1">
      <c r="A527" s="72" t="s">
        <v>1982</v>
      </c>
      <c r="B527" s="73" t="str">
        <f>IFERROR(VLOOKUP(Proc[[#This Row],[App]],Table2[],3,0),"open")</f>
        <v>ok</v>
      </c>
      <c r="C527" s="72" t="s">
        <v>369</v>
      </c>
      <c r="D527" t="s">
        <v>1996</v>
      </c>
      <c r="E527" t="s">
        <v>2087</v>
      </c>
      <c r="F527" s="73" t="s">
        <v>2118</v>
      </c>
      <c r="G527" s="72" t="s">
        <v>406</v>
      </c>
      <c r="H527" s="73" t="str">
        <f>IF(Proc[[#This Row],[type]]="LFF (MDG-F)",MID(Proc[[#This Row],[Obj]],13,10),"")</f>
        <v>2123C00080</v>
      </c>
      <c r="J527" s="73" t="b">
        <f>Proc[[#This Row],[Requested]]=Proc[[#This Row],[CurrentParent]]</f>
        <v>0</v>
      </c>
      <c r="K527" s="73" t="str">
        <f>IF(Proc[[#This Row],[Author]]="Marcela Urrego",VLOOKUP(LEFT(Proc[[#This Row],[Requested]],1),Table3[#All],2,0),VLOOKUP(Proc[[#This Row],[Author]],Table4[],2,0))</f>
        <v>MGF</v>
      </c>
      <c r="L527" s="73" t="s">
        <v>530</v>
      </c>
      <c r="M527" s="69">
        <v>45702.63349537037</v>
      </c>
      <c r="N527" s="69">
        <v>45712</v>
      </c>
      <c r="O527" s="69">
        <v>45712</v>
      </c>
      <c r="P527" s="74" t="str">
        <f ca="1">IF(Proc[[#This Row],[DaysAgeing]]&gt;5,"yep","on track")</f>
        <v>yep</v>
      </c>
      <c r="Q527" s="3">
        <f ca="1">IF(Proc[[#This Row],[DateClosed]]="",ABS(NETWORKDAYS(Proc[[#This Row],[DateOpened]],TODAY()))-1,ABS(NETWORKDAYS(Proc[[#This Row],[DateOpened]],Proc[[#This Row],[DateClosed]]))-1)</f>
        <v>6</v>
      </c>
      <c r="R527" s="74" t="s">
        <v>538</v>
      </c>
      <c r="S527" s="73"/>
    </row>
    <row r="528" spans="1:19" hidden="1">
      <c r="A528" s="72" t="s">
        <v>1982</v>
      </c>
      <c r="B528" s="73" t="str">
        <f>IFERROR(VLOOKUP(Proc[[#This Row],[App]],Table2[],3,0),"open")</f>
        <v>ok</v>
      </c>
      <c r="C528" s="72" t="s">
        <v>369</v>
      </c>
      <c r="D528" t="s">
        <v>1997</v>
      </c>
      <c r="E528" t="s">
        <v>2088</v>
      </c>
      <c r="F528" s="73" t="s">
        <v>2118</v>
      </c>
      <c r="G528" s="72" t="s">
        <v>406</v>
      </c>
      <c r="H528" s="73" t="str">
        <f>IF(Proc[[#This Row],[type]]="LFF (MDG-F)",MID(Proc[[#This Row],[Obj]],13,10),"")</f>
        <v>2123C00079</v>
      </c>
      <c r="J528" s="73" t="b">
        <f>Proc[[#This Row],[Requested]]=Proc[[#This Row],[CurrentParent]]</f>
        <v>0</v>
      </c>
      <c r="K528" s="73" t="str">
        <f>IF(Proc[[#This Row],[Author]]="Marcela Urrego",VLOOKUP(LEFT(Proc[[#This Row],[Requested]],1),Table3[#All],2,0),VLOOKUP(Proc[[#This Row],[Author]],Table4[],2,0))</f>
        <v>MGF</v>
      </c>
      <c r="L528" s="73" t="s">
        <v>530</v>
      </c>
      <c r="M528" s="69">
        <v>45702.63349537037</v>
      </c>
      <c r="N528" s="69">
        <v>45712</v>
      </c>
      <c r="O528" s="69">
        <v>45712</v>
      </c>
      <c r="P528" s="74" t="str">
        <f ca="1">IF(Proc[[#This Row],[DaysAgeing]]&gt;5,"yep","on track")</f>
        <v>yep</v>
      </c>
      <c r="Q528" s="3">
        <f ca="1">IF(Proc[[#This Row],[DateClosed]]="",ABS(NETWORKDAYS(Proc[[#This Row],[DateOpened]],TODAY()))-1,ABS(NETWORKDAYS(Proc[[#This Row],[DateOpened]],Proc[[#This Row],[DateClosed]]))-1)</f>
        <v>6</v>
      </c>
      <c r="R528" s="74" t="s">
        <v>538</v>
      </c>
      <c r="S528" s="73"/>
    </row>
    <row r="529" spans="1:19" hidden="1">
      <c r="A529" s="72" t="s">
        <v>1982</v>
      </c>
      <c r="B529" s="73" t="str">
        <f>IFERROR(VLOOKUP(Proc[[#This Row],[App]],Table2[],3,0),"open")</f>
        <v>ok</v>
      </c>
      <c r="C529" s="72" t="s">
        <v>369</v>
      </c>
      <c r="D529" t="s">
        <v>1998</v>
      </c>
      <c r="E529" t="s">
        <v>2087</v>
      </c>
      <c r="F529" s="73" t="s">
        <v>2118</v>
      </c>
      <c r="G529" s="72" t="s">
        <v>406</v>
      </c>
      <c r="H529" s="73" t="str">
        <f>IF(Proc[[#This Row],[type]]="LFF (MDG-F)",MID(Proc[[#This Row],[Obj]],13,10),"")</f>
        <v>2123C00075</v>
      </c>
      <c r="J529" s="73" t="b">
        <f>Proc[[#This Row],[Requested]]=Proc[[#This Row],[CurrentParent]]</f>
        <v>0</v>
      </c>
      <c r="K529" s="73" t="str">
        <f>IF(Proc[[#This Row],[Author]]="Marcela Urrego",VLOOKUP(LEFT(Proc[[#This Row],[Requested]],1),Table3[#All],2,0),VLOOKUP(Proc[[#This Row],[Author]],Table4[],2,0))</f>
        <v>MGF</v>
      </c>
      <c r="L529" s="73" t="s">
        <v>530</v>
      </c>
      <c r="M529" s="69">
        <v>45702.63349537037</v>
      </c>
      <c r="N529" s="69">
        <v>45712</v>
      </c>
      <c r="O529" s="69">
        <v>45712</v>
      </c>
      <c r="P529" s="74" t="str">
        <f ca="1">IF(Proc[[#This Row],[DaysAgeing]]&gt;5,"yep","on track")</f>
        <v>yep</v>
      </c>
      <c r="Q529" s="3">
        <f ca="1">IF(Proc[[#This Row],[DateClosed]]="",ABS(NETWORKDAYS(Proc[[#This Row],[DateOpened]],TODAY()))-1,ABS(NETWORKDAYS(Proc[[#This Row],[DateOpened]],Proc[[#This Row],[DateClosed]]))-1)</f>
        <v>6</v>
      </c>
      <c r="R529" s="74" t="s">
        <v>538</v>
      </c>
      <c r="S529" s="73"/>
    </row>
    <row r="530" spans="1:19" hidden="1">
      <c r="A530" s="72" t="s">
        <v>1982</v>
      </c>
      <c r="B530" s="73" t="str">
        <f>IFERROR(VLOOKUP(Proc[[#This Row],[App]],Table2[],3,0),"open")</f>
        <v>ok</v>
      </c>
      <c r="C530" s="72" t="s">
        <v>369</v>
      </c>
      <c r="D530" t="s">
        <v>1999</v>
      </c>
      <c r="E530" t="s">
        <v>2089</v>
      </c>
      <c r="F530" s="73" t="s">
        <v>2119</v>
      </c>
      <c r="G530" s="72" t="s">
        <v>406</v>
      </c>
      <c r="H530" s="73" t="str">
        <f>IF(Proc[[#This Row],[type]]="LFF (MDG-F)",MID(Proc[[#This Row],[Obj]],13,10),"")</f>
        <v>2123C00094</v>
      </c>
      <c r="J530" s="73" t="b">
        <f>Proc[[#This Row],[Requested]]=Proc[[#This Row],[CurrentParent]]</f>
        <v>0</v>
      </c>
      <c r="K530" s="73" t="str">
        <f>IF(Proc[[#This Row],[Author]]="Marcela Urrego",VLOOKUP(LEFT(Proc[[#This Row],[Requested]],1),Table3[#All],2,0),VLOOKUP(Proc[[#This Row],[Author]],Table4[],2,0))</f>
        <v>MGF</v>
      </c>
      <c r="L530" s="73" t="s">
        <v>530</v>
      </c>
      <c r="M530" s="69">
        <v>45702.63349537037</v>
      </c>
      <c r="N530" s="69">
        <v>45712</v>
      </c>
      <c r="O530" s="69">
        <v>45712</v>
      </c>
      <c r="P530" s="74" t="str">
        <f ca="1">IF(Proc[[#This Row],[DaysAgeing]]&gt;5,"yep","on track")</f>
        <v>yep</v>
      </c>
      <c r="Q530" s="3">
        <f ca="1">IF(Proc[[#This Row],[DateClosed]]="",ABS(NETWORKDAYS(Proc[[#This Row],[DateOpened]],TODAY()))-1,ABS(NETWORKDAYS(Proc[[#This Row],[DateOpened]],Proc[[#This Row],[DateClosed]]))-1)</f>
        <v>6</v>
      </c>
      <c r="R530" s="74" t="s">
        <v>538</v>
      </c>
      <c r="S530" s="73"/>
    </row>
    <row r="531" spans="1:19" hidden="1">
      <c r="A531" s="72" t="s">
        <v>1982</v>
      </c>
      <c r="B531" s="73" t="str">
        <f>IFERROR(VLOOKUP(Proc[[#This Row],[App]],Table2[],3,0),"open")</f>
        <v>ok</v>
      </c>
      <c r="C531" s="72" t="s">
        <v>369</v>
      </c>
      <c r="D531" t="s">
        <v>2000</v>
      </c>
      <c r="E531" t="s">
        <v>2090</v>
      </c>
      <c r="F531" s="73" t="s">
        <v>2120</v>
      </c>
      <c r="G531" s="72" t="s">
        <v>406</v>
      </c>
      <c r="H531" s="73" t="str">
        <f>IF(Proc[[#This Row],[type]]="LFF (MDG-F)",MID(Proc[[#This Row],[Obj]],13,10),"")</f>
        <v>2123C00067</v>
      </c>
      <c r="J531" s="73" t="b">
        <f>Proc[[#This Row],[Requested]]=Proc[[#This Row],[CurrentParent]]</f>
        <v>0</v>
      </c>
      <c r="K531" s="73" t="str">
        <f>IF(Proc[[#This Row],[Author]]="Marcela Urrego",VLOOKUP(LEFT(Proc[[#This Row],[Requested]],1),Table3[#All],2,0),VLOOKUP(Proc[[#This Row],[Author]],Table4[],2,0))</f>
        <v>MGF</v>
      </c>
      <c r="L531" s="73" t="s">
        <v>530</v>
      </c>
      <c r="M531" s="69">
        <v>45702.63349537037</v>
      </c>
      <c r="N531" s="69">
        <v>45712</v>
      </c>
      <c r="O531" s="69">
        <v>45712</v>
      </c>
      <c r="P531" s="74" t="str">
        <f ca="1">IF(Proc[[#This Row],[DaysAgeing]]&gt;5,"yep","on track")</f>
        <v>yep</v>
      </c>
      <c r="Q531" s="3">
        <f ca="1">IF(Proc[[#This Row],[DateClosed]]="",ABS(NETWORKDAYS(Proc[[#This Row],[DateOpened]],TODAY()))-1,ABS(NETWORKDAYS(Proc[[#This Row],[DateOpened]],Proc[[#This Row],[DateClosed]]))-1)</f>
        <v>6</v>
      </c>
      <c r="R531" s="74" t="s">
        <v>538</v>
      </c>
      <c r="S531" s="73"/>
    </row>
    <row r="532" spans="1:19" hidden="1">
      <c r="A532" s="72" t="s">
        <v>1982</v>
      </c>
      <c r="B532" s="73" t="str">
        <f>IFERROR(VLOOKUP(Proc[[#This Row],[App]],Table2[],3,0),"open")</f>
        <v>ok</v>
      </c>
      <c r="C532" s="72" t="s">
        <v>369</v>
      </c>
      <c r="D532" t="s">
        <v>2001</v>
      </c>
      <c r="E532" t="s">
        <v>2090</v>
      </c>
      <c r="F532" s="73" t="s">
        <v>2120</v>
      </c>
      <c r="G532" s="72" t="s">
        <v>406</v>
      </c>
      <c r="H532" s="73" t="str">
        <f>IF(Proc[[#This Row],[type]]="LFF (MDG-F)",MID(Proc[[#This Row],[Obj]],13,10),"")</f>
        <v>2123CS0001</v>
      </c>
      <c r="J532" s="73" t="b">
        <f>Proc[[#This Row],[Requested]]=Proc[[#This Row],[CurrentParent]]</f>
        <v>0</v>
      </c>
      <c r="K532" s="73" t="str">
        <f>IF(Proc[[#This Row],[Author]]="Marcela Urrego",VLOOKUP(LEFT(Proc[[#This Row],[Requested]],1),Table3[#All],2,0),VLOOKUP(Proc[[#This Row],[Author]],Table4[],2,0))</f>
        <v>MGF</v>
      </c>
      <c r="L532" s="73" t="s">
        <v>530</v>
      </c>
      <c r="M532" s="69">
        <v>45702.63349537037</v>
      </c>
      <c r="N532" s="69">
        <v>45712</v>
      </c>
      <c r="O532" s="69">
        <v>45712</v>
      </c>
      <c r="P532" s="74" t="str">
        <f ca="1">IF(Proc[[#This Row],[DaysAgeing]]&gt;5,"yep","on track")</f>
        <v>yep</v>
      </c>
      <c r="Q532" s="3">
        <f ca="1">IF(Proc[[#This Row],[DateClosed]]="",ABS(NETWORKDAYS(Proc[[#This Row],[DateOpened]],TODAY()))-1,ABS(NETWORKDAYS(Proc[[#This Row],[DateOpened]],Proc[[#This Row],[DateClosed]]))-1)</f>
        <v>6</v>
      </c>
      <c r="R532" s="74" t="s">
        <v>538</v>
      </c>
      <c r="S532" s="73"/>
    </row>
    <row r="533" spans="1:19" hidden="1">
      <c r="A533" s="72" t="s">
        <v>1982</v>
      </c>
      <c r="B533" s="73" t="str">
        <f>IFERROR(VLOOKUP(Proc[[#This Row],[App]],Table2[],3,0),"open")</f>
        <v>ok</v>
      </c>
      <c r="C533" s="72" t="s">
        <v>369</v>
      </c>
      <c r="D533" t="s">
        <v>2002</v>
      </c>
      <c r="E533" t="s">
        <v>2090</v>
      </c>
      <c r="F533" s="73" t="s">
        <v>2120</v>
      </c>
      <c r="G533" s="72" t="s">
        <v>406</v>
      </c>
      <c r="H533" s="73" t="str">
        <f>IF(Proc[[#This Row],[type]]="LFF (MDG-F)",MID(Proc[[#This Row],[Obj]],13,10),"")</f>
        <v>2123CS0003</v>
      </c>
      <c r="J533" s="73" t="b">
        <f>Proc[[#This Row],[Requested]]=Proc[[#This Row],[CurrentParent]]</f>
        <v>0</v>
      </c>
      <c r="K533" s="73" t="str">
        <f>IF(Proc[[#This Row],[Author]]="Marcela Urrego",VLOOKUP(LEFT(Proc[[#This Row],[Requested]],1),Table3[#All],2,0),VLOOKUP(Proc[[#This Row],[Author]],Table4[],2,0))</f>
        <v>MGF</v>
      </c>
      <c r="L533" s="73" t="s">
        <v>530</v>
      </c>
      <c r="M533" s="69">
        <v>45702.63349537037</v>
      </c>
      <c r="N533" s="69">
        <v>45712</v>
      </c>
      <c r="O533" s="69">
        <v>45712</v>
      </c>
      <c r="P533" s="74" t="str">
        <f ca="1">IF(Proc[[#This Row],[DaysAgeing]]&gt;5,"yep","on track")</f>
        <v>yep</v>
      </c>
      <c r="Q533" s="3">
        <f ca="1">IF(Proc[[#This Row],[DateClosed]]="",ABS(NETWORKDAYS(Proc[[#This Row],[DateOpened]],TODAY()))-1,ABS(NETWORKDAYS(Proc[[#This Row],[DateOpened]],Proc[[#This Row],[DateClosed]]))-1)</f>
        <v>6</v>
      </c>
      <c r="R533" s="74" t="s">
        <v>538</v>
      </c>
      <c r="S533" s="73"/>
    </row>
    <row r="534" spans="1:19" hidden="1">
      <c r="A534" s="72" t="s">
        <v>1982</v>
      </c>
      <c r="B534" s="73" t="str">
        <f>IFERROR(VLOOKUP(Proc[[#This Row],[App]],Table2[],3,0),"open")</f>
        <v>ok</v>
      </c>
      <c r="C534" s="72" t="s">
        <v>369</v>
      </c>
      <c r="D534" t="s">
        <v>2003</v>
      </c>
      <c r="E534" t="s">
        <v>2090</v>
      </c>
      <c r="F534" s="73" t="s">
        <v>2120</v>
      </c>
      <c r="G534" s="72" t="s">
        <v>406</v>
      </c>
      <c r="H534" s="73" t="str">
        <f>IF(Proc[[#This Row],[type]]="LFF (MDG-F)",MID(Proc[[#This Row],[Obj]],13,10),"")</f>
        <v>2123CS0057</v>
      </c>
      <c r="J534" s="73" t="b">
        <f>Proc[[#This Row],[Requested]]=Proc[[#This Row],[CurrentParent]]</f>
        <v>0</v>
      </c>
      <c r="K534" s="73" t="str">
        <f>IF(Proc[[#This Row],[Author]]="Marcela Urrego",VLOOKUP(LEFT(Proc[[#This Row],[Requested]],1),Table3[#All],2,0),VLOOKUP(Proc[[#This Row],[Author]],Table4[],2,0))</f>
        <v>MGF</v>
      </c>
      <c r="L534" s="73" t="s">
        <v>530</v>
      </c>
      <c r="M534" s="69">
        <v>45702.63349537037</v>
      </c>
      <c r="N534" s="69">
        <v>45712</v>
      </c>
      <c r="O534" s="69">
        <v>45712</v>
      </c>
      <c r="P534" s="74" t="str">
        <f ca="1">IF(Proc[[#This Row],[DaysAgeing]]&gt;5,"yep","on track")</f>
        <v>yep</v>
      </c>
      <c r="Q534" s="3">
        <f ca="1">IF(Proc[[#This Row],[DateClosed]]="",ABS(NETWORKDAYS(Proc[[#This Row],[DateOpened]],TODAY()))-1,ABS(NETWORKDAYS(Proc[[#This Row],[DateOpened]],Proc[[#This Row],[DateClosed]]))-1)</f>
        <v>6</v>
      </c>
      <c r="R534" s="74" t="s">
        <v>538</v>
      </c>
      <c r="S534" s="73"/>
    </row>
    <row r="535" spans="1:19" hidden="1">
      <c r="A535" s="72" t="s">
        <v>1982</v>
      </c>
      <c r="B535" s="73" t="str">
        <f>IFERROR(VLOOKUP(Proc[[#This Row],[App]],Table2[],3,0),"open")</f>
        <v>ok</v>
      </c>
      <c r="C535" s="72" t="s">
        <v>369</v>
      </c>
      <c r="D535" t="s">
        <v>2004</v>
      </c>
      <c r="E535" t="s">
        <v>2090</v>
      </c>
      <c r="F535" s="73" t="s">
        <v>2120</v>
      </c>
      <c r="G535" s="72" t="s">
        <v>406</v>
      </c>
      <c r="H535" s="73" t="str">
        <f>IF(Proc[[#This Row],[type]]="LFF (MDG-F)",MID(Proc[[#This Row],[Obj]],13,10),"")</f>
        <v>2123R00007</v>
      </c>
      <c r="J535" s="73" t="b">
        <f>Proc[[#This Row],[Requested]]=Proc[[#This Row],[CurrentParent]]</f>
        <v>0</v>
      </c>
      <c r="K535" s="73" t="str">
        <f>IF(Proc[[#This Row],[Author]]="Marcela Urrego",VLOOKUP(LEFT(Proc[[#This Row],[Requested]],1),Table3[#All],2,0),VLOOKUP(Proc[[#This Row],[Author]],Table4[],2,0))</f>
        <v>MGF</v>
      </c>
      <c r="L535" s="73" t="s">
        <v>530</v>
      </c>
      <c r="M535" s="69">
        <v>45702.63349537037</v>
      </c>
      <c r="N535" s="69">
        <v>45712</v>
      </c>
      <c r="O535" s="69">
        <v>45712</v>
      </c>
      <c r="P535" s="74" t="str">
        <f ca="1">IF(Proc[[#This Row],[DaysAgeing]]&gt;5,"yep","on track")</f>
        <v>yep</v>
      </c>
      <c r="Q535" s="3">
        <f ca="1">IF(Proc[[#This Row],[DateClosed]]="",ABS(NETWORKDAYS(Proc[[#This Row],[DateOpened]],TODAY()))-1,ABS(NETWORKDAYS(Proc[[#This Row],[DateOpened]],Proc[[#This Row],[DateClosed]]))-1)</f>
        <v>6</v>
      </c>
      <c r="R535" s="74" t="s">
        <v>538</v>
      </c>
      <c r="S535" s="73"/>
    </row>
    <row r="536" spans="1:19" hidden="1">
      <c r="A536" s="72" t="s">
        <v>1982</v>
      </c>
      <c r="B536" s="73" t="str">
        <f>IFERROR(VLOOKUP(Proc[[#This Row],[App]],Table2[],3,0),"open")</f>
        <v>ok</v>
      </c>
      <c r="C536" s="72" t="s">
        <v>369</v>
      </c>
      <c r="D536" t="s">
        <v>2005</v>
      </c>
      <c r="E536" t="s">
        <v>2091</v>
      </c>
      <c r="F536" s="73" t="s">
        <v>2121</v>
      </c>
      <c r="G536" s="72" t="s">
        <v>406</v>
      </c>
      <c r="H536" s="73" t="str">
        <f>IF(Proc[[#This Row],[type]]="LFF (MDG-F)",MID(Proc[[#This Row],[Obj]],13,10),"")</f>
        <v>2123C00023</v>
      </c>
      <c r="J536" s="73" t="b">
        <f>Proc[[#This Row],[Requested]]=Proc[[#This Row],[CurrentParent]]</f>
        <v>0</v>
      </c>
      <c r="K536" s="73" t="str">
        <f>IF(Proc[[#This Row],[Author]]="Marcela Urrego",VLOOKUP(LEFT(Proc[[#This Row],[Requested]],1),Table3[#All],2,0),VLOOKUP(Proc[[#This Row],[Author]],Table4[],2,0))</f>
        <v>MGF</v>
      </c>
      <c r="L536" s="73" t="s">
        <v>530</v>
      </c>
      <c r="M536" s="69">
        <v>45702.63349537037</v>
      </c>
      <c r="N536" s="69">
        <v>45712</v>
      </c>
      <c r="O536" s="69">
        <v>45712</v>
      </c>
      <c r="P536" s="74" t="str">
        <f ca="1">IF(Proc[[#This Row],[DaysAgeing]]&gt;5,"yep","on track")</f>
        <v>yep</v>
      </c>
      <c r="Q536" s="3">
        <f ca="1">IF(Proc[[#This Row],[DateClosed]]="",ABS(NETWORKDAYS(Proc[[#This Row],[DateOpened]],TODAY()))-1,ABS(NETWORKDAYS(Proc[[#This Row],[DateOpened]],Proc[[#This Row],[DateClosed]]))-1)</f>
        <v>6</v>
      </c>
      <c r="R536" s="74" t="s">
        <v>538</v>
      </c>
      <c r="S536" s="73"/>
    </row>
    <row r="537" spans="1:19" hidden="1">
      <c r="A537" s="72" t="s">
        <v>1982</v>
      </c>
      <c r="B537" s="73" t="str">
        <f>IFERROR(VLOOKUP(Proc[[#This Row],[App]],Table2[],3,0),"open")</f>
        <v>ok</v>
      </c>
      <c r="C537" s="72" t="s">
        <v>369</v>
      </c>
      <c r="D537" t="s">
        <v>2006</v>
      </c>
      <c r="E537" t="s">
        <v>2091</v>
      </c>
      <c r="F537" s="73" t="s">
        <v>2121</v>
      </c>
      <c r="G537" s="72" t="s">
        <v>406</v>
      </c>
      <c r="H537" s="73" t="str">
        <f>IF(Proc[[#This Row],[type]]="LFF (MDG-F)",MID(Proc[[#This Row],[Obj]],13,10),"")</f>
        <v>2123C00029</v>
      </c>
      <c r="J537" s="73" t="b">
        <f>Proc[[#This Row],[Requested]]=Proc[[#This Row],[CurrentParent]]</f>
        <v>0</v>
      </c>
      <c r="K537" s="73" t="str">
        <f>IF(Proc[[#This Row],[Author]]="Marcela Urrego",VLOOKUP(LEFT(Proc[[#This Row],[Requested]],1),Table3[#All],2,0),VLOOKUP(Proc[[#This Row],[Author]],Table4[],2,0))</f>
        <v>MGF</v>
      </c>
      <c r="L537" s="73" t="s">
        <v>530</v>
      </c>
      <c r="M537" s="69">
        <v>45702.63349537037</v>
      </c>
      <c r="N537" s="69">
        <v>45712</v>
      </c>
      <c r="O537" s="69">
        <v>45712</v>
      </c>
      <c r="P537" s="74" t="str">
        <f ca="1">IF(Proc[[#This Row],[DaysAgeing]]&gt;5,"yep","on track")</f>
        <v>yep</v>
      </c>
      <c r="Q537" s="3">
        <f ca="1">IF(Proc[[#This Row],[DateClosed]]="",ABS(NETWORKDAYS(Proc[[#This Row],[DateOpened]],TODAY()))-1,ABS(NETWORKDAYS(Proc[[#This Row],[DateOpened]],Proc[[#This Row],[DateClosed]]))-1)</f>
        <v>6</v>
      </c>
      <c r="R537" s="74" t="s">
        <v>538</v>
      </c>
      <c r="S537" s="73"/>
    </row>
    <row r="538" spans="1:19" hidden="1">
      <c r="A538" s="72" t="s">
        <v>1982</v>
      </c>
      <c r="B538" s="73" t="str">
        <f>IFERROR(VLOOKUP(Proc[[#This Row],[App]],Table2[],3,0),"open")</f>
        <v>ok</v>
      </c>
      <c r="C538" s="72" t="s">
        <v>369</v>
      </c>
      <c r="D538" t="s">
        <v>2007</v>
      </c>
      <c r="E538" t="s">
        <v>2091</v>
      </c>
      <c r="F538" s="73" t="s">
        <v>2121</v>
      </c>
      <c r="G538" s="72" t="s">
        <v>406</v>
      </c>
      <c r="H538" s="73" t="str">
        <f>IF(Proc[[#This Row],[type]]="LFF (MDG-F)",MID(Proc[[#This Row],[Obj]],13,10),"")</f>
        <v>2123C08497</v>
      </c>
      <c r="J538" s="73" t="b">
        <f>Proc[[#This Row],[Requested]]=Proc[[#This Row],[CurrentParent]]</f>
        <v>0</v>
      </c>
      <c r="K538" s="73" t="str">
        <f>IF(Proc[[#This Row],[Author]]="Marcela Urrego",VLOOKUP(LEFT(Proc[[#This Row],[Requested]],1),Table3[#All],2,0),VLOOKUP(Proc[[#This Row],[Author]],Table4[],2,0))</f>
        <v>MGF</v>
      </c>
      <c r="L538" s="73" t="s">
        <v>530</v>
      </c>
      <c r="M538" s="69">
        <v>45702.63349537037</v>
      </c>
      <c r="N538" s="69">
        <v>45712</v>
      </c>
      <c r="O538" s="69">
        <v>45712</v>
      </c>
      <c r="P538" s="74" t="str">
        <f ca="1">IF(Proc[[#This Row],[DaysAgeing]]&gt;5,"yep","on track")</f>
        <v>yep</v>
      </c>
      <c r="Q538" s="3">
        <f ca="1">IF(Proc[[#This Row],[DateClosed]]="",ABS(NETWORKDAYS(Proc[[#This Row],[DateOpened]],TODAY()))-1,ABS(NETWORKDAYS(Proc[[#This Row],[DateOpened]],Proc[[#This Row],[DateClosed]]))-1)</f>
        <v>6</v>
      </c>
      <c r="R538" s="74" t="s">
        <v>538</v>
      </c>
      <c r="S538" s="73"/>
    </row>
    <row r="539" spans="1:19" hidden="1">
      <c r="A539" s="72" t="s">
        <v>1982</v>
      </c>
      <c r="B539" s="73" t="str">
        <f>IFERROR(VLOOKUP(Proc[[#This Row],[App]],Table2[],3,0),"open")</f>
        <v>ok</v>
      </c>
      <c r="C539" s="72" t="s">
        <v>369</v>
      </c>
      <c r="D539" t="s">
        <v>2008</v>
      </c>
      <c r="E539" t="s">
        <v>2091</v>
      </c>
      <c r="F539" s="73" t="s">
        <v>2121</v>
      </c>
      <c r="G539" s="72" t="s">
        <v>406</v>
      </c>
      <c r="H539" s="73" t="str">
        <f>IF(Proc[[#This Row],[type]]="LFF (MDG-F)",MID(Proc[[#This Row],[Obj]],13,10),"")</f>
        <v>2123C08528</v>
      </c>
      <c r="J539" s="73" t="b">
        <f>Proc[[#This Row],[Requested]]=Proc[[#This Row],[CurrentParent]]</f>
        <v>0</v>
      </c>
      <c r="K539" s="73" t="str">
        <f>IF(Proc[[#This Row],[Author]]="Marcela Urrego",VLOOKUP(LEFT(Proc[[#This Row],[Requested]],1),Table3[#All],2,0),VLOOKUP(Proc[[#This Row],[Author]],Table4[],2,0))</f>
        <v>MGF</v>
      </c>
      <c r="L539" s="73" t="s">
        <v>530</v>
      </c>
      <c r="M539" s="69">
        <v>45702.63349537037</v>
      </c>
      <c r="N539" s="69">
        <v>45712</v>
      </c>
      <c r="O539" s="69">
        <v>45712</v>
      </c>
      <c r="P539" s="74" t="str">
        <f ca="1">IF(Proc[[#This Row],[DaysAgeing]]&gt;5,"yep","on track")</f>
        <v>yep</v>
      </c>
      <c r="Q539" s="3">
        <f ca="1">IF(Proc[[#This Row],[DateClosed]]="",ABS(NETWORKDAYS(Proc[[#This Row],[DateOpened]],TODAY()))-1,ABS(NETWORKDAYS(Proc[[#This Row],[DateOpened]],Proc[[#This Row],[DateClosed]]))-1)</f>
        <v>6</v>
      </c>
      <c r="R539" s="74" t="s">
        <v>538</v>
      </c>
      <c r="S539" s="73"/>
    </row>
    <row r="540" spans="1:19" hidden="1">
      <c r="A540" s="72" t="s">
        <v>1982</v>
      </c>
      <c r="B540" s="73" t="str">
        <f>IFERROR(VLOOKUP(Proc[[#This Row],[App]],Table2[],3,0),"open")</f>
        <v>ok</v>
      </c>
      <c r="C540" s="72" t="s">
        <v>377</v>
      </c>
      <c r="D540" t="s">
        <v>2009</v>
      </c>
      <c r="E540" t="s">
        <v>2091</v>
      </c>
      <c r="F540" s="73" t="s">
        <v>449</v>
      </c>
      <c r="G540" t="s">
        <v>400</v>
      </c>
      <c r="H540" s="73" t="str">
        <f>IF(Proc[[#This Row],[type]]="LFF (MDG-F)",MID(Proc[[#This Row],[Obj]],13,10),"")</f>
        <v/>
      </c>
      <c r="I540" t="s">
        <v>2147</v>
      </c>
      <c r="J540" s="73" t="b">
        <f>Proc[[#This Row],[Requested]]=Proc[[#This Row],[CurrentParent]]</f>
        <v>0</v>
      </c>
      <c r="K540" s="73" t="str">
        <f>IF(Proc[[#This Row],[Author]]="Marcela Urrego",VLOOKUP(LEFT(Proc[[#This Row],[Requested]],1),Table3[#All],2,0),VLOOKUP(Proc[[#This Row],[Author]],Table4[],2,0))</f>
        <v>MGF</v>
      </c>
      <c r="L540" s="73" t="s">
        <v>530</v>
      </c>
      <c r="M540" s="69">
        <v>45702.63349537037</v>
      </c>
      <c r="N540" s="69">
        <v>45712</v>
      </c>
      <c r="O540" s="69">
        <v>45712</v>
      </c>
      <c r="P540" s="74" t="str">
        <f ca="1">IF(Proc[[#This Row],[DaysAgeing]]&gt;5,"yep","on track")</f>
        <v>yep</v>
      </c>
      <c r="Q540" s="3">
        <f ca="1">IF(Proc[[#This Row],[DateClosed]]="",ABS(NETWORKDAYS(Proc[[#This Row],[DateOpened]],TODAY()))-1,ABS(NETWORKDAYS(Proc[[#This Row],[DateOpened]],Proc[[#This Row],[DateClosed]]))-1)</f>
        <v>6</v>
      </c>
      <c r="R540" s="74" t="s">
        <v>538</v>
      </c>
      <c r="S540" s="73"/>
    </row>
    <row r="541" spans="1:19" hidden="1">
      <c r="A541" s="72" t="s">
        <v>1982</v>
      </c>
      <c r="B541" s="73" t="str">
        <f>IFERROR(VLOOKUP(Proc[[#This Row],[App]],Table2[],3,0),"open")</f>
        <v>ok</v>
      </c>
      <c r="C541" s="72" t="s">
        <v>369</v>
      </c>
      <c r="D541" t="s">
        <v>2010</v>
      </c>
      <c r="E541" t="s">
        <v>2091</v>
      </c>
      <c r="F541" s="73" t="s">
        <v>2121</v>
      </c>
      <c r="G541" s="72" t="s">
        <v>400</v>
      </c>
      <c r="H541" s="73" t="str">
        <f>IF(Proc[[#This Row],[type]]="LFF (MDG-F)",MID(Proc[[#This Row],[Obj]],13,10),"")</f>
        <v/>
      </c>
      <c r="J541" s="73" t="b">
        <f>Proc[[#This Row],[Requested]]=Proc[[#This Row],[CurrentParent]]</f>
        <v>0</v>
      </c>
      <c r="K541" s="73" t="str">
        <f>IF(Proc[[#This Row],[Author]]="Marcela Urrego",VLOOKUP(LEFT(Proc[[#This Row],[Requested]],1),Table3[#All],2,0),VLOOKUP(Proc[[#This Row],[Author]],Table4[],2,0))</f>
        <v>MGF</v>
      </c>
      <c r="L541" s="73" t="s">
        <v>530</v>
      </c>
      <c r="M541" s="69">
        <v>45702.63349537037</v>
      </c>
      <c r="N541" s="69">
        <v>45712</v>
      </c>
      <c r="O541" s="69">
        <v>45712</v>
      </c>
      <c r="P541" s="74" t="str">
        <f ca="1">IF(Proc[[#This Row],[DaysAgeing]]&gt;5,"yep","on track")</f>
        <v>yep</v>
      </c>
      <c r="Q541" s="3">
        <f ca="1">IF(Proc[[#This Row],[DateClosed]]="",ABS(NETWORKDAYS(Proc[[#This Row],[DateOpened]],TODAY()))-1,ABS(NETWORKDAYS(Proc[[#This Row],[DateOpened]],Proc[[#This Row],[DateClosed]]))-1)</f>
        <v>6</v>
      </c>
      <c r="R541" s="74" t="s">
        <v>538</v>
      </c>
      <c r="S541" s="73"/>
    </row>
    <row r="542" spans="1:19" hidden="1">
      <c r="A542" s="72" t="s">
        <v>1982</v>
      </c>
      <c r="B542" s="73" t="str">
        <f>IFERROR(VLOOKUP(Proc[[#This Row],[App]],Table2[],3,0),"open")</f>
        <v>ok</v>
      </c>
      <c r="C542" s="72" t="s">
        <v>369</v>
      </c>
      <c r="D542" t="s">
        <v>2011</v>
      </c>
      <c r="E542" t="s">
        <v>2092</v>
      </c>
      <c r="F542" s="73" t="s">
        <v>2122</v>
      </c>
      <c r="G542" s="72" t="s">
        <v>406</v>
      </c>
      <c r="H542" s="73" t="str">
        <f>IF(Proc[[#This Row],[type]]="LFF (MDG-F)",MID(Proc[[#This Row],[Obj]],13,10),"")</f>
        <v>2123C00031</v>
      </c>
      <c r="J542" s="73" t="b">
        <f>Proc[[#This Row],[Requested]]=Proc[[#This Row],[CurrentParent]]</f>
        <v>0</v>
      </c>
      <c r="K542" s="73" t="str">
        <f>IF(Proc[[#This Row],[Author]]="Marcela Urrego",VLOOKUP(LEFT(Proc[[#This Row],[Requested]],1),Table3[#All],2,0),VLOOKUP(Proc[[#This Row],[Author]],Table4[],2,0))</f>
        <v>MGF</v>
      </c>
      <c r="L542" s="73" t="s">
        <v>530</v>
      </c>
      <c r="M542" s="69">
        <v>45702.63349537037</v>
      </c>
      <c r="N542" s="69">
        <v>45712</v>
      </c>
      <c r="O542" s="69">
        <v>45712</v>
      </c>
      <c r="P542" s="74" t="str">
        <f ca="1">IF(Proc[[#This Row],[DaysAgeing]]&gt;5,"yep","on track")</f>
        <v>yep</v>
      </c>
      <c r="Q542" s="3">
        <f ca="1">IF(Proc[[#This Row],[DateClosed]]="",ABS(NETWORKDAYS(Proc[[#This Row],[DateOpened]],TODAY()))-1,ABS(NETWORKDAYS(Proc[[#This Row],[DateOpened]],Proc[[#This Row],[DateClosed]]))-1)</f>
        <v>6</v>
      </c>
      <c r="R542" s="74" t="s">
        <v>538</v>
      </c>
      <c r="S542" s="73"/>
    </row>
    <row r="543" spans="1:19" hidden="1">
      <c r="A543" s="72" t="s">
        <v>1982</v>
      </c>
      <c r="B543" s="73" t="str">
        <f>IFERROR(VLOOKUP(Proc[[#This Row],[App]],Table2[],3,0),"open")</f>
        <v>ok</v>
      </c>
      <c r="C543" s="72" t="s">
        <v>369</v>
      </c>
      <c r="D543" t="s">
        <v>2012</v>
      </c>
      <c r="E543" t="s">
        <v>2092</v>
      </c>
      <c r="F543" s="73" t="s">
        <v>2122</v>
      </c>
      <c r="G543" s="72" t="s">
        <v>406</v>
      </c>
      <c r="H543" s="73" t="str">
        <f>IF(Proc[[#This Row],[type]]="LFF (MDG-F)",MID(Proc[[#This Row],[Obj]],13,10),"")</f>
        <v>2123C00033</v>
      </c>
      <c r="J543" s="73" t="b">
        <f>Proc[[#This Row],[Requested]]=Proc[[#This Row],[CurrentParent]]</f>
        <v>0</v>
      </c>
      <c r="K543" s="73" t="str">
        <f>IF(Proc[[#This Row],[Author]]="Marcela Urrego",VLOOKUP(LEFT(Proc[[#This Row],[Requested]],1),Table3[#All],2,0),VLOOKUP(Proc[[#This Row],[Author]],Table4[],2,0))</f>
        <v>MGF</v>
      </c>
      <c r="L543" s="73" t="s">
        <v>530</v>
      </c>
      <c r="M543" s="69">
        <v>45702.63349537037</v>
      </c>
      <c r="N543" s="69">
        <v>45712</v>
      </c>
      <c r="O543" s="69">
        <v>45712</v>
      </c>
      <c r="P543" s="74" t="str">
        <f ca="1">IF(Proc[[#This Row],[DaysAgeing]]&gt;5,"yep","on track")</f>
        <v>yep</v>
      </c>
      <c r="Q543" s="3">
        <f ca="1">IF(Proc[[#This Row],[DateClosed]]="",ABS(NETWORKDAYS(Proc[[#This Row],[DateOpened]],TODAY()))-1,ABS(NETWORKDAYS(Proc[[#This Row],[DateOpened]],Proc[[#This Row],[DateClosed]]))-1)</f>
        <v>6</v>
      </c>
      <c r="R543" s="74" t="s">
        <v>538</v>
      </c>
      <c r="S543" s="73"/>
    </row>
    <row r="544" spans="1:19" hidden="1">
      <c r="A544" s="72" t="s">
        <v>1982</v>
      </c>
      <c r="B544" s="73" t="str">
        <f>IFERROR(VLOOKUP(Proc[[#This Row],[App]],Table2[],3,0),"open")</f>
        <v>ok</v>
      </c>
      <c r="C544" s="72" t="s">
        <v>369</v>
      </c>
      <c r="D544" t="s">
        <v>2013</v>
      </c>
      <c r="E544" t="s">
        <v>2092</v>
      </c>
      <c r="F544" s="73" t="s">
        <v>2122</v>
      </c>
      <c r="G544" s="72" t="s">
        <v>406</v>
      </c>
      <c r="H544" s="73" t="str">
        <f>IF(Proc[[#This Row],[type]]="LFF (MDG-F)",MID(Proc[[#This Row],[Obj]],13,10),"")</f>
        <v>2123C00034</v>
      </c>
      <c r="J544" s="73" t="b">
        <f>Proc[[#This Row],[Requested]]=Proc[[#This Row],[CurrentParent]]</f>
        <v>0</v>
      </c>
      <c r="K544" s="73" t="str">
        <f>IF(Proc[[#This Row],[Author]]="Marcela Urrego",VLOOKUP(LEFT(Proc[[#This Row],[Requested]],1),Table3[#All],2,0),VLOOKUP(Proc[[#This Row],[Author]],Table4[],2,0))</f>
        <v>MGF</v>
      </c>
      <c r="L544" s="73" t="s">
        <v>530</v>
      </c>
      <c r="M544" s="69">
        <v>45702.63349537037</v>
      </c>
      <c r="N544" s="69">
        <v>45712</v>
      </c>
      <c r="O544" s="69">
        <v>45712</v>
      </c>
      <c r="P544" s="74" t="str">
        <f ca="1">IF(Proc[[#This Row],[DaysAgeing]]&gt;5,"yep","on track")</f>
        <v>yep</v>
      </c>
      <c r="Q544" s="3">
        <f ca="1">IF(Proc[[#This Row],[DateClosed]]="",ABS(NETWORKDAYS(Proc[[#This Row],[DateOpened]],TODAY()))-1,ABS(NETWORKDAYS(Proc[[#This Row],[DateOpened]],Proc[[#This Row],[DateClosed]]))-1)</f>
        <v>6</v>
      </c>
      <c r="R544" s="74" t="s">
        <v>538</v>
      </c>
      <c r="S544" s="73"/>
    </row>
    <row r="545" spans="1:19" hidden="1">
      <c r="A545" s="72" t="s">
        <v>1982</v>
      </c>
      <c r="B545" s="73" t="str">
        <f>IFERROR(VLOOKUP(Proc[[#This Row],[App]],Table2[],3,0),"open")</f>
        <v>ok</v>
      </c>
      <c r="C545" s="72" t="s">
        <v>369</v>
      </c>
      <c r="D545" t="s">
        <v>2014</v>
      </c>
      <c r="E545" t="s">
        <v>2092</v>
      </c>
      <c r="F545" s="73" t="s">
        <v>2122</v>
      </c>
      <c r="G545" s="72" t="s">
        <v>406</v>
      </c>
      <c r="H545" s="73" t="str">
        <f>IF(Proc[[#This Row],[type]]="LFF (MDG-F)",MID(Proc[[#This Row],[Obj]],13,10),"")</f>
        <v>2123C00062</v>
      </c>
      <c r="J545" s="73" t="b">
        <f>Proc[[#This Row],[Requested]]=Proc[[#This Row],[CurrentParent]]</f>
        <v>0</v>
      </c>
      <c r="K545" s="73" t="str">
        <f>IF(Proc[[#This Row],[Author]]="Marcela Urrego",VLOOKUP(LEFT(Proc[[#This Row],[Requested]],1),Table3[#All],2,0),VLOOKUP(Proc[[#This Row],[Author]],Table4[],2,0))</f>
        <v>MGF</v>
      </c>
      <c r="L545" s="73" t="s">
        <v>530</v>
      </c>
      <c r="M545" s="69">
        <v>45702.63349537037</v>
      </c>
      <c r="N545" s="69">
        <v>45712</v>
      </c>
      <c r="O545" s="69">
        <v>45712</v>
      </c>
      <c r="P545" s="74" t="str">
        <f ca="1">IF(Proc[[#This Row],[DaysAgeing]]&gt;5,"yep","on track")</f>
        <v>yep</v>
      </c>
      <c r="Q545" s="3">
        <f ca="1">IF(Proc[[#This Row],[DateClosed]]="",ABS(NETWORKDAYS(Proc[[#This Row],[DateOpened]],TODAY()))-1,ABS(NETWORKDAYS(Proc[[#This Row],[DateOpened]],Proc[[#This Row],[DateClosed]]))-1)</f>
        <v>6</v>
      </c>
      <c r="R545" s="74" t="s">
        <v>538</v>
      </c>
      <c r="S545" s="73"/>
    </row>
    <row r="546" spans="1:19" hidden="1">
      <c r="A546" s="72" t="s">
        <v>1982</v>
      </c>
      <c r="B546" s="73" t="str">
        <f>IFERROR(VLOOKUP(Proc[[#This Row],[App]],Table2[],3,0),"open")</f>
        <v>ok</v>
      </c>
      <c r="C546" s="72" t="s">
        <v>369</v>
      </c>
      <c r="D546" t="s">
        <v>2015</v>
      </c>
      <c r="E546" t="s">
        <v>2092</v>
      </c>
      <c r="F546" s="73" t="s">
        <v>2122</v>
      </c>
      <c r="G546" s="72" t="s">
        <v>406</v>
      </c>
      <c r="H546" s="73" t="str">
        <f>IF(Proc[[#This Row],[type]]="LFF (MDG-F)",MID(Proc[[#This Row],[Obj]],13,10),"")</f>
        <v>2123C00072</v>
      </c>
      <c r="J546" s="73" t="b">
        <f>Proc[[#This Row],[Requested]]=Proc[[#This Row],[CurrentParent]]</f>
        <v>0</v>
      </c>
      <c r="K546" s="73" t="str">
        <f>IF(Proc[[#This Row],[Author]]="Marcela Urrego",VLOOKUP(LEFT(Proc[[#This Row],[Requested]],1),Table3[#All],2,0),VLOOKUP(Proc[[#This Row],[Author]],Table4[],2,0))</f>
        <v>MGF</v>
      </c>
      <c r="L546" s="73" t="s">
        <v>530</v>
      </c>
      <c r="M546" s="69">
        <v>45702.63349537037</v>
      </c>
      <c r="N546" s="69">
        <v>45712</v>
      </c>
      <c r="O546" s="69">
        <v>45712</v>
      </c>
      <c r="P546" s="74" t="str">
        <f ca="1">IF(Proc[[#This Row],[DaysAgeing]]&gt;5,"yep","on track")</f>
        <v>yep</v>
      </c>
      <c r="Q546" s="3">
        <f ca="1">IF(Proc[[#This Row],[DateClosed]]="",ABS(NETWORKDAYS(Proc[[#This Row],[DateOpened]],TODAY()))-1,ABS(NETWORKDAYS(Proc[[#This Row],[DateOpened]],Proc[[#This Row],[DateClosed]]))-1)</f>
        <v>6</v>
      </c>
      <c r="R546" s="74" t="s">
        <v>538</v>
      </c>
      <c r="S546" s="73"/>
    </row>
    <row r="547" spans="1:19" hidden="1">
      <c r="A547" s="72" t="s">
        <v>1982</v>
      </c>
      <c r="B547" s="73" t="str">
        <f>IFERROR(VLOOKUP(Proc[[#This Row],[App]],Table2[],3,0),"open")</f>
        <v>ok</v>
      </c>
      <c r="C547" s="72" t="s">
        <v>369</v>
      </c>
      <c r="D547" t="s">
        <v>2016</v>
      </c>
      <c r="E547" t="s">
        <v>2092</v>
      </c>
      <c r="F547" s="73" t="s">
        <v>2122</v>
      </c>
      <c r="G547" s="72" t="s">
        <v>406</v>
      </c>
      <c r="H547" s="73" t="str">
        <f>IF(Proc[[#This Row],[type]]="LFF (MDG-F)",MID(Proc[[#This Row],[Obj]],13,10),"")</f>
        <v>2123C00142</v>
      </c>
      <c r="J547" s="73" t="b">
        <f>Proc[[#This Row],[Requested]]=Proc[[#This Row],[CurrentParent]]</f>
        <v>0</v>
      </c>
      <c r="K547" s="73" t="str">
        <f>IF(Proc[[#This Row],[Author]]="Marcela Urrego",VLOOKUP(LEFT(Proc[[#This Row],[Requested]],1),Table3[#All],2,0),VLOOKUP(Proc[[#This Row],[Author]],Table4[],2,0))</f>
        <v>MGF</v>
      </c>
      <c r="L547" s="73" t="s">
        <v>530</v>
      </c>
      <c r="M547" s="69">
        <v>45702.63349537037</v>
      </c>
      <c r="N547" s="69">
        <v>45712</v>
      </c>
      <c r="O547" s="69">
        <v>45712</v>
      </c>
      <c r="P547" s="74" t="str">
        <f ca="1">IF(Proc[[#This Row],[DaysAgeing]]&gt;5,"yep","on track")</f>
        <v>yep</v>
      </c>
      <c r="Q547" s="3">
        <f ca="1">IF(Proc[[#This Row],[DateClosed]]="",ABS(NETWORKDAYS(Proc[[#This Row],[DateOpened]],TODAY()))-1,ABS(NETWORKDAYS(Proc[[#This Row],[DateOpened]],Proc[[#This Row],[DateClosed]]))-1)</f>
        <v>6</v>
      </c>
      <c r="R547" s="74" t="s">
        <v>538</v>
      </c>
      <c r="S547" s="73"/>
    </row>
    <row r="548" spans="1:19" hidden="1">
      <c r="A548" s="72" t="s">
        <v>1982</v>
      </c>
      <c r="B548" s="73" t="str">
        <f>IFERROR(VLOOKUP(Proc[[#This Row],[App]],Table2[],3,0),"open")</f>
        <v>ok</v>
      </c>
      <c r="C548" s="72" t="s">
        <v>369</v>
      </c>
      <c r="D548" t="s">
        <v>2017</v>
      </c>
      <c r="E548" t="s">
        <v>2092</v>
      </c>
      <c r="F548" s="73" t="s">
        <v>2122</v>
      </c>
      <c r="G548" s="72" t="s">
        <v>406</v>
      </c>
      <c r="H548" s="73" t="str">
        <f>IF(Proc[[#This Row],[type]]="LFF (MDG-F)",MID(Proc[[#This Row],[Obj]],13,10),"")</f>
        <v>2123C08515</v>
      </c>
      <c r="J548" s="73" t="b">
        <f>Proc[[#This Row],[Requested]]=Proc[[#This Row],[CurrentParent]]</f>
        <v>0</v>
      </c>
      <c r="K548" s="73" t="str">
        <f>IF(Proc[[#This Row],[Author]]="Marcela Urrego",VLOOKUP(LEFT(Proc[[#This Row],[Requested]],1),Table3[#All],2,0),VLOOKUP(Proc[[#This Row],[Author]],Table4[],2,0))</f>
        <v>MGF</v>
      </c>
      <c r="L548" s="73" t="s">
        <v>530</v>
      </c>
      <c r="M548" s="69">
        <v>45702.63349537037</v>
      </c>
      <c r="N548" s="69">
        <v>45712</v>
      </c>
      <c r="O548" s="69">
        <v>45712</v>
      </c>
      <c r="P548" s="74" t="str">
        <f ca="1">IF(Proc[[#This Row],[DaysAgeing]]&gt;5,"yep","on track")</f>
        <v>yep</v>
      </c>
      <c r="Q548" s="3">
        <f ca="1">IF(Proc[[#This Row],[DateClosed]]="",ABS(NETWORKDAYS(Proc[[#This Row],[DateOpened]],TODAY()))-1,ABS(NETWORKDAYS(Proc[[#This Row],[DateOpened]],Proc[[#This Row],[DateClosed]]))-1)</f>
        <v>6</v>
      </c>
      <c r="R548" s="74" t="s">
        <v>538</v>
      </c>
      <c r="S548" s="73"/>
    </row>
    <row r="549" spans="1:19" hidden="1">
      <c r="A549" s="72" t="s">
        <v>1982</v>
      </c>
      <c r="B549" s="73" t="str">
        <f>IFERROR(VLOOKUP(Proc[[#This Row],[App]],Table2[],3,0),"open")</f>
        <v>ok</v>
      </c>
      <c r="C549" s="72" t="s">
        <v>369</v>
      </c>
      <c r="D549" t="s">
        <v>2018</v>
      </c>
      <c r="E549" t="s">
        <v>2093</v>
      </c>
      <c r="F549" s="73" t="s">
        <v>2123</v>
      </c>
      <c r="G549" s="72" t="s">
        <v>406</v>
      </c>
      <c r="H549" s="73" t="str">
        <f>IF(Proc[[#This Row],[type]]="LFF (MDG-F)",MID(Proc[[#This Row],[Obj]],13,10),"")</f>
        <v>2123C00002</v>
      </c>
      <c r="J549" s="73" t="b">
        <f>Proc[[#This Row],[Requested]]=Proc[[#This Row],[CurrentParent]]</f>
        <v>0</v>
      </c>
      <c r="K549" s="73" t="str">
        <f>IF(Proc[[#This Row],[Author]]="Marcela Urrego",VLOOKUP(LEFT(Proc[[#This Row],[Requested]],1),Table3[#All],2,0),VLOOKUP(Proc[[#This Row],[Author]],Table4[],2,0))</f>
        <v>MGF</v>
      </c>
      <c r="L549" s="73" t="s">
        <v>530</v>
      </c>
      <c r="M549" s="69">
        <v>45702.63349537037</v>
      </c>
      <c r="N549" s="69">
        <v>45712</v>
      </c>
      <c r="O549" s="69">
        <v>45712</v>
      </c>
      <c r="P549" s="74" t="str">
        <f ca="1">IF(Proc[[#This Row],[DaysAgeing]]&gt;5,"yep","on track")</f>
        <v>yep</v>
      </c>
      <c r="Q549" s="3">
        <f ca="1">IF(Proc[[#This Row],[DateClosed]]="",ABS(NETWORKDAYS(Proc[[#This Row],[DateOpened]],TODAY()))-1,ABS(NETWORKDAYS(Proc[[#This Row],[DateOpened]],Proc[[#This Row],[DateClosed]]))-1)</f>
        <v>6</v>
      </c>
      <c r="R549" s="74" t="s">
        <v>538</v>
      </c>
      <c r="S549" s="73"/>
    </row>
    <row r="550" spans="1:19" hidden="1">
      <c r="A550" s="72" t="s">
        <v>1982</v>
      </c>
      <c r="B550" s="73" t="str">
        <f>IFERROR(VLOOKUP(Proc[[#This Row],[App]],Table2[],3,0),"open")</f>
        <v>ok</v>
      </c>
      <c r="C550" s="72" t="s">
        <v>369</v>
      </c>
      <c r="D550" t="s">
        <v>2019</v>
      </c>
      <c r="E550" t="s">
        <v>2093</v>
      </c>
      <c r="F550" s="73" t="s">
        <v>2123</v>
      </c>
      <c r="G550" s="72" t="s">
        <v>406</v>
      </c>
      <c r="H550" s="73" t="str">
        <f>IF(Proc[[#This Row],[type]]="LFF (MDG-F)",MID(Proc[[#This Row],[Obj]],13,10),"")</f>
        <v>2123C00003</v>
      </c>
      <c r="J550" s="73" t="b">
        <f>Proc[[#This Row],[Requested]]=Proc[[#This Row],[CurrentParent]]</f>
        <v>0</v>
      </c>
      <c r="K550" s="73" t="str">
        <f>IF(Proc[[#This Row],[Author]]="Marcela Urrego",VLOOKUP(LEFT(Proc[[#This Row],[Requested]],1),Table3[#All],2,0),VLOOKUP(Proc[[#This Row],[Author]],Table4[],2,0))</f>
        <v>MGF</v>
      </c>
      <c r="L550" s="73" t="s">
        <v>530</v>
      </c>
      <c r="M550" s="69">
        <v>45702.63349537037</v>
      </c>
      <c r="N550" s="69">
        <v>45712</v>
      </c>
      <c r="O550" s="69">
        <v>45712</v>
      </c>
      <c r="P550" s="74" t="str">
        <f ca="1">IF(Proc[[#This Row],[DaysAgeing]]&gt;5,"yep","on track")</f>
        <v>yep</v>
      </c>
      <c r="Q550" s="3">
        <f ca="1">IF(Proc[[#This Row],[DateClosed]]="",ABS(NETWORKDAYS(Proc[[#This Row],[DateOpened]],TODAY()))-1,ABS(NETWORKDAYS(Proc[[#This Row],[DateOpened]],Proc[[#This Row],[DateClosed]]))-1)</f>
        <v>6</v>
      </c>
      <c r="R550" s="74" t="s">
        <v>538</v>
      </c>
      <c r="S550" s="73"/>
    </row>
    <row r="551" spans="1:19" hidden="1">
      <c r="A551" s="72" t="s">
        <v>1982</v>
      </c>
      <c r="B551" s="73" t="str">
        <f>IFERROR(VLOOKUP(Proc[[#This Row],[App]],Table2[],3,0),"open")</f>
        <v>ok</v>
      </c>
      <c r="C551" s="72" t="s">
        <v>369</v>
      </c>
      <c r="D551" t="s">
        <v>2020</v>
      </c>
      <c r="E551" t="s">
        <v>2093</v>
      </c>
      <c r="F551" s="73" t="s">
        <v>2123</v>
      </c>
      <c r="G551" s="72" t="s">
        <v>406</v>
      </c>
      <c r="H551" s="73" t="str">
        <f>IF(Proc[[#This Row],[type]]="LFF (MDG-F)",MID(Proc[[#This Row],[Obj]],13,10),"")</f>
        <v>2123C00005</v>
      </c>
      <c r="J551" s="73" t="b">
        <f>Proc[[#This Row],[Requested]]=Proc[[#This Row],[CurrentParent]]</f>
        <v>0</v>
      </c>
      <c r="K551" s="73" t="str">
        <f>IF(Proc[[#This Row],[Author]]="Marcela Urrego",VLOOKUP(LEFT(Proc[[#This Row],[Requested]],1),Table3[#All],2,0),VLOOKUP(Proc[[#This Row],[Author]],Table4[],2,0))</f>
        <v>MGF</v>
      </c>
      <c r="L551" s="73" t="s">
        <v>530</v>
      </c>
      <c r="M551" s="69">
        <v>45702.63349537037</v>
      </c>
      <c r="N551" s="69">
        <v>45712</v>
      </c>
      <c r="O551" s="69">
        <v>45712</v>
      </c>
      <c r="P551" s="74" t="str">
        <f ca="1">IF(Proc[[#This Row],[DaysAgeing]]&gt;5,"yep","on track")</f>
        <v>yep</v>
      </c>
      <c r="Q551" s="3">
        <f ca="1">IF(Proc[[#This Row],[DateClosed]]="",ABS(NETWORKDAYS(Proc[[#This Row],[DateOpened]],TODAY()))-1,ABS(NETWORKDAYS(Proc[[#This Row],[DateOpened]],Proc[[#This Row],[DateClosed]]))-1)</f>
        <v>6</v>
      </c>
      <c r="R551" s="74" t="s">
        <v>538</v>
      </c>
      <c r="S551" s="73"/>
    </row>
    <row r="552" spans="1:19" hidden="1">
      <c r="A552" s="72" t="s">
        <v>1982</v>
      </c>
      <c r="B552" s="73" t="str">
        <f>IFERROR(VLOOKUP(Proc[[#This Row],[App]],Table2[],3,0),"open")</f>
        <v>ok</v>
      </c>
      <c r="C552" s="72" t="s">
        <v>369</v>
      </c>
      <c r="D552" t="s">
        <v>2021</v>
      </c>
      <c r="E552" t="s">
        <v>2093</v>
      </c>
      <c r="F552" s="73" t="s">
        <v>2123</v>
      </c>
      <c r="G552" s="72" t="s">
        <v>406</v>
      </c>
      <c r="H552" s="73" t="str">
        <f>IF(Proc[[#This Row],[type]]="LFF (MDG-F)",MID(Proc[[#This Row],[Obj]],13,10),"")</f>
        <v>2123C00058</v>
      </c>
      <c r="J552" s="73" t="b">
        <f>Proc[[#This Row],[Requested]]=Proc[[#This Row],[CurrentParent]]</f>
        <v>0</v>
      </c>
      <c r="K552" s="73" t="str">
        <f>IF(Proc[[#This Row],[Author]]="Marcela Urrego",VLOOKUP(LEFT(Proc[[#This Row],[Requested]],1),Table3[#All],2,0),VLOOKUP(Proc[[#This Row],[Author]],Table4[],2,0))</f>
        <v>MGF</v>
      </c>
      <c r="L552" s="73" t="s">
        <v>530</v>
      </c>
      <c r="M552" s="69">
        <v>45702.63349537037</v>
      </c>
      <c r="N552" s="69">
        <v>45712</v>
      </c>
      <c r="O552" s="69">
        <v>45712</v>
      </c>
      <c r="P552" s="74" t="str">
        <f ca="1">IF(Proc[[#This Row],[DaysAgeing]]&gt;5,"yep","on track")</f>
        <v>yep</v>
      </c>
      <c r="Q552" s="3">
        <f ca="1">IF(Proc[[#This Row],[DateClosed]]="",ABS(NETWORKDAYS(Proc[[#This Row],[DateOpened]],TODAY()))-1,ABS(NETWORKDAYS(Proc[[#This Row],[DateOpened]],Proc[[#This Row],[DateClosed]]))-1)</f>
        <v>6</v>
      </c>
      <c r="R552" s="74" t="s">
        <v>538</v>
      </c>
      <c r="S552" s="73"/>
    </row>
    <row r="553" spans="1:19" hidden="1">
      <c r="A553" s="72" t="s">
        <v>1982</v>
      </c>
      <c r="B553" s="73" t="str">
        <f>IFERROR(VLOOKUP(Proc[[#This Row],[App]],Table2[],3,0),"open")</f>
        <v>ok</v>
      </c>
      <c r="C553" s="72" t="s">
        <v>369</v>
      </c>
      <c r="D553" t="s">
        <v>2022</v>
      </c>
      <c r="E553" t="s">
        <v>2093</v>
      </c>
      <c r="F553" s="73" t="s">
        <v>2123</v>
      </c>
      <c r="G553" s="72" t="s">
        <v>406</v>
      </c>
      <c r="H553" s="73" t="str">
        <f>IF(Proc[[#This Row],[type]]="LFF (MDG-F)",MID(Proc[[#This Row],[Obj]],13,10),"")</f>
        <v>2123C00063</v>
      </c>
      <c r="J553" s="73" t="b">
        <f>Proc[[#This Row],[Requested]]=Proc[[#This Row],[CurrentParent]]</f>
        <v>0</v>
      </c>
      <c r="K553" s="73" t="str">
        <f>IF(Proc[[#This Row],[Author]]="Marcela Urrego",VLOOKUP(LEFT(Proc[[#This Row],[Requested]],1),Table3[#All],2,0),VLOOKUP(Proc[[#This Row],[Author]],Table4[],2,0))</f>
        <v>MGF</v>
      </c>
      <c r="L553" s="73" t="s">
        <v>530</v>
      </c>
      <c r="M553" s="69">
        <v>45702.63349537037</v>
      </c>
      <c r="N553" s="69">
        <v>45712</v>
      </c>
      <c r="O553" s="69">
        <v>45712</v>
      </c>
      <c r="P553" s="74" t="str">
        <f ca="1">IF(Proc[[#This Row],[DaysAgeing]]&gt;5,"yep","on track")</f>
        <v>yep</v>
      </c>
      <c r="Q553" s="3">
        <f ca="1">IF(Proc[[#This Row],[DateClosed]]="",ABS(NETWORKDAYS(Proc[[#This Row],[DateOpened]],TODAY()))-1,ABS(NETWORKDAYS(Proc[[#This Row],[DateOpened]],Proc[[#This Row],[DateClosed]]))-1)</f>
        <v>6</v>
      </c>
      <c r="R553" s="74" t="s">
        <v>538</v>
      </c>
      <c r="S553" s="73"/>
    </row>
    <row r="554" spans="1:19" hidden="1">
      <c r="A554" s="72" t="s">
        <v>1982</v>
      </c>
      <c r="B554" s="73" t="str">
        <f>IFERROR(VLOOKUP(Proc[[#This Row],[App]],Table2[],3,0),"open")</f>
        <v>ok</v>
      </c>
      <c r="C554" s="72" t="s">
        <v>369</v>
      </c>
      <c r="D554" t="s">
        <v>2023</v>
      </c>
      <c r="E554" t="s">
        <v>2093</v>
      </c>
      <c r="F554" s="73" t="s">
        <v>2123</v>
      </c>
      <c r="G554" s="72" t="s">
        <v>406</v>
      </c>
      <c r="H554" s="73" t="str">
        <f>IF(Proc[[#This Row],[type]]="LFF (MDG-F)",MID(Proc[[#This Row],[Obj]],13,10),"")</f>
        <v>2123C00066</v>
      </c>
      <c r="J554" s="73" t="b">
        <f>Proc[[#This Row],[Requested]]=Proc[[#This Row],[CurrentParent]]</f>
        <v>0</v>
      </c>
      <c r="K554" s="73" t="str">
        <f>IF(Proc[[#This Row],[Author]]="Marcela Urrego",VLOOKUP(LEFT(Proc[[#This Row],[Requested]],1),Table3[#All],2,0),VLOOKUP(Proc[[#This Row],[Author]],Table4[],2,0))</f>
        <v>MGF</v>
      </c>
      <c r="L554" s="73" t="s">
        <v>530</v>
      </c>
      <c r="M554" s="69">
        <v>45702.63349537037</v>
      </c>
      <c r="N554" s="69">
        <v>45712</v>
      </c>
      <c r="O554" s="69">
        <v>45712</v>
      </c>
      <c r="P554" s="74" t="str">
        <f ca="1">IF(Proc[[#This Row],[DaysAgeing]]&gt;5,"yep","on track")</f>
        <v>yep</v>
      </c>
      <c r="Q554" s="3">
        <f ca="1">IF(Proc[[#This Row],[DateClosed]]="",ABS(NETWORKDAYS(Proc[[#This Row],[DateOpened]],TODAY()))-1,ABS(NETWORKDAYS(Proc[[#This Row],[DateOpened]],Proc[[#This Row],[DateClosed]]))-1)</f>
        <v>6</v>
      </c>
      <c r="R554" s="74" t="s">
        <v>538</v>
      </c>
      <c r="S554" s="73"/>
    </row>
    <row r="555" spans="1:19" hidden="1">
      <c r="A555" s="72" t="s">
        <v>1982</v>
      </c>
      <c r="B555" s="73" t="str">
        <f>IFERROR(VLOOKUP(Proc[[#This Row],[App]],Table2[],3,0),"open")</f>
        <v>ok</v>
      </c>
      <c r="C555" s="72" t="s">
        <v>369</v>
      </c>
      <c r="D555" t="s">
        <v>2024</v>
      </c>
      <c r="E555" t="s">
        <v>2093</v>
      </c>
      <c r="F555" s="73" t="s">
        <v>2123</v>
      </c>
      <c r="G555" s="72" t="s">
        <v>406</v>
      </c>
      <c r="H555" s="73" t="str">
        <f>IF(Proc[[#This Row],[type]]="LFF (MDG-F)",MID(Proc[[#This Row],[Obj]],13,10),"")</f>
        <v>2123C08471</v>
      </c>
      <c r="J555" s="73" t="b">
        <f>Proc[[#This Row],[Requested]]=Proc[[#This Row],[CurrentParent]]</f>
        <v>0</v>
      </c>
      <c r="K555" s="73" t="str">
        <f>IF(Proc[[#This Row],[Author]]="Marcela Urrego",VLOOKUP(LEFT(Proc[[#This Row],[Requested]],1),Table3[#All],2,0),VLOOKUP(Proc[[#This Row],[Author]],Table4[],2,0))</f>
        <v>MGF</v>
      </c>
      <c r="L555" s="73" t="s">
        <v>530</v>
      </c>
      <c r="M555" s="69">
        <v>45702.63349537037</v>
      </c>
      <c r="N555" s="69">
        <v>45712</v>
      </c>
      <c r="O555" s="69">
        <v>45712</v>
      </c>
      <c r="P555" s="74" t="str">
        <f ca="1">IF(Proc[[#This Row],[DaysAgeing]]&gt;5,"yep","on track")</f>
        <v>yep</v>
      </c>
      <c r="Q555" s="3">
        <f ca="1">IF(Proc[[#This Row],[DateClosed]]="",ABS(NETWORKDAYS(Proc[[#This Row],[DateOpened]],TODAY()))-1,ABS(NETWORKDAYS(Proc[[#This Row],[DateOpened]],Proc[[#This Row],[DateClosed]]))-1)</f>
        <v>6</v>
      </c>
      <c r="R555" s="74" t="s">
        <v>538</v>
      </c>
      <c r="S555" s="73"/>
    </row>
    <row r="556" spans="1:19" hidden="1">
      <c r="A556" s="72" t="s">
        <v>1982</v>
      </c>
      <c r="B556" s="73" t="str">
        <f>IFERROR(VLOOKUP(Proc[[#This Row],[App]],Table2[],3,0),"open")</f>
        <v>ok</v>
      </c>
      <c r="C556" s="72" t="s">
        <v>369</v>
      </c>
      <c r="D556" t="s">
        <v>2025</v>
      </c>
      <c r="E556" t="s">
        <v>2093</v>
      </c>
      <c r="F556" s="73" t="s">
        <v>2123</v>
      </c>
      <c r="G556" s="72" t="s">
        <v>406</v>
      </c>
      <c r="H556" s="73" t="str">
        <f>IF(Proc[[#This Row],[type]]="LFF (MDG-F)",MID(Proc[[#This Row],[Obj]],13,10),"")</f>
        <v>2123C0BS03</v>
      </c>
      <c r="J556" s="73" t="b">
        <f>Proc[[#This Row],[Requested]]=Proc[[#This Row],[CurrentParent]]</f>
        <v>0</v>
      </c>
      <c r="K556" s="73" t="str">
        <f>IF(Proc[[#This Row],[Author]]="Marcela Urrego",VLOOKUP(LEFT(Proc[[#This Row],[Requested]],1),Table3[#All],2,0),VLOOKUP(Proc[[#This Row],[Author]],Table4[],2,0))</f>
        <v>MGF</v>
      </c>
      <c r="L556" s="73" t="s">
        <v>530</v>
      </c>
      <c r="M556" s="69">
        <v>45702.63349537037</v>
      </c>
      <c r="N556" s="69">
        <v>45712</v>
      </c>
      <c r="O556" s="69">
        <v>45712</v>
      </c>
      <c r="P556" s="74" t="str">
        <f ca="1">IF(Proc[[#This Row],[DaysAgeing]]&gt;5,"yep","on track")</f>
        <v>yep</v>
      </c>
      <c r="Q556" s="3">
        <f ca="1">IF(Proc[[#This Row],[DateClosed]]="",ABS(NETWORKDAYS(Proc[[#This Row],[DateOpened]],TODAY()))-1,ABS(NETWORKDAYS(Proc[[#This Row],[DateOpened]],Proc[[#This Row],[DateClosed]]))-1)</f>
        <v>6</v>
      </c>
      <c r="R556" s="74" t="s">
        <v>538</v>
      </c>
      <c r="S556" s="73"/>
    </row>
    <row r="557" spans="1:19" hidden="1">
      <c r="A557" s="72" t="s">
        <v>1982</v>
      </c>
      <c r="B557" s="73" t="str">
        <f>IFERROR(VLOOKUP(Proc[[#This Row],[App]],Table2[],3,0),"open")</f>
        <v>ok</v>
      </c>
      <c r="C557" s="72" t="s">
        <v>369</v>
      </c>
      <c r="D557" t="s">
        <v>2026</v>
      </c>
      <c r="E557" t="s">
        <v>2093</v>
      </c>
      <c r="F557" s="73" t="s">
        <v>2123</v>
      </c>
      <c r="G557" s="72" t="s">
        <v>406</v>
      </c>
      <c r="H557" s="73" t="str">
        <f>IF(Proc[[#This Row],[type]]="LFF (MDG-F)",MID(Proc[[#This Row],[Obj]],13,10),"")</f>
        <v>2123C0BS04</v>
      </c>
      <c r="J557" s="73" t="b">
        <f>Proc[[#This Row],[Requested]]=Proc[[#This Row],[CurrentParent]]</f>
        <v>0</v>
      </c>
      <c r="K557" s="73" t="str">
        <f>IF(Proc[[#This Row],[Author]]="Marcela Urrego",VLOOKUP(LEFT(Proc[[#This Row],[Requested]],1),Table3[#All],2,0),VLOOKUP(Proc[[#This Row],[Author]],Table4[],2,0))</f>
        <v>MGF</v>
      </c>
      <c r="L557" s="73" t="s">
        <v>530</v>
      </c>
      <c r="M557" s="69">
        <v>45702.63349537037</v>
      </c>
      <c r="N557" s="69">
        <v>45712</v>
      </c>
      <c r="O557" s="69">
        <v>45712</v>
      </c>
      <c r="P557" s="74" t="str">
        <f ca="1">IF(Proc[[#This Row],[DaysAgeing]]&gt;5,"yep","on track")</f>
        <v>yep</v>
      </c>
      <c r="Q557" s="3">
        <f ca="1">IF(Proc[[#This Row],[DateClosed]]="",ABS(NETWORKDAYS(Proc[[#This Row],[DateOpened]],TODAY()))-1,ABS(NETWORKDAYS(Proc[[#This Row],[DateOpened]],Proc[[#This Row],[DateClosed]]))-1)</f>
        <v>6</v>
      </c>
      <c r="R557" s="74" t="s">
        <v>538</v>
      </c>
      <c r="S557" s="73"/>
    </row>
    <row r="558" spans="1:19" hidden="1">
      <c r="A558" s="72" t="s">
        <v>1982</v>
      </c>
      <c r="B558" s="73" t="str">
        <f>IFERROR(VLOOKUP(Proc[[#This Row],[App]],Table2[],3,0),"open")</f>
        <v>ok</v>
      </c>
      <c r="C558" s="72" t="s">
        <v>369</v>
      </c>
      <c r="D558" t="s">
        <v>2027</v>
      </c>
      <c r="E558" t="s">
        <v>2093</v>
      </c>
      <c r="F558" s="73" t="s">
        <v>2123</v>
      </c>
      <c r="G558" s="72" t="s">
        <v>406</v>
      </c>
      <c r="H558" s="73" t="str">
        <f>IF(Proc[[#This Row],[type]]="LFF (MDG-F)",MID(Proc[[#This Row],[Obj]],13,10),"")</f>
        <v>2123C0BS08</v>
      </c>
      <c r="J558" s="73" t="b">
        <f>Proc[[#This Row],[Requested]]=Proc[[#This Row],[CurrentParent]]</f>
        <v>0</v>
      </c>
      <c r="K558" s="73" t="str">
        <f>IF(Proc[[#This Row],[Author]]="Marcela Urrego",VLOOKUP(LEFT(Proc[[#This Row],[Requested]],1),Table3[#All],2,0),VLOOKUP(Proc[[#This Row],[Author]],Table4[],2,0))</f>
        <v>MGF</v>
      </c>
      <c r="L558" s="73" t="s">
        <v>530</v>
      </c>
      <c r="M558" s="69">
        <v>45702.63349537037</v>
      </c>
      <c r="N558" s="69">
        <v>45712</v>
      </c>
      <c r="O558" s="69">
        <v>45712</v>
      </c>
      <c r="P558" s="74" t="str">
        <f ca="1">IF(Proc[[#This Row],[DaysAgeing]]&gt;5,"yep","on track")</f>
        <v>yep</v>
      </c>
      <c r="Q558" s="3">
        <f ca="1">IF(Proc[[#This Row],[DateClosed]]="",ABS(NETWORKDAYS(Proc[[#This Row],[DateOpened]],TODAY()))-1,ABS(NETWORKDAYS(Proc[[#This Row],[DateOpened]],Proc[[#This Row],[DateClosed]]))-1)</f>
        <v>6</v>
      </c>
      <c r="R558" s="74" t="s">
        <v>538</v>
      </c>
      <c r="S558" s="73"/>
    </row>
    <row r="559" spans="1:19" hidden="1">
      <c r="A559" s="72" t="s">
        <v>1982</v>
      </c>
      <c r="B559" s="73" t="str">
        <f>IFERROR(VLOOKUP(Proc[[#This Row],[App]],Table2[],3,0),"open")</f>
        <v>ok</v>
      </c>
      <c r="C559" s="72" t="s">
        <v>369</v>
      </c>
      <c r="D559" t="s">
        <v>2028</v>
      </c>
      <c r="E559" t="s">
        <v>2093</v>
      </c>
      <c r="F559" s="73" t="s">
        <v>2123</v>
      </c>
      <c r="G559" s="72" t="s">
        <v>406</v>
      </c>
      <c r="H559" s="73" t="str">
        <f>IF(Proc[[#This Row],[type]]="LFF (MDG-F)",MID(Proc[[#This Row],[Obj]],13,10),"")</f>
        <v>2123C0BS09</v>
      </c>
      <c r="J559" s="73" t="b">
        <f>Proc[[#This Row],[Requested]]=Proc[[#This Row],[CurrentParent]]</f>
        <v>0</v>
      </c>
      <c r="K559" s="73" t="str">
        <f>IF(Proc[[#This Row],[Author]]="Marcela Urrego",VLOOKUP(LEFT(Proc[[#This Row],[Requested]],1),Table3[#All],2,0),VLOOKUP(Proc[[#This Row],[Author]],Table4[],2,0))</f>
        <v>MGF</v>
      </c>
      <c r="L559" s="73" t="s">
        <v>530</v>
      </c>
      <c r="M559" s="69">
        <v>45702.63349537037</v>
      </c>
      <c r="N559" s="69">
        <v>45712</v>
      </c>
      <c r="O559" s="69">
        <v>45712</v>
      </c>
      <c r="P559" s="74" t="str">
        <f ca="1">IF(Proc[[#This Row],[DaysAgeing]]&gt;5,"yep","on track")</f>
        <v>yep</v>
      </c>
      <c r="Q559" s="3">
        <f ca="1">IF(Proc[[#This Row],[DateClosed]]="",ABS(NETWORKDAYS(Proc[[#This Row],[DateOpened]],TODAY()))-1,ABS(NETWORKDAYS(Proc[[#This Row],[DateOpened]],Proc[[#This Row],[DateClosed]]))-1)</f>
        <v>6</v>
      </c>
      <c r="R559" s="74" t="s">
        <v>538</v>
      </c>
      <c r="S559" s="73"/>
    </row>
    <row r="560" spans="1:19" hidden="1">
      <c r="A560" s="72" t="s">
        <v>1982</v>
      </c>
      <c r="B560" s="73" t="str">
        <f>IFERROR(VLOOKUP(Proc[[#This Row],[App]],Table2[],3,0),"open")</f>
        <v>ok</v>
      </c>
      <c r="C560" s="72" t="s">
        <v>369</v>
      </c>
      <c r="D560" t="s">
        <v>2029</v>
      </c>
      <c r="E560" t="s">
        <v>2094</v>
      </c>
      <c r="F560" s="73" t="s">
        <v>2124</v>
      </c>
      <c r="G560" s="72" t="s">
        <v>406</v>
      </c>
      <c r="H560" s="73" t="str">
        <f>IF(Proc[[#This Row],[type]]="LFF (MDG-F)",MID(Proc[[#This Row],[Obj]],13,10),"")</f>
        <v>2123C00042</v>
      </c>
      <c r="J560" s="73" t="b">
        <f>Proc[[#This Row],[Requested]]=Proc[[#This Row],[CurrentParent]]</f>
        <v>0</v>
      </c>
      <c r="K560" s="73" t="str">
        <f>IF(Proc[[#This Row],[Author]]="Marcela Urrego",VLOOKUP(LEFT(Proc[[#This Row],[Requested]],1),Table3[#All],2,0),VLOOKUP(Proc[[#This Row],[Author]],Table4[],2,0))</f>
        <v>MGF</v>
      </c>
      <c r="L560" s="73" t="s">
        <v>530</v>
      </c>
      <c r="M560" s="69">
        <v>45702.63349537037</v>
      </c>
      <c r="N560" s="69">
        <v>45712</v>
      </c>
      <c r="O560" s="69">
        <v>45712</v>
      </c>
      <c r="P560" s="74" t="str">
        <f ca="1">IF(Proc[[#This Row],[DaysAgeing]]&gt;5,"yep","on track")</f>
        <v>yep</v>
      </c>
      <c r="Q560" s="3">
        <f ca="1">IF(Proc[[#This Row],[DateClosed]]="",ABS(NETWORKDAYS(Proc[[#This Row],[DateOpened]],TODAY()))-1,ABS(NETWORKDAYS(Proc[[#This Row],[DateOpened]],Proc[[#This Row],[DateClosed]]))-1)</f>
        <v>6</v>
      </c>
      <c r="R560" s="74" t="s">
        <v>538</v>
      </c>
      <c r="S560" s="73"/>
    </row>
    <row r="561" spans="1:19" hidden="1">
      <c r="A561" s="72" t="s">
        <v>1982</v>
      </c>
      <c r="B561" s="73" t="str">
        <f>IFERROR(VLOOKUP(Proc[[#This Row],[App]],Table2[],3,0),"open")</f>
        <v>ok</v>
      </c>
      <c r="C561" s="72" t="s">
        <v>369</v>
      </c>
      <c r="D561" t="s">
        <v>2030</v>
      </c>
      <c r="E561" t="s">
        <v>2094</v>
      </c>
      <c r="F561" s="73" t="s">
        <v>2124</v>
      </c>
      <c r="G561" s="72" t="s">
        <v>406</v>
      </c>
      <c r="H561" s="73" t="str">
        <f>IF(Proc[[#This Row],[type]]="LFF (MDG-F)",MID(Proc[[#This Row],[Obj]],13,10),"")</f>
        <v>2123C00050</v>
      </c>
      <c r="J561" s="73" t="b">
        <f>Proc[[#This Row],[Requested]]=Proc[[#This Row],[CurrentParent]]</f>
        <v>0</v>
      </c>
      <c r="K561" s="73" t="str">
        <f>IF(Proc[[#This Row],[Author]]="Marcela Urrego",VLOOKUP(LEFT(Proc[[#This Row],[Requested]],1),Table3[#All],2,0),VLOOKUP(Proc[[#This Row],[Author]],Table4[],2,0))</f>
        <v>MGF</v>
      </c>
      <c r="L561" s="73" t="s">
        <v>530</v>
      </c>
      <c r="M561" s="69">
        <v>45702.63349537037</v>
      </c>
      <c r="N561" s="69">
        <v>45712</v>
      </c>
      <c r="O561" s="69">
        <v>45712</v>
      </c>
      <c r="P561" s="74" t="str">
        <f ca="1">IF(Proc[[#This Row],[DaysAgeing]]&gt;5,"yep","on track")</f>
        <v>yep</v>
      </c>
      <c r="Q561" s="3">
        <f ca="1">IF(Proc[[#This Row],[DateClosed]]="",ABS(NETWORKDAYS(Proc[[#This Row],[DateOpened]],TODAY()))-1,ABS(NETWORKDAYS(Proc[[#This Row],[DateOpened]],Proc[[#This Row],[DateClosed]]))-1)</f>
        <v>6</v>
      </c>
      <c r="R561" s="74" t="s">
        <v>538</v>
      </c>
      <c r="S561" s="73"/>
    </row>
    <row r="562" spans="1:19" hidden="1">
      <c r="A562" s="72" t="s">
        <v>1982</v>
      </c>
      <c r="B562" s="73" t="str">
        <f>IFERROR(VLOOKUP(Proc[[#This Row],[App]],Table2[],3,0),"open")</f>
        <v>ok</v>
      </c>
      <c r="C562" s="72" t="s">
        <v>369</v>
      </c>
      <c r="D562" t="s">
        <v>2031</v>
      </c>
      <c r="E562" t="s">
        <v>2094</v>
      </c>
      <c r="F562" s="73" t="s">
        <v>2124</v>
      </c>
      <c r="G562" s="72" t="s">
        <v>406</v>
      </c>
      <c r="H562" s="73" t="str">
        <f>IF(Proc[[#This Row],[type]]="LFF (MDG-F)",MID(Proc[[#This Row],[Obj]],13,10),"")</f>
        <v>2123C00061</v>
      </c>
      <c r="J562" s="73" t="b">
        <f>Proc[[#This Row],[Requested]]=Proc[[#This Row],[CurrentParent]]</f>
        <v>0</v>
      </c>
      <c r="K562" s="73" t="str">
        <f>IF(Proc[[#This Row],[Author]]="Marcela Urrego",VLOOKUP(LEFT(Proc[[#This Row],[Requested]],1),Table3[#All],2,0),VLOOKUP(Proc[[#This Row],[Author]],Table4[],2,0))</f>
        <v>MGF</v>
      </c>
      <c r="L562" s="73" t="s">
        <v>530</v>
      </c>
      <c r="M562" s="69">
        <v>45702.63349537037</v>
      </c>
      <c r="N562" s="69">
        <v>45712</v>
      </c>
      <c r="O562" s="69">
        <v>45712</v>
      </c>
      <c r="P562" s="74" t="str">
        <f ca="1">IF(Proc[[#This Row],[DaysAgeing]]&gt;5,"yep","on track")</f>
        <v>yep</v>
      </c>
      <c r="Q562" s="3">
        <f ca="1">IF(Proc[[#This Row],[DateClosed]]="",ABS(NETWORKDAYS(Proc[[#This Row],[DateOpened]],TODAY()))-1,ABS(NETWORKDAYS(Proc[[#This Row],[DateOpened]],Proc[[#This Row],[DateClosed]]))-1)</f>
        <v>6</v>
      </c>
      <c r="R562" s="74" t="s">
        <v>538</v>
      </c>
      <c r="S562" s="73"/>
    </row>
    <row r="563" spans="1:19" hidden="1">
      <c r="A563" s="72" t="s">
        <v>1982</v>
      </c>
      <c r="B563" s="73" t="str">
        <f>IFERROR(VLOOKUP(Proc[[#This Row],[App]],Table2[],3,0),"open")</f>
        <v>ok</v>
      </c>
      <c r="C563" s="72" t="s">
        <v>369</v>
      </c>
      <c r="D563" t="s">
        <v>2032</v>
      </c>
      <c r="E563" t="s">
        <v>2094</v>
      </c>
      <c r="F563" s="73" t="s">
        <v>2124</v>
      </c>
      <c r="G563" s="72" t="s">
        <v>406</v>
      </c>
      <c r="H563" s="73" t="str">
        <f>IF(Proc[[#This Row],[type]]="LFF (MDG-F)",MID(Proc[[#This Row],[Obj]],13,10),"")</f>
        <v>2123C00068</v>
      </c>
      <c r="J563" s="73" t="b">
        <f>Proc[[#This Row],[Requested]]=Proc[[#This Row],[CurrentParent]]</f>
        <v>0</v>
      </c>
      <c r="K563" s="73" t="str">
        <f>IF(Proc[[#This Row],[Author]]="Marcela Urrego",VLOOKUP(LEFT(Proc[[#This Row],[Requested]],1),Table3[#All],2,0),VLOOKUP(Proc[[#This Row],[Author]],Table4[],2,0))</f>
        <v>MGF</v>
      </c>
      <c r="L563" s="73" t="s">
        <v>530</v>
      </c>
      <c r="M563" s="69">
        <v>45702.63349537037</v>
      </c>
      <c r="N563" s="69">
        <v>45712</v>
      </c>
      <c r="O563" s="69">
        <v>45712</v>
      </c>
      <c r="P563" s="74" t="str">
        <f ca="1">IF(Proc[[#This Row],[DaysAgeing]]&gt;5,"yep","on track")</f>
        <v>yep</v>
      </c>
      <c r="Q563" s="3">
        <f ca="1">IF(Proc[[#This Row],[DateClosed]]="",ABS(NETWORKDAYS(Proc[[#This Row],[DateOpened]],TODAY()))-1,ABS(NETWORKDAYS(Proc[[#This Row],[DateOpened]],Proc[[#This Row],[DateClosed]]))-1)</f>
        <v>6</v>
      </c>
      <c r="R563" s="74" t="s">
        <v>538</v>
      </c>
      <c r="S563" s="73"/>
    </row>
    <row r="564" spans="1:19" hidden="1">
      <c r="A564" s="72" t="s">
        <v>1982</v>
      </c>
      <c r="B564" s="73" t="str">
        <f>IFERROR(VLOOKUP(Proc[[#This Row],[App]],Table2[],3,0),"open")</f>
        <v>ok</v>
      </c>
      <c r="C564" s="72" t="s">
        <v>369</v>
      </c>
      <c r="D564" t="s">
        <v>2033</v>
      </c>
      <c r="E564" t="s">
        <v>2094</v>
      </c>
      <c r="F564" s="73" t="s">
        <v>2124</v>
      </c>
      <c r="G564" s="72" t="s">
        <v>406</v>
      </c>
      <c r="H564" s="73" t="str">
        <f>IF(Proc[[#This Row],[type]]="LFF (MDG-F)",MID(Proc[[#This Row],[Obj]],13,10),"")</f>
        <v>2123C00082</v>
      </c>
      <c r="J564" s="73" t="b">
        <f>Proc[[#This Row],[Requested]]=Proc[[#This Row],[CurrentParent]]</f>
        <v>0</v>
      </c>
      <c r="K564" s="73" t="str">
        <f>IF(Proc[[#This Row],[Author]]="Marcela Urrego",VLOOKUP(LEFT(Proc[[#This Row],[Requested]],1),Table3[#All],2,0),VLOOKUP(Proc[[#This Row],[Author]],Table4[],2,0))</f>
        <v>MGF</v>
      </c>
      <c r="L564" s="73" t="s">
        <v>530</v>
      </c>
      <c r="M564" s="69">
        <v>45702.63349537037</v>
      </c>
      <c r="N564" s="69">
        <v>45712</v>
      </c>
      <c r="O564" s="69">
        <v>45712</v>
      </c>
      <c r="P564" s="74" t="str">
        <f ca="1">IF(Proc[[#This Row],[DaysAgeing]]&gt;5,"yep","on track")</f>
        <v>yep</v>
      </c>
      <c r="Q564" s="3">
        <f ca="1">IF(Proc[[#This Row],[DateClosed]]="",ABS(NETWORKDAYS(Proc[[#This Row],[DateOpened]],TODAY()))-1,ABS(NETWORKDAYS(Proc[[#This Row],[DateOpened]],Proc[[#This Row],[DateClosed]]))-1)</f>
        <v>6</v>
      </c>
      <c r="R564" s="74" t="s">
        <v>538</v>
      </c>
      <c r="S564" s="73"/>
    </row>
    <row r="565" spans="1:19" hidden="1">
      <c r="A565" s="72" t="s">
        <v>1982</v>
      </c>
      <c r="B565" s="73" t="str">
        <f>IFERROR(VLOOKUP(Proc[[#This Row],[App]],Table2[],3,0),"open")</f>
        <v>ok</v>
      </c>
      <c r="C565" s="72" t="s">
        <v>369</v>
      </c>
      <c r="D565" t="s">
        <v>2034</v>
      </c>
      <c r="E565" t="s">
        <v>2095</v>
      </c>
      <c r="F565" s="73" t="s">
        <v>2125</v>
      </c>
      <c r="G565" s="72" t="s">
        <v>406</v>
      </c>
      <c r="H565" s="73" t="str">
        <f>IF(Proc[[#This Row],[type]]="LFF (MDG-F)",MID(Proc[[#This Row],[Obj]],13,10),"")</f>
        <v>2123C00004</v>
      </c>
      <c r="J565" s="73" t="b">
        <f>Proc[[#This Row],[Requested]]=Proc[[#This Row],[CurrentParent]]</f>
        <v>0</v>
      </c>
      <c r="K565" s="73" t="str">
        <f>IF(Proc[[#This Row],[Author]]="Marcela Urrego",VLOOKUP(LEFT(Proc[[#This Row],[Requested]],1),Table3[#All],2,0),VLOOKUP(Proc[[#This Row],[Author]],Table4[],2,0))</f>
        <v>MGF</v>
      </c>
      <c r="L565" s="73" t="s">
        <v>530</v>
      </c>
      <c r="M565" s="69">
        <v>45702.63349537037</v>
      </c>
      <c r="N565" s="69">
        <v>45712</v>
      </c>
      <c r="O565" s="69">
        <v>45712</v>
      </c>
      <c r="P565" s="74" t="str">
        <f ca="1">IF(Proc[[#This Row],[DaysAgeing]]&gt;5,"yep","on track")</f>
        <v>yep</v>
      </c>
      <c r="Q565" s="3">
        <f ca="1">IF(Proc[[#This Row],[DateClosed]]="",ABS(NETWORKDAYS(Proc[[#This Row],[DateOpened]],TODAY()))-1,ABS(NETWORKDAYS(Proc[[#This Row],[DateOpened]],Proc[[#This Row],[DateClosed]]))-1)</f>
        <v>6</v>
      </c>
      <c r="R565" s="74" t="s">
        <v>538</v>
      </c>
      <c r="S565" s="73"/>
    </row>
    <row r="566" spans="1:19" hidden="1">
      <c r="A566" s="72" t="s">
        <v>1982</v>
      </c>
      <c r="B566" s="73" t="str">
        <f>IFERROR(VLOOKUP(Proc[[#This Row],[App]],Table2[],3,0),"open")</f>
        <v>ok</v>
      </c>
      <c r="C566" s="72" t="s">
        <v>369</v>
      </c>
      <c r="D566" t="s">
        <v>2035</v>
      </c>
      <c r="E566" t="s">
        <v>2095</v>
      </c>
      <c r="F566" s="73" t="s">
        <v>2125</v>
      </c>
      <c r="G566" s="72" t="s">
        <v>406</v>
      </c>
      <c r="H566" s="73" t="str">
        <f>IF(Proc[[#This Row],[type]]="LFF (MDG-F)",MID(Proc[[#This Row],[Obj]],13,10),"")</f>
        <v>2123C00007</v>
      </c>
      <c r="J566" s="73" t="b">
        <f>Proc[[#This Row],[Requested]]=Proc[[#This Row],[CurrentParent]]</f>
        <v>0</v>
      </c>
      <c r="K566" s="73" t="str">
        <f>IF(Proc[[#This Row],[Author]]="Marcela Urrego",VLOOKUP(LEFT(Proc[[#This Row],[Requested]],1),Table3[#All],2,0),VLOOKUP(Proc[[#This Row],[Author]],Table4[],2,0))</f>
        <v>MGF</v>
      </c>
      <c r="L566" s="73" t="s">
        <v>530</v>
      </c>
      <c r="M566" s="69">
        <v>45702.63349537037</v>
      </c>
      <c r="N566" s="69">
        <v>45712</v>
      </c>
      <c r="O566" s="69">
        <v>45712</v>
      </c>
      <c r="P566" s="74" t="str">
        <f ca="1">IF(Proc[[#This Row],[DaysAgeing]]&gt;5,"yep","on track")</f>
        <v>yep</v>
      </c>
      <c r="Q566" s="3">
        <f ca="1">IF(Proc[[#This Row],[DateClosed]]="",ABS(NETWORKDAYS(Proc[[#This Row],[DateOpened]],TODAY()))-1,ABS(NETWORKDAYS(Proc[[#This Row],[DateOpened]],Proc[[#This Row],[DateClosed]]))-1)</f>
        <v>6</v>
      </c>
      <c r="R566" s="74" t="s">
        <v>538</v>
      </c>
      <c r="S566" s="73"/>
    </row>
    <row r="567" spans="1:19" hidden="1">
      <c r="A567" s="72" t="s">
        <v>1982</v>
      </c>
      <c r="B567" s="73" t="str">
        <f>IFERROR(VLOOKUP(Proc[[#This Row],[App]],Table2[],3,0),"open")</f>
        <v>ok</v>
      </c>
      <c r="C567" s="72" t="s">
        <v>369</v>
      </c>
      <c r="D567" t="s">
        <v>2036</v>
      </c>
      <c r="E567" t="s">
        <v>2095</v>
      </c>
      <c r="F567" s="73" t="s">
        <v>2125</v>
      </c>
      <c r="G567" s="72" t="s">
        <v>406</v>
      </c>
      <c r="H567" s="73" t="str">
        <f>IF(Proc[[#This Row],[type]]="LFF (MDG-F)",MID(Proc[[#This Row],[Obj]],13,10),"")</f>
        <v>2123C00043</v>
      </c>
      <c r="J567" s="73" t="b">
        <f>Proc[[#This Row],[Requested]]=Proc[[#This Row],[CurrentParent]]</f>
        <v>0</v>
      </c>
      <c r="K567" s="73" t="str">
        <f>IF(Proc[[#This Row],[Author]]="Marcela Urrego",VLOOKUP(LEFT(Proc[[#This Row],[Requested]],1),Table3[#All],2,0),VLOOKUP(Proc[[#This Row],[Author]],Table4[],2,0))</f>
        <v>MGF</v>
      </c>
      <c r="L567" s="73" t="s">
        <v>530</v>
      </c>
      <c r="M567" s="69">
        <v>45702.63349537037</v>
      </c>
      <c r="N567" s="69">
        <v>45712</v>
      </c>
      <c r="O567" s="69">
        <v>45712</v>
      </c>
      <c r="P567" s="74" t="str">
        <f ca="1">IF(Proc[[#This Row],[DaysAgeing]]&gt;5,"yep","on track")</f>
        <v>yep</v>
      </c>
      <c r="Q567" s="3">
        <f ca="1">IF(Proc[[#This Row],[DateClosed]]="",ABS(NETWORKDAYS(Proc[[#This Row],[DateOpened]],TODAY()))-1,ABS(NETWORKDAYS(Proc[[#This Row],[DateOpened]],Proc[[#This Row],[DateClosed]]))-1)</f>
        <v>6</v>
      </c>
      <c r="R567" s="74" t="s">
        <v>538</v>
      </c>
      <c r="S567" s="73"/>
    </row>
    <row r="568" spans="1:19" hidden="1">
      <c r="A568" s="72" t="s">
        <v>1982</v>
      </c>
      <c r="B568" s="73" t="str">
        <f>IFERROR(VLOOKUP(Proc[[#This Row],[App]],Table2[],3,0),"open")</f>
        <v>ok</v>
      </c>
      <c r="C568" s="72" t="s">
        <v>369</v>
      </c>
      <c r="D568" t="s">
        <v>2037</v>
      </c>
      <c r="E568" t="s">
        <v>2095</v>
      </c>
      <c r="F568" s="73" t="s">
        <v>2125</v>
      </c>
      <c r="G568" s="72" t="s">
        <v>406</v>
      </c>
      <c r="H568" s="73" t="str">
        <f>IF(Proc[[#This Row],[type]]="LFF (MDG-F)",MID(Proc[[#This Row],[Obj]],13,10),"")</f>
        <v>2123C00044</v>
      </c>
      <c r="J568" s="73" t="b">
        <f>Proc[[#This Row],[Requested]]=Proc[[#This Row],[CurrentParent]]</f>
        <v>0</v>
      </c>
      <c r="K568" s="73" t="str">
        <f>IF(Proc[[#This Row],[Author]]="Marcela Urrego",VLOOKUP(LEFT(Proc[[#This Row],[Requested]],1),Table3[#All],2,0),VLOOKUP(Proc[[#This Row],[Author]],Table4[],2,0))</f>
        <v>MGF</v>
      </c>
      <c r="L568" s="73" t="s">
        <v>530</v>
      </c>
      <c r="M568" s="69">
        <v>45702.63349537037</v>
      </c>
      <c r="N568" s="69">
        <v>45712</v>
      </c>
      <c r="O568" s="69">
        <v>45712</v>
      </c>
      <c r="P568" s="74" t="str">
        <f ca="1">IF(Proc[[#This Row],[DaysAgeing]]&gt;5,"yep","on track")</f>
        <v>yep</v>
      </c>
      <c r="Q568" s="3">
        <f ca="1">IF(Proc[[#This Row],[DateClosed]]="",ABS(NETWORKDAYS(Proc[[#This Row],[DateOpened]],TODAY()))-1,ABS(NETWORKDAYS(Proc[[#This Row],[DateOpened]],Proc[[#This Row],[DateClosed]]))-1)</f>
        <v>6</v>
      </c>
      <c r="R568" s="74" t="s">
        <v>538</v>
      </c>
      <c r="S568" s="73"/>
    </row>
    <row r="569" spans="1:19" hidden="1">
      <c r="A569" s="72" t="s">
        <v>1982</v>
      </c>
      <c r="B569" s="73" t="str">
        <f>IFERROR(VLOOKUP(Proc[[#This Row],[App]],Table2[],3,0),"open")</f>
        <v>ok</v>
      </c>
      <c r="C569" s="72" t="s">
        <v>369</v>
      </c>
      <c r="D569" t="s">
        <v>2038</v>
      </c>
      <c r="E569" t="s">
        <v>2095</v>
      </c>
      <c r="F569" s="73" t="s">
        <v>2125</v>
      </c>
      <c r="G569" s="72" t="s">
        <v>406</v>
      </c>
      <c r="H569" s="73" t="str">
        <f>IF(Proc[[#This Row],[type]]="LFF (MDG-F)",MID(Proc[[#This Row],[Obj]],13,10),"")</f>
        <v>2123C00045</v>
      </c>
      <c r="J569" s="73" t="b">
        <f>Proc[[#This Row],[Requested]]=Proc[[#This Row],[CurrentParent]]</f>
        <v>0</v>
      </c>
      <c r="K569" s="73" t="str">
        <f>IF(Proc[[#This Row],[Author]]="Marcela Urrego",VLOOKUP(LEFT(Proc[[#This Row],[Requested]],1),Table3[#All],2,0),VLOOKUP(Proc[[#This Row],[Author]],Table4[],2,0))</f>
        <v>MGF</v>
      </c>
      <c r="L569" s="73" t="s">
        <v>530</v>
      </c>
      <c r="M569" s="69">
        <v>45702.63349537037</v>
      </c>
      <c r="N569" s="69">
        <v>45712</v>
      </c>
      <c r="O569" s="69">
        <v>45712</v>
      </c>
      <c r="P569" s="74" t="str">
        <f ca="1">IF(Proc[[#This Row],[DaysAgeing]]&gt;5,"yep","on track")</f>
        <v>yep</v>
      </c>
      <c r="Q569" s="3">
        <f ca="1">IF(Proc[[#This Row],[DateClosed]]="",ABS(NETWORKDAYS(Proc[[#This Row],[DateOpened]],TODAY()))-1,ABS(NETWORKDAYS(Proc[[#This Row],[DateOpened]],Proc[[#This Row],[DateClosed]]))-1)</f>
        <v>6</v>
      </c>
      <c r="R569" s="74" t="s">
        <v>538</v>
      </c>
      <c r="S569" s="73"/>
    </row>
    <row r="570" spans="1:19" hidden="1">
      <c r="A570" s="72" t="s">
        <v>1982</v>
      </c>
      <c r="B570" s="73" t="str">
        <f>IFERROR(VLOOKUP(Proc[[#This Row],[App]],Table2[],3,0),"open")</f>
        <v>ok</v>
      </c>
      <c r="C570" s="72" t="s">
        <v>369</v>
      </c>
      <c r="D570" t="s">
        <v>2039</v>
      </c>
      <c r="E570" t="s">
        <v>2095</v>
      </c>
      <c r="F570" s="73" t="s">
        <v>2125</v>
      </c>
      <c r="G570" s="72" t="s">
        <v>406</v>
      </c>
      <c r="H570" s="73" t="str">
        <f>IF(Proc[[#This Row],[type]]="LFF (MDG-F)",MID(Proc[[#This Row],[Obj]],13,10),"")</f>
        <v>2123C00074</v>
      </c>
      <c r="J570" s="73" t="b">
        <f>Proc[[#This Row],[Requested]]=Proc[[#This Row],[CurrentParent]]</f>
        <v>0</v>
      </c>
      <c r="K570" s="73" t="str">
        <f>IF(Proc[[#This Row],[Author]]="Marcela Urrego",VLOOKUP(LEFT(Proc[[#This Row],[Requested]],1),Table3[#All],2,0),VLOOKUP(Proc[[#This Row],[Author]],Table4[],2,0))</f>
        <v>MGF</v>
      </c>
      <c r="L570" s="73" t="s">
        <v>530</v>
      </c>
      <c r="M570" s="69">
        <v>45702.63349537037</v>
      </c>
      <c r="N570" s="69">
        <v>45712</v>
      </c>
      <c r="O570" s="69">
        <v>45712</v>
      </c>
      <c r="P570" s="74" t="str">
        <f ca="1">IF(Proc[[#This Row],[DaysAgeing]]&gt;5,"yep","on track")</f>
        <v>yep</v>
      </c>
      <c r="Q570" s="3">
        <f ca="1">IF(Proc[[#This Row],[DateClosed]]="",ABS(NETWORKDAYS(Proc[[#This Row],[DateOpened]],TODAY()))-1,ABS(NETWORKDAYS(Proc[[#This Row],[DateOpened]],Proc[[#This Row],[DateClosed]]))-1)</f>
        <v>6</v>
      </c>
      <c r="R570" s="74" t="s">
        <v>538</v>
      </c>
      <c r="S570" s="73"/>
    </row>
    <row r="571" spans="1:19" hidden="1">
      <c r="A571" s="72" t="s">
        <v>1982</v>
      </c>
      <c r="B571" s="73" t="str">
        <f>IFERROR(VLOOKUP(Proc[[#This Row],[App]],Table2[],3,0),"open")</f>
        <v>ok</v>
      </c>
      <c r="C571" s="72" t="s">
        <v>369</v>
      </c>
      <c r="D571" t="s">
        <v>2040</v>
      </c>
      <c r="E571" t="s">
        <v>2095</v>
      </c>
      <c r="F571" s="73" t="s">
        <v>2125</v>
      </c>
      <c r="G571" s="72" t="s">
        <v>406</v>
      </c>
      <c r="H571" s="73" t="str">
        <f>IF(Proc[[#This Row],[type]]="LFF (MDG-F)",MID(Proc[[#This Row],[Obj]],13,10),"")</f>
        <v>2123C00085</v>
      </c>
      <c r="J571" s="73" t="b">
        <f>Proc[[#This Row],[Requested]]=Proc[[#This Row],[CurrentParent]]</f>
        <v>0</v>
      </c>
      <c r="K571" s="73" t="str">
        <f>IF(Proc[[#This Row],[Author]]="Marcela Urrego",VLOOKUP(LEFT(Proc[[#This Row],[Requested]],1),Table3[#All],2,0),VLOOKUP(Proc[[#This Row],[Author]],Table4[],2,0))</f>
        <v>MGF</v>
      </c>
      <c r="L571" s="73" t="s">
        <v>530</v>
      </c>
      <c r="M571" s="69">
        <v>45702.63349537037</v>
      </c>
      <c r="N571" s="69">
        <v>45712</v>
      </c>
      <c r="O571" s="69">
        <v>45712</v>
      </c>
      <c r="P571" s="74" t="str">
        <f ca="1">IF(Proc[[#This Row],[DaysAgeing]]&gt;5,"yep","on track")</f>
        <v>yep</v>
      </c>
      <c r="Q571" s="3">
        <f ca="1">IF(Proc[[#This Row],[DateClosed]]="",ABS(NETWORKDAYS(Proc[[#This Row],[DateOpened]],TODAY()))-1,ABS(NETWORKDAYS(Proc[[#This Row],[DateOpened]],Proc[[#This Row],[DateClosed]]))-1)</f>
        <v>6</v>
      </c>
      <c r="R571" s="74" t="s">
        <v>538</v>
      </c>
      <c r="S571" s="73"/>
    </row>
    <row r="572" spans="1:19" hidden="1">
      <c r="A572" s="72" t="s">
        <v>1982</v>
      </c>
      <c r="B572" s="73" t="str">
        <f>IFERROR(VLOOKUP(Proc[[#This Row],[App]],Table2[],3,0),"open")</f>
        <v>ok</v>
      </c>
      <c r="C572" s="72" t="s">
        <v>369</v>
      </c>
      <c r="D572" t="s">
        <v>2041</v>
      </c>
      <c r="E572" t="s">
        <v>2095</v>
      </c>
      <c r="F572" s="73" t="s">
        <v>2125</v>
      </c>
      <c r="G572" s="72" t="s">
        <v>406</v>
      </c>
      <c r="H572" s="73" t="str">
        <f>IF(Proc[[#This Row],[type]]="LFF (MDG-F)",MID(Proc[[#This Row],[Obj]],13,10),"")</f>
        <v>2123C00091</v>
      </c>
      <c r="J572" s="73" t="b">
        <f>Proc[[#This Row],[Requested]]=Proc[[#This Row],[CurrentParent]]</f>
        <v>0</v>
      </c>
      <c r="K572" s="73" t="str">
        <f>IF(Proc[[#This Row],[Author]]="Marcela Urrego",VLOOKUP(LEFT(Proc[[#This Row],[Requested]],1),Table3[#All],2,0),VLOOKUP(Proc[[#This Row],[Author]],Table4[],2,0))</f>
        <v>MGF</v>
      </c>
      <c r="L572" s="73" t="s">
        <v>530</v>
      </c>
      <c r="M572" s="69">
        <v>45702.63349537037</v>
      </c>
      <c r="N572" s="69">
        <v>45712</v>
      </c>
      <c r="O572" s="69">
        <v>45712</v>
      </c>
      <c r="P572" s="74" t="str">
        <f ca="1">IF(Proc[[#This Row],[DaysAgeing]]&gt;5,"yep","on track")</f>
        <v>yep</v>
      </c>
      <c r="Q572" s="3">
        <f ca="1">IF(Proc[[#This Row],[DateClosed]]="",ABS(NETWORKDAYS(Proc[[#This Row],[DateOpened]],TODAY()))-1,ABS(NETWORKDAYS(Proc[[#This Row],[DateOpened]],Proc[[#This Row],[DateClosed]]))-1)</f>
        <v>6</v>
      </c>
      <c r="R572" s="74" t="s">
        <v>538</v>
      </c>
      <c r="S572" s="73"/>
    </row>
    <row r="573" spans="1:19" hidden="1">
      <c r="A573" s="72" t="s">
        <v>1982</v>
      </c>
      <c r="B573" s="73" t="str">
        <f>IFERROR(VLOOKUP(Proc[[#This Row],[App]],Table2[],3,0),"open")</f>
        <v>ok</v>
      </c>
      <c r="C573" s="72" t="s">
        <v>369</v>
      </c>
      <c r="D573" t="s">
        <v>2042</v>
      </c>
      <c r="E573" t="s">
        <v>2095</v>
      </c>
      <c r="F573" s="73" t="s">
        <v>2125</v>
      </c>
      <c r="G573" s="72" t="s">
        <v>406</v>
      </c>
      <c r="H573" s="73" t="str">
        <f>IF(Proc[[#This Row],[type]]="LFF (MDG-F)",MID(Proc[[#This Row],[Obj]],13,10),"")</f>
        <v>2123C08478</v>
      </c>
      <c r="J573" s="73" t="b">
        <f>Proc[[#This Row],[Requested]]=Proc[[#This Row],[CurrentParent]]</f>
        <v>0</v>
      </c>
      <c r="K573" s="73" t="str">
        <f>IF(Proc[[#This Row],[Author]]="Marcela Urrego",VLOOKUP(LEFT(Proc[[#This Row],[Requested]],1),Table3[#All],2,0),VLOOKUP(Proc[[#This Row],[Author]],Table4[],2,0))</f>
        <v>MGF</v>
      </c>
      <c r="L573" s="73" t="s">
        <v>530</v>
      </c>
      <c r="M573" s="69">
        <v>45702.63349537037</v>
      </c>
      <c r="N573" s="69">
        <v>45712</v>
      </c>
      <c r="O573" s="69">
        <v>45712</v>
      </c>
      <c r="P573" s="74" t="str">
        <f ca="1">IF(Proc[[#This Row],[DaysAgeing]]&gt;5,"yep","on track")</f>
        <v>yep</v>
      </c>
      <c r="Q573" s="3">
        <f ca="1">IF(Proc[[#This Row],[DateClosed]]="",ABS(NETWORKDAYS(Proc[[#This Row],[DateOpened]],TODAY()))-1,ABS(NETWORKDAYS(Proc[[#This Row],[DateOpened]],Proc[[#This Row],[DateClosed]]))-1)</f>
        <v>6</v>
      </c>
      <c r="R573" s="74" t="s">
        <v>538</v>
      </c>
      <c r="S573" s="73"/>
    </row>
    <row r="574" spans="1:19" hidden="1">
      <c r="A574" s="72" t="s">
        <v>1982</v>
      </c>
      <c r="B574" s="73" t="str">
        <f>IFERROR(VLOOKUP(Proc[[#This Row],[App]],Table2[],3,0),"open")</f>
        <v>ok</v>
      </c>
      <c r="C574" s="72" t="s">
        <v>369</v>
      </c>
      <c r="D574" t="s">
        <v>2043</v>
      </c>
      <c r="E574" t="s">
        <v>2095</v>
      </c>
      <c r="F574" s="73" t="s">
        <v>2125</v>
      </c>
      <c r="G574" s="72" t="s">
        <v>406</v>
      </c>
      <c r="H574" s="73" t="str">
        <f>IF(Proc[[#This Row],[type]]="LFF (MDG-F)",MID(Proc[[#This Row],[Obj]],13,10),"")</f>
        <v>2123C08504</v>
      </c>
      <c r="J574" s="73" t="b">
        <f>Proc[[#This Row],[Requested]]=Proc[[#This Row],[CurrentParent]]</f>
        <v>0</v>
      </c>
      <c r="K574" s="73" t="str">
        <f>IF(Proc[[#This Row],[Author]]="Marcela Urrego",VLOOKUP(LEFT(Proc[[#This Row],[Requested]],1),Table3[#All],2,0),VLOOKUP(Proc[[#This Row],[Author]],Table4[],2,0))</f>
        <v>MGF</v>
      </c>
      <c r="L574" s="73" t="s">
        <v>530</v>
      </c>
      <c r="M574" s="69">
        <v>45702.63349537037</v>
      </c>
      <c r="N574" s="69">
        <v>45712</v>
      </c>
      <c r="O574" s="69">
        <v>45712</v>
      </c>
      <c r="P574" s="74" t="str">
        <f ca="1">IF(Proc[[#This Row],[DaysAgeing]]&gt;5,"yep","on track")</f>
        <v>yep</v>
      </c>
      <c r="Q574" s="3">
        <f ca="1">IF(Proc[[#This Row],[DateClosed]]="",ABS(NETWORKDAYS(Proc[[#This Row],[DateOpened]],TODAY()))-1,ABS(NETWORKDAYS(Proc[[#This Row],[DateOpened]],Proc[[#This Row],[DateClosed]]))-1)</f>
        <v>6</v>
      </c>
      <c r="R574" s="74" t="s">
        <v>538</v>
      </c>
      <c r="S574" s="73"/>
    </row>
    <row r="575" spans="1:19" hidden="1">
      <c r="A575" s="72" t="s">
        <v>1982</v>
      </c>
      <c r="B575" s="73" t="str">
        <f>IFERROR(VLOOKUP(Proc[[#This Row],[App]],Table2[],3,0),"open")</f>
        <v>ok</v>
      </c>
      <c r="C575" s="72" t="s">
        <v>369</v>
      </c>
      <c r="D575" t="s">
        <v>2044</v>
      </c>
      <c r="E575" t="s">
        <v>2095</v>
      </c>
      <c r="F575" s="73" t="s">
        <v>2125</v>
      </c>
      <c r="G575" s="72" t="s">
        <v>406</v>
      </c>
      <c r="H575" s="73" t="str">
        <f>IF(Proc[[#This Row],[type]]="LFF (MDG-F)",MID(Proc[[#This Row],[Obj]],13,10),"")</f>
        <v>2123C0BS05</v>
      </c>
      <c r="J575" s="73" t="b">
        <f>Proc[[#This Row],[Requested]]=Proc[[#This Row],[CurrentParent]]</f>
        <v>0</v>
      </c>
      <c r="K575" s="73" t="str">
        <f>IF(Proc[[#This Row],[Author]]="Marcela Urrego",VLOOKUP(LEFT(Proc[[#This Row],[Requested]],1),Table3[#All],2,0),VLOOKUP(Proc[[#This Row],[Author]],Table4[],2,0))</f>
        <v>MGF</v>
      </c>
      <c r="L575" s="73" t="s">
        <v>530</v>
      </c>
      <c r="M575" s="69">
        <v>45702.63349537037</v>
      </c>
      <c r="N575" s="69">
        <v>45712</v>
      </c>
      <c r="O575" s="69">
        <v>45712</v>
      </c>
      <c r="P575" s="74" t="str">
        <f ca="1">IF(Proc[[#This Row],[DaysAgeing]]&gt;5,"yep","on track")</f>
        <v>yep</v>
      </c>
      <c r="Q575" s="3">
        <f ca="1">IF(Proc[[#This Row],[DateClosed]]="",ABS(NETWORKDAYS(Proc[[#This Row],[DateOpened]],TODAY()))-1,ABS(NETWORKDAYS(Proc[[#This Row],[DateOpened]],Proc[[#This Row],[DateClosed]]))-1)</f>
        <v>6</v>
      </c>
      <c r="R575" s="74" t="s">
        <v>538</v>
      </c>
      <c r="S575" s="73"/>
    </row>
    <row r="576" spans="1:19" hidden="1">
      <c r="A576" s="72" t="s">
        <v>1982</v>
      </c>
      <c r="B576" s="73" t="str">
        <f>IFERROR(VLOOKUP(Proc[[#This Row],[App]],Table2[],3,0),"open")</f>
        <v>ok</v>
      </c>
      <c r="C576" s="72" t="s">
        <v>369</v>
      </c>
      <c r="D576" t="s">
        <v>2045</v>
      </c>
      <c r="E576" t="s">
        <v>2095</v>
      </c>
      <c r="F576" s="73" t="s">
        <v>2125</v>
      </c>
      <c r="G576" s="72" t="s">
        <v>406</v>
      </c>
      <c r="H576" s="73" t="str">
        <f>IF(Proc[[#This Row],[type]]="LFF (MDG-F)",MID(Proc[[#This Row],[Obj]],13,10),"")</f>
        <v>2123C0BS06</v>
      </c>
      <c r="J576" s="73" t="b">
        <f>Proc[[#This Row],[Requested]]=Proc[[#This Row],[CurrentParent]]</f>
        <v>0</v>
      </c>
      <c r="K576" s="73" t="str">
        <f>IF(Proc[[#This Row],[Author]]="Marcela Urrego",VLOOKUP(LEFT(Proc[[#This Row],[Requested]],1),Table3[#All],2,0),VLOOKUP(Proc[[#This Row],[Author]],Table4[],2,0))</f>
        <v>MGF</v>
      </c>
      <c r="L576" s="73" t="s">
        <v>530</v>
      </c>
      <c r="M576" s="69">
        <v>45702.63349537037</v>
      </c>
      <c r="N576" s="69">
        <v>45712</v>
      </c>
      <c r="O576" s="69">
        <v>45712</v>
      </c>
      <c r="P576" s="74" t="str">
        <f ca="1">IF(Proc[[#This Row],[DaysAgeing]]&gt;5,"yep","on track")</f>
        <v>yep</v>
      </c>
      <c r="Q576" s="3">
        <f ca="1">IF(Proc[[#This Row],[DateClosed]]="",ABS(NETWORKDAYS(Proc[[#This Row],[DateOpened]],TODAY()))-1,ABS(NETWORKDAYS(Proc[[#This Row],[DateOpened]],Proc[[#This Row],[DateClosed]]))-1)</f>
        <v>6</v>
      </c>
      <c r="R576" s="74" t="s">
        <v>538</v>
      </c>
      <c r="S576" s="73"/>
    </row>
    <row r="577" spans="1:19" hidden="1">
      <c r="A577" s="72" t="s">
        <v>1982</v>
      </c>
      <c r="B577" s="73" t="str">
        <f>IFERROR(VLOOKUP(Proc[[#This Row],[App]],Table2[],3,0),"open")</f>
        <v>ok</v>
      </c>
      <c r="C577" s="72" t="s">
        <v>369</v>
      </c>
      <c r="D577" t="s">
        <v>2046</v>
      </c>
      <c r="E577" t="s">
        <v>2095</v>
      </c>
      <c r="F577" s="73" t="s">
        <v>2125</v>
      </c>
      <c r="G577" s="72" t="s">
        <v>406</v>
      </c>
      <c r="H577" s="73" t="str">
        <f>IF(Proc[[#This Row],[type]]="LFF (MDG-F)",MID(Proc[[#This Row],[Obj]],13,10),"")</f>
        <v>2123C0BS07</v>
      </c>
      <c r="J577" s="73" t="b">
        <f>Proc[[#This Row],[Requested]]=Proc[[#This Row],[CurrentParent]]</f>
        <v>0</v>
      </c>
      <c r="K577" s="73" t="str">
        <f>IF(Proc[[#This Row],[Author]]="Marcela Urrego",VLOOKUP(LEFT(Proc[[#This Row],[Requested]],1),Table3[#All],2,0),VLOOKUP(Proc[[#This Row],[Author]],Table4[],2,0))</f>
        <v>MGF</v>
      </c>
      <c r="L577" s="73" t="s">
        <v>530</v>
      </c>
      <c r="M577" s="69">
        <v>45702.63349537037</v>
      </c>
      <c r="N577" s="69">
        <v>45712</v>
      </c>
      <c r="O577" s="69">
        <v>45712</v>
      </c>
      <c r="P577" s="74" t="str">
        <f ca="1">IF(Proc[[#This Row],[DaysAgeing]]&gt;5,"yep","on track")</f>
        <v>yep</v>
      </c>
      <c r="Q577" s="3">
        <f ca="1">IF(Proc[[#This Row],[DateClosed]]="",ABS(NETWORKDAYS(Proc[[#This Row],[DateOpened]],TODAY()))-1,ABS(NETWORKDAYS(Proc[[#This Row],[DateOpened]],Proc[[#This Row],[DateClosed]]))-1)</f>
        <v>6</v>
      </c>
      <c r="R577" s="74" t="s">
        <v>538</v>
      </c>
      <c r="S577" s="73"/>
    </row>
    <row r="578" spans="1:19" hidden="1">
      <c r="A578" s="72" t="s">
        <v>1982</v>
      </c>
      <c r="B578" s="73" t="str">
        <f>IFERROR(VLOOKUP(Proc[[#This Row],[App]],Table2[],3,0),"open")</f>
        <v>ok</v>
      </c>
      <c r="C578" s="72" t="s">
        <v>377</v>
      </c>
      <c r="D578" t="s">
        <v>2047</v>
      </c>
      <c r="E578" t="s">
        <v>2095</v>
      </c>
      <c r="F578" s="73" t="s">
        <v>449</v>
      </c>
      <c r="G578" t="s">
        <v>400</v>
      </c>
      <c r="H578" s="73" t="str">
        <f>IF(Proc[[#This Row],[type]]="LFF (MDG-F)",MID(Proc[[#This Row],[Obj]],13,10),"")</f>
        <v/>
      </c>
      <c r="I578" s="72" t="s">
        <v>2147</v>
      </c>
      <c r="J578" s="73" t="b">
        <f>Proc[[#This Row],[Requested]]=Proc[[#This Row],[CurrentParent]]</f>
        <v>0</v>
      </c>
      <c r="K578" s="73" t="str">
        <f>IF(Proc[[#This Row],[Author]]="Marcela Urrego",VLOOKUP(LEFT(Proc[[#This Row],[Requested]],1),Table3[#All],2,0),VLOOKUP(Proc[[#This Row],[Author]],Table4[],2,0))</f>
        <v>MGF</v>
      </c>
      <c r="L578" s="73" t="s">
        <v>530</v>
      </c>
      <c r="M578" s="69">
        <v>45702.63349537037</v>
      </c>
      <c r="N578" s="69">
        <v>45712</v>
      </c>
      <c r="O578" s="69">
        <v>45712</v>
      </c>
      <c r="P578" s="74" t="str">
        <f ca="1">IF(Proc[[#This Row],[DaysAgeing]]&gt;5,"yep","on track")</f>
        <v>yep</v>
      </c>
      <c r="Q578" s="3">
        <f ca="1">IF(Proc[[#This Row],[DateClosed]]="",ABS(NETWORKDAYS(Proc[[#This Row],[DateOpened]],TODAY()))-1,ABS(NETWORKDAYS(Proc[[#This Row],[DateOpened]],Proc[[#This Row],[DateClosed]]))-1)</f>
        <v>6</v>
      </c>
      <c r="R578" s="74" t="s">
        <v>538</v>
      </c>
      <c r="S578" s="73"/>
    </row>
    <row r="579" spans="1:19" hidden="1">
      <c r="A579" s="72" t="s">
        <v>1982</v>
      </c>
      <c r="B579" s="73" t="str">
        <f>IFERROR(VLOOKUP(Proc[[#This Row],[App]],Table2[],3,0),"open")</f>
        <v>ok</v>
      </c>
      <c r="C579" s="72" t="s">
        <v>369</v>
      </c>
      <c r="D579" t="s">
        <v>2048</v>
      </c>
      <c r="E579" t="s">
        <v>2095</v>
      </c>
      <c r="F579" s="73" t="s">
        <v>2125</v>
      </c>
      <c r="G579" s="72" t="s">
        <v>400</v>
      </c>
      <c r="H579" s="73" t="str">
        <f>IF(Proc[[#This Row],[type]]="LFF (MDG-F)",MID(Proc[[#This Row],[Obj]],13,10),"")</f>
        <v/>
      </c>
      <c r="J579" s="73" t="b">
        <f>Proc[[#This Row],[Requested]]=Proc[[#This Row],[CurrentParent]]</f>
        <v>0</v>
      </c>
      <c r="K579" s="73" t="str">
        <f>IF(Proc[[#This Row],[Author]]="Marcela Urrego",VLOOKUP(LEFT(Proc[[#This Row],[Requested]],1),Table3[#All],2,0),VLOOKUP(Proc[[#This Row],[Author]],Table4[],2,0))</f>
        <v>MGF</v>
      </c>
      <c r="L579" s="73" t="s">
        <v>530</v>
      </c>
      <c r="M579" s="69">
        <v>45702.63349537037</v>
      </c>
      <c r="N579" s="69">
        <v>45712</v>
      </c>
      <c r="O579" s="69">
        <v>45712</v>
      </c>
      <c r="P579" s="74" t="str">
        <f ca="1">IF(Proc[[#This Row],[DaysAgeing]]&gt;5,"yep","on track")</f>
        <v>yep</v>
      </c>
      <c r="Q579" s="3">
        <f ca="1">IF(Proc[[#This Row],[DateClosed]]="",ABS(NETWORKDAYS(Proc[[#This Row],[DateOpened]],TODAY()))-1,ABS(NETWORKDAYS(Proc[[#This Row],[DateOpened]],Proc[[#This Row],[DateClosed]]))-1)</f>
        <v>6</v>
      </c>
      <c r="R579" s="74" t="s">
        <v>538</v>
      </c>
      <c r="S579" s="73"/>
    </row>
    <row r="580" spans="1:19" hidden="1">
      <c r="A580" s="72" t="s">
        <v>1982</v>
      </c>
      <c r="B580" s="73" t="str">
        <f>IFERROR(VLOOKUP(Proc[[#This Row],[App]],Table2[],3,0),"open")</f>
        <v>ok</v>
      </c>
      <c r="C580" s="72" t="s">
        <v>369</v>
      </c>
      <c r="D580" t="s">
        <v>2049</v>
      </c>
      <c r="E580" t="s">
        <v>2096</v>
      </c>
      <c r="F580" s="73" t="s">
        <v>2126</v>
      </c>
      <c r="G580" s="72" t="s">
        <v>406</v>
      </c>
      <c r="H580" s="73" t="str">
        <f>IF(Proc[[#This Row],[type]]="LFF (MDG-F)",MID(Proc[[#This Row],[Obj]],13,10),"")</f>
        <v>2123C00011</v>
      </c>
      <c r="J580" s="73" t="b">
        <f>Proc[[#This Row],[Requested]]=Proc[[#This Row],[CurrentParent]]</f>
        <v>0</v>
      </c>
      <c r="K580" s="73" t="str">
        <f>IF(Proc[[#This Row],[Author]]="Marcela Urrego",VLOOKUP(LEFT(Proc[[#This Row],[Requested]],1),Table3[#All],2,0),VLOOKUP(Proc[[#This Row],[Author]],Table4[],2,0))</f>
        <v>MGF</v>
      </c>
      <c r="L580" s="73" t="s">
        <v>530</v>
      </c>
      <c r="M580" s="69">
        <v>45702.63349537037</v>
      </c>
      <c r="N580" s="69">
        <v>45712</v>
      </c>
      <c r="O580" s="69">
        <v>45712</v>
      </c>
      <c r="P580" s="74" t="str">
        <f ca="1">IF(Proc[[#This Row],[DaysAgeing]]&gt;5,"yep","on track")</f>
        <v>yep</v>
      </c>
      <c r="Q580" s="3">
        <f ca="1">IF(Proc[[#This Row],[DateClosed]]="",ABS(NETWORKDAYS(Proc[[#This Row],[DateOpened]],TODAY()))-1,ABS(NETWORKDAYS(Proc[[#This Row],[DateOpened]],Proc[[#This Row],[DateClosed]]))-1)</f>
        <v>6</v>
      </c>
      <c r="R580" s="74" t="s">
        <v>538</v>
      </c>
      <c r="S580" s="73"/>
    </row>
    <row r="581" spans="1:19" hidden="1">
      <c r="A581" s="72" t="s">
        <v>1982</v>
      </c>
      <c r="B581" s="73" t="str">
        <f>IFERROR(VLOOKUP(Proc[[#This Row],[App]],Table2[],3,0),"open")</f>
        <v>ok</v>
      </c>
      <c r="C581" s="72" t="s">
        <v>369</v>
      </c>
      <c r="D581" t="s">
        <v>2050</v>
      </c>
      <c r="E581" t="s">
        <v>2096</v>
      </c>
      <c r="F581" s="73" t="s">
        <v>2126</v>
      </c>
      <c r="G581" s="72" t="s">
        <v>406</v>
      </c>
      <c r="H581" s="73" t="str">
        <f>IF(Proc[[#This Row],[type]]="LFF (MDG-F)",MID(Proc[[#This Row],[Obj]],13,10),"")</f>
        <v>2123C00078</v>
      </c>
      <c r="J581" s="73" t="b">
        <f>Proc[[#This Row],[Requested]]=Proc[[#This Row],[CurrentParent]]</f>
        <v>0</v>
      </c>
      <c r="K581" s="73" t="str">
        <f>IF(Proc[[#This Row],[Author]]="Marcela Urrego",VLOOKUP(LEFT(Proc[[#This Row],[Requested]],1),Table3[#All],2,0),VLOOKUP(Proc[[#This Row],[Author]],Table4[],2,0))</f>
        <v>MGF</v>
      </c>
      <c r="L581" s="73" t="s">
        <v>530</v>
      </c>
      <c r="M581" s="69">
        <v>45702.63349537037</v>
      </c>
      <c r="N581" s="69">
        <v>45712</v>
      </c>
      <c r="O581" s="69">
        <v>45712</v>
      </c>
      <c r="P581" s="74" t="str">
        <f ca="1">IF(Proc[[#This Row],[DaysAgeing]]&gt;5,"yep","on track")</f>
        <v>yep</v>
      </c>
      <c r="Q581" s="3">
        <f ca="1">IF(Proc[[#This Row],[DateClosed]]="",ABS(NETWORKDAYS(Proc[[#This Row],[DateOpened]],TODAY()))-1,ABS(NETWORKDAYS(Proc[[#This Row],[DateOpened]],Proc[[#This Row],[DateClosed]]))-1)</f>
        <v>6</v>
      </c>
      <c r="R581" s="74" t="s">
        <v>538</v>
      </c>
      <c r="S581" s="73"/>
    </row>
    <row r="582" spans="1:19" hidden="1">
      <c r="A582" s="72" t="s">
        <v>1982</v>
      </c>
      <c r="B582" s="73" t="str">
        <f>IFERROR(VLOOKUP(Proc[[#This Row],[App]],Table2[],3,0),"open")</f>
        <v>ok</v>
      </c>
      <c r="C582" s="72" t="s">
        <v>369</v>
      </c>
      <c r="D582" t="s">
        <v>2051</v>
      </c>
      <c r="E582" t="s">
        <v>2096</v>
      </c>
      <c r="F582" s="73" t="s">
        <v>2126</v>
      </c>
      <c r="G582" s="72" t="s">
        <v>406</v>
      </c>
      <c r="H582" s="73" t="str">
        <f>IF(Proc[[#This Row],[type]]="LFF (MDG-F)",MID(Proc[[#This Row],[Obj]],13,10),"")</f>
        <v>2123C08519</v>
      </c>
      <c r="J582" s="73" t="b">
        <f>Proc[[#This Row],[Requested]]=Proc[[#This Row],[CurrentParent]]</f>
        <v>0</v>
      </c>
      <c r="K582" s="73" t="str">
        <f>IF(Proc[[#This Row],[Author]]="Marcela Urrego",VLOOKUP(LEFT(Proc[[#This Row],[Requested]],1),Table3[#All],2,0),VLOOKUP(Proc[[#This Row],[Author]],Table4[],2,0))</f>
        <v>MGF</v>
      </c>
      <c r="L582" s="73" t="s">
        <v>530</v>
      </c>
      <c r="M582" s="69">
        <v>45702.63349537037</v>
      </c>
      <c r="N582" s="69">
        <v>45712</v>
      </c>
      <c r="O582" s="69">
        <v>45712</v>
      </c>
      <c r="P582" s="74" t="str">
        <f ca="1">IF(Proc[[#This Row],[DaysAgeing]]&gt;5,"yep","on track")</f>
        <v>yep</v>
      </c>
      <c r="Q582" s="3">
        <f ca="1">IF(Proc[[#This Row],[DateClosed]]="",ABS(NETWORKDAYS(Proc[[#This Row],[DateOpened]],TODAY()))-1,ABS(NETWORKDAYS(Proc[[#This Row],[DateOpened]],Proc[[#This Row],[DateClosed]]))-1)</f>
        <v>6</v>
      </c>
      <c r="R582" s="74" t="s">
        <v>538</v>
      </c>
      <c r="S582" s="73"/>
    </row>
    <row r="583" spans="1:19" hidden="1">
      <c r="A583" s="72" t="s">
        <v>1982</v>
      </c>
      <c r="B583" s="73" t="str">
        <f>IFERROR(VLOOKUP(Proc[[#This Row],[App]],Table2[],3,0),"open")</f>
        <v>ok</v>
      </c>
      <c r="C583" s="72" t="s">
        <v>369</v>
      </c>
      <c r="D583" t="s">
        <v>2052</v>
      </c>
      <c r="E583" t="s">
        <v>2097</v>
      </c>
      <c r="F583" s="73" t="s">
        <v>2127</v>
      </c>
      <c r="G583" s="72" t="s">
        <v>406</v>
      </c>
      <c r="H583" s="73" t="str">
        <f>IF(Proc[[#This Row],[type]]="LFF (MDG-F)",MID(Proc[[#This Row],[Obj]],13,10),"")</f>
        <v>2123OF0010</v>
      </c>
      <c r="J583" s="73" t="b">
        <f>Proc[[#This Row],[Requested]]=Proc[[#This Row],[CurrentParent]]</f>
        <v>0</v>
      </c>
      <c r="K583" s="73" t="str">
        <f>IF(Proc[[#This Row],[Author]]="Marcela Urrego",VLOOKUP(LEFT(Proc[[#This Row],[Requested]],1),Table3[#All],2,0),VLOOKUP(Proc[[#This Row],[Author]],Table4[],2,0))</f>
        <v>MGF</v>
      </c>
      <c r="L583" s="73" t="s">
        <v>530</v>
      </c>
      <c r="M583" s="69">
        <v>45702.63349537037</v>
      </c>
      <c r="N583" s="69">
        <v>45712</v>
      </c>
      <c r="O583" s="69">
        <v>45712</v>
      </c>
      <c r="P583" s="74" t="str">
        <f ca="1">IF(Proc[[#This Row],[DaysAgeing]]&gt;5,"yep","on track")</f>
        <v>yep</v>
      </c>
      <c r="Q583" s="3">
        <f ca="1">IF(Proc[[#This Row],[DateClosed]]="",ABS(NETWORKDAYS(Proc[[#This Row],[DateOpened]],TODAY()))-1,ABS(NETWORKDAYS(Proc[[#This Row],[DateOpened]],Proc[[#This Row],[DateClosed]]))-1)</f>
        <v>6</v>
      </c>
      <c r="R583" s="74" t="s">
        <v>538</v>
      </c>
      <c r="S583" s="73"/>
    </row>
    <row r="584" spans="1:19" hidden="1">
      <c r="A584" s="72" t="s">
        <v>1982</v>
      </c>
      <c r="B584" s="73" t="str">
        <f>IFERROR(VLOOKUP(Proc[[#This Row],[App]],Table2[],3,0),"open")</f>
        <v>ok</v>
      </c>
      <c r="C584" s="72" t="s">
        <v>369</v>
      </c>
      <c r="D584" t="s">
        <v>2053</v>
      </c>
      <c r="E584" t="s">
        <v>2098</v>
      </c>
      <c r="F584" s="73" t="s">
        <v>2127</v>
      </c>
      <c r="G584" s="72" t="s">
        <v>406</v>
      </c>
      <c r="H584" s="73" t="str">
        <f>IF(Proc[[#This Row],[type]]="LFF (MDG-F)",MID(Proc[[#This Row],[Obj]],13,10),"")</f>
        <v>2123OF0018</v>
      </c>
      <c r="J584" s="73" t="b">
        <f>Proc[[#This Row],[Requested]]=Proc[[#This Row],[CurrentParent]]</f>
        <v>0</v>
      </c>
      <c r="K584" s="73" t="str">
        <f>IF(Proc[[#This Row],[Author]]="Marcela Urrego",VLOOKUP(LEFT(Proc[[#This Row],[Requested]],1),Table3[#All],2,0),VLOOKUP(Proc[[#This Row],[Author]],Table4[],2,0))</f>
        <v>MGF</v>
      </c>
      <c r="L584" s="73" t="s">
        <v>530</v>
      </c>
      <c r="M584" s="69">
        <v>45702.63349537037</v>
      </c>
      <c r="N584" s="69">
        <v>45712</v>
      </c>
      <c r="O584" s="69">
        <v>45712</v>
      </c>
      <c r="P584" s="74" t="str">
        <f ca="1">IF(Proc[[#This Row],[DaysAgeing]]&gt;5,"yep","on track")</f>
        <v>yep</v>
      </c>
      <c r="Q584" s="3">
        <f ca="1">IF(Proc[[#This Row],[DateClosed]]="",ABS(NETWORKDAYS(Proc[[#This Row],[DateOpened]],TODAY()))-1,ABS(NETWORKDAYS(Proc[[#This Row],[DateOpened]],Proc[[#This Row],[DateClosed]]))-1)</f>
        <v>6</v>
      </c>
      <c r="R584" s="74" t="s">
        <v>538</v>
      </c>
      <c r="S584" s="73"/>
    </row>
    <row r="585" spans="1:19" hidden="1">
      <c r="A585" s="72" t="s">
        <v>1982</v>
      </c>
      <c r="B585" s="73" t="str">
        <f>IFERROR(VLOOKUP(Proc[[#This Row],[App]],Table2[],3,0),"open")</f>
        <v>ok</v>
      </c>
      <c r="C585" s="72" t="s">
        <v>369</v>
      </c>
      <c r="D585" t="s">
        <v>2054</v>
      </c>
      <c r="E585" t="s">
        <v>2099</v>
      </c>
      <c r="F585" s="73" t="s">
        <v>2128</v>
      </c>
      <c r="G585" s="72" t="s">
        <v>406</v>
      </c>
      <c r="H585" s="73" t="str">
        <f>IF(Proc[[#This Row],[type]]="LFF (MDG-F)",MID(Proc[[#This Row],[Obj]],13,10),"")</f>
        <v>2123C00009</v>
      </c>
      <c r="J585" s="73" t="b">
        <f>Proc[[#This Row],[Requested]]=Proc[[#This Row],[CurrentParent]]</f>
        <v>0</v>
      </c>
      <c r="K585" s="73" t="str">
        <f>IF(Proc[[#This Row],[Author]]="Marcela Urrego",VLOOKUP(LEFT(Proc[[#This Row],[Requested]],1),Table3[#All],2,0),VLOOKUP(Proc[[#This Row],[Author]],Table4[],2,0))</f>
        <v>MGF</v>
      </c>
      <c r="L585" s="73" t="s">
        <v>530</v>
      </c>
      <c r="M585" s="69">
        <v>45702.63349537037</v>
      </c>
      <c r="N585" s="69">
        <v>45712</v>
      </c>
      <c r="O585" s="69">
        <v>45712</v>
      </c>
      <c r="P585" s="74" t="str">
        <f ca="1">IF(Proc[[#This Row],[DaysAgeing]]&gt;5,"yep","on track")</f>
        <v>yep</v>
      </c>
      <c r="Q585" s="3">
        <f ca="1">IF(Proc[[#This Row],[DateClosed]]="",ABS(NETWORKDAYS(Proc[[#This Row],[DateOpened]],TODAY()))-1,ABS(NETWORKDAYS(Proc[[#This Row],[DateOpened]],Proc[[#This Row],[DateClosed]]))-1)</f>
        <v>6</v>
      </c>
      <c r="R585" s="74" t="s">
        <v>538</v>
      </c>
      <c r="S585" s="73"/>
    </row>
    <row r="586" spans="1:19" hidden="1">
      <c r="A586" s="72" t="s">
        <v>1982</v>
      </c>
      <c r="B586" s="73" t="str">
        <f>IFERROR(VLOOKUP(Proc[[#This Row],[App]],Table2[],3,0),"open")</f>
        <v>ok</v>
      </c>
      <c r="C586" s="72" t="s">
        <v>369</v>
      </c>
      <c r="D586" t="s">
        <v>2055</v>
      </c>
      <c r="E586" t="s">
        <v>2100</v>
      </c>
      <c r="F586" s="73" t="s">
        <v>2128</v>
      </c>
      <c r="G586" s="72" t="s">
        <v>406</v>
      </c>
      <c r="H586" s="73" t="str">
        <f>IF(Proc[[#This Row],[type]]="LFF (MDG-F)",MID(Proc[[#This Row],[Obj]],13,10),"")</f>
        <v>2123C00022</v>
      </c>
      <c r="J586" s="73" t="b">
        <f>Proc[[#This Row],[Requested]]=Proc[[#This Row],[CurrentParent]]</f>
        <v>0</v>
      </c>
      <c r="K586" s="73" t="str">
        <f>IF(Proc[[#This Row],[Author]]="Marcela Urrego",VLOOKUP(LEFT(Proc[[#This Row],[Requested]],1),Table3[#All],2,0),VLOOKUP(Proc[[#This Row],[Author]],Table4[],2,0))</f>
        <v>MGF</v>
      </c>
      <c r="L586" s="73" t="s">
        <v>530</v>
      </c>
      <c r="M586" s="69">
        <v>45702.63349537037</v>
      </c>
      <c r="N586" s="69">
        <v>45712</v>
      </c>
      <c r="O586" s="69">
        <v>45712</v>
      </c>
      <c r="P586" s="74" t="str">
        <f ca="1">IF(Proc[[#This Row],[DaysAgeing]]&gt;5,"yep","on track")</f>
        <v>yep</v>
      </c>
      <c r="Q586" s="3">
        <f ca="1">IF(Proc[[#This Row],[DateClosed]]="",ABS(NETWORKDAYS(Proc[[#This Row],[DateOpened]],TODAY()))-1,ABS(NETWORKDAYS(Proc[[#This Row],[DateOpened]],Proc[[#This Row],[DateClosed]]))-1)</f>
        <v>6</v>
      </c>
      <c r="R586" s="74" t="s">
        <v>538</v>
      </c>
      <c r="S586" s="73"/>
    </row>
    <row r="587" spans="1:19" hidden="1">
      <c r="A587" s="72" t="s">
        <v>1982</v>
      </c>
      <c r="B587" s="73" t="str">
        <f>IFERROR(VLOOKUP(Proc[[#This Row],[App]],Table2[],3,0),"open")</f>
        <v>ok</v>
      </c>
      <c r="C587" s="72" t="s">
        <v>369</v>
      </c>
      <c r="D587" t="s">
        <v>2056</v>
      </c>
      <c r="E587" t="s">
        <v>2100</v>
      </c>
      <c r="F587" s="73" t="s">
        <v>2128</v>
      </c>
      <c r="G587" s="72" t="s">
        <v>406</v>
      </c>
      <c r="H587" s="73" t="str">
        <f>IF(Proc[[#This Row],[type]]="LFF (MDG-F)",MID(Proc[[#This Row],[Obj]],13,10),"")</f>
        <v>2123C00098</v>
      </c>
      <c r="J587" s="73" t="b">
        <f>Proc[[#This Row],[Requested]]=Proc[[#This Row],[CurrentParent]]</f>
        <v>0</v>
      </c>
      <c r="K587" s="73" t="str">
        <f>IF(Proc[[#This Row],[Author]]="Marcela Urrego",VLOOKUP(LEFT(Proc[[#This Row],[Requested]],1),Table3[#All],2,0),VLOOKUP(Proc[[#This Row],[Author]],Table4[],2,0))</f>
        <v>MGF</v>
      </c>
      <c r="L587" s="73" t="s">
        <v>530</v>
      </c>
      <c r="M587" s="69">
        <v>45702.63349537037</v>
      </c>
      <c r="N587" s="69">
        <v>45712</v>
      </c>
      <c r="O587" s="69">
        <v>45712</v>
      </c>
      <c r="P587" s="74" t="str">
        <f ca="1">IF(Proc[[#This Row],[DaysAgeing]]&gt;5,"yep","on track")</f>
        <v>yep</v>
      </c>
      <c r="Q587" s="3">
        <f ca="1">IF(Proc[[#This Row],[DateClosed]]="",ABS(NETWORKDAYS(Proc[[#This Row],[DateOpened]],TODAY()))-1,ABS(NETWORKDAYS(Proc[[#This Row],[DateOpened]],Proc[[#This Row],[DateClosed]]))-1)</f>
        <v>6</v>
      </c>
      <c r="R587" s="74" t="s">
        <v>538</v>
      </c>
      <c r="S587" s="73"/>
    </row>
    <row r="588" spans="1:19" hidden="1">
      <c r="A588" s="72" t="s">
        <v>1982</v>
      </c>
      <c r="B588" s="73" t="str">
        <f>IFERROR(VLOOKUP(Proc[[#This Row],[App]],Table2[],3,0),"open")</f>
        <v>ok</v>
      </c>
      <c r="C588" s="72" t="s">
        <v>369</v>
      </c>
      <c r="D588" t="s">
        <v>2057</v>
      </c>
      <c r="E588" t="s">
        <v>2099</v>
      </c>
      <c r="F588" s="73" t="s">
        <v>2128</v>
      </c>
      <c r="G588" s="72" t="s">
        <v>406</v>
      </c>
      <c r="H588" s="73" t="str">
        <f>IF(Proc[[#This Row],[type]]="LFF (MDG-F)",MID(Proc[[#This Row],[Obj]],13,10),"")</f>
        <v>2123C00103</v>
      </c>
      <c r="J588" s="73" t="b">
        <f>Proc[[#This Row],[Requested]]=Proc[[#This Row],[CurrentParent]]</f>
        <v>0</v>
      </c>
      <c r="K588" s="73" t="str">
        <f>IF(Proc[[#This Row],[Author]]="Marcela Urrego",VLOOKUP(LEFT(Proc[[#This Row],[Requested]],1),Table3[#All],2,0),VLOOKUP(Proc[[#This Row],[Author]],Table4[],2,0))</f>
        <v>MGF</v>
      </c>
      <c r="L588" s="73" t="s">
        <v>530</v>
      </c>
      <c r="M588" s="69">
        <v>45702.63349537037</v>
      </c>
      <c r="N588" s="69">
        <v>45712</v>
      </c>
      <c r="O588" s="69">
        <v>45712</v>
      </c>
      <c r="P588" s="74" t="str">
        <f ca="1">IF(Proc[[#This Row],[DaysAgeing]]&gt;5,"yep","on track")</f>
        <v>yep</v>
      </c>
      <c r="Q588" s="3">
        <f ca="1">IF(Proc[[#This Row],[DateClosed]]="",ABS(NETWORKDAYS(Proc[[#This Row],[DateOpened]],TODAY()))-1,ABS(NETWORKDAYS(Proc[[#This Row],[DateOpened]],Proc[[#This Row],[DateClosed]]))-1)</f>
        <v>6</v>
      </c>
      <c r="R588" s="74" t="s">
        <v>538</v>
      </c>
      <c r="S588" s="73"/>
    </row>
    <row r="589" spans="1:19" hidden="1">
      <c r="A589" s="72" t="s">
        <v>1982</v>
      </c>
      <c r="B589" s="73" t="str">
        <f>IFERROR(VLOOKUP(Proc[[#This Row],[App]],Table2[],3,0),"open")</f>
        <v>ok</v>
      </c>
      <c r="C589" s="72" t="s">
        <v>369</v>
      </c>
      <c r="D589" t="s">
        <v>2058</v>
      </c>
      <c r="E589" t="s">
        <v>2084</v>
      </c>
      <c r="F589" s="73" t="s">
        <v>2129</v>
      </c>
      <c r="G589" s="72" t="s">
        <v>406</v>
      </c>
      <c r="H589" s="73" t="str">
        <f>IF(Proc[[#This Row],[type]]="LFF (MDG-F)",MID(Proc[[#This Row],[Obj]],13,10),"")</f>
        <v>2123C00102</v>
      </c>
      <c r="J589" s="73" t="b">
        <f>Proc[[#This Row],[Requested]]=Proc[[#This Row],[CurrentParent]]</f>
        <v>0</v>
      </c>
      <c r="K589" s="73" t="str">
        <f>IF(Proc[[#This Row],[Author]]="Marcela Urrego",VLOOKUP(LEFT(Proc[[#This Row],[Requested]],1),Table3[#All],2,0),VLOOKUP(Proc[[#This Row],[Author]],Table4[],2,0))</f>
        <v>MGF</v>
      </c>
      <c r="L589" s="73" t="s">
        <v>530</v>
      </c>
      <c r="M589" s="69">
        <v>45702.63349537037</v>
      </c>
      <c r="N589" s="69">
        <v>45712</v>
      </c>
      <c r="O589" s="69">
        <v>45712</v>
      </c>
      <c r="P589" s="74" t="str">
        <f ca="1">IF(Proc[[#This Row],[DaysAgeing]]&gt;5,"yep","on track")</f>
        <v>yep</v>
      </c>
      <c r="Q589" s="3">
        <f ca="1">IF(Proc[[#This Row],[DateClosed]]="",ABS(NETWORKDAYS(Proc[[#This Row],[DateOpened]],TODAY()))-1,ABS(NETWORKDAYS(Proc[[#This Row],[DateOpened]],Proc[[#This Row],[DateClosed]]))-1)</f>
        <v>6</v>
      </c>
      <c r="R589" s="74" t="s">
        <v>538</v>
      </c>
      <c r="S589" s="73"/>
    </row>
    <row r="590" spans="1:19" hidden="1">
      <c r="A590" s="72" t="s">
        <v>1982</v>
      </c>
      <c r="B590" s="73" t="str">
        <f>IFERROR(VLOOKUP(Proc[[#This Row],[App]],Table2[],3,0),"open")</f>
        <v>ok</v>
      </c>
      <c r="C590" s="72" t="s">
        <v>369</v>
      </c>
      <c r="D590" t="s">
        <v>2059</v>
      </c>
      <c r="E590" t="s">
        <v>2084</v>
      </c>
      <c r="F590" s="73" t="s">
        <v>2129</v>
      </c>
      <c r="G590" s="72" t="s">
        <v>406</v>
      </c>
      <c r="H590" s="73" t="str">
        <f>IF(Proc[[#This Row],[type]]="LFF (MDG-F)",MID(Proc[[#This Row],[Obj]],13,10),"")</f>
        <v>2123OF0009</v>
      </c>
      <c r="J590" s="73" t="b">
        <f>Proc[[#This Row],[Requested]]=Proc[[#This Row],[CurrentParent]]</f>
        <v>0</v>
      </c>
      <c r="K590" s="73" t="str">
        <f>IF(Proc[[#This Row],[Author]]="Marcela Urrego",VLOOKUP(LEFT(Proc[[#This Row],[Requested]],1),Table3[#All],2,0),VLOOKUP(Proc[[#This Row],[Author]],Table4[],2,0))</f>
        <v>MGF</v>
      </c>
      <c r="L590" s="73" t="s">
        <v>530</v>
      </c>
      <c r="M590" s="69">
        <v>45702.63349537037</v>
      </c>
      <c r="N590" s="69">
        <v>45712</v>
      </c>
      <c r="O590" s="69">
        <v>45712</v>
      </c>
      <c r="P590" s="74" t="str">
        <f ca="1">IF(Proc[[#This Row],[DaysAgeing]]&gt;5,"yep","on track")</f>
        <v>yep</v>
      </c>
      <c r="Q590" s="3">
        <f ca="1">IF(Proc[[#This Row],[DateClosed]]="",ABS(NETWORKDAYS(Proc[[#This Row],[DateOpened]],TODAY()))-1,ABS(NETWORKDAYS(Proc[[#This Row],[DateOpened]],Proc[[#This Row],[DateClosed]]))-1)</f>
        <v>6</v>
      </c>
      <c r="R590" s="74" t="s">
        <v>538</v>
      </c>
      <c r="S590" s="73"/>
    </row>
    <row r="591" spans="1:19" hidden="1">
      <c r="A591" s="72" t="s">
        <v>1982</v>
      </c>
      <c r="B591" s="73" t="str">
        <f>IFERROR(VLOOKUP(Proc[[#This Row],[App]],Table2[],3,0),"open")</f>
        <v>ok</v>
      </c>
      <c r="C591" s="72" t="s">
        <v>369</v>
      </c>
      <c r="D591" t="s">
        <v>2060</v>
      </c>
      <c r="E591" t="s">
        <v>2101</v>
      </c>
      <c r="F591" s="73" t="s">
        <v>2130</v>
      </c>
      <c r="G591" s="72" t="s">
        <v>406</v>
      </c>
      <c r="H591" s="73" t="str">
        <f>IF(Proc[[#This Row],[type]]="LFF (MDG-F)",MID(Proc[[#This Row],[Obj]],13,10),"")</f>
        <v>2123TPSZ91</v>
      </c>
      <c r="J591" s="73" t="b">
        <f>Proc[[#This Row],[Requested]]=Proc[[#This Row],[CurrentParent]]</f>
        <v>0</v>
      </c>
      <c r="K591" s="73" t="str">
        <f>IF(Proc[[#This Row],[Author]]="Marcela Urrego",VLOOKUP(LEFT(Proc[[#This Row],[Requested]],1),Table3[#All],2,0),VLOOKUP(Proc[[#This Row],[Author]],Table4[],2,0))</f>
        <v>MGF</v>
      </c>
      <c r="L591" s="73" t="s">
        <v>530</v>
      </c>
      <c r="M591" s="69">
        <v>45702.63349537037</v>
      </c>
      <c r="N591" s="69">
        <v>45712</v>
      </c>
      <c r="O591" s="69">
        <v>45712</v>
      </c>
      <c r="P591" s="74" t="str">
        <f ca="1">IF(Proc[[#This Row],[DaysAgeing]]&gt;5,"yep","on track")</f>
        <v>yep</v>
      </c>
      <c r="Q591" s="3">
        <f ca="1">IF(Proc[[#This Row],[DateClosed]]="",ABS(NETWORKDAYS(Proc[[#This Row],[DateOpened]],TODAY()))-1,ABS(NETWORKDAYS(Proc[[#This Row],[DateOpened]],Proc[[#This Row],[DateClosed]]))-1)</f>
        <v>6</v>
      </c>
      <c r="R591" s="74" t="s">
        <v>538</v>
      </c>
      <c r="S591" s="73"/>
    </row>
    <row r="592" spans="1:19" hidden="1">
      <c r="A592" s="72" t="s">
        <v>1982</v>
      </c>
      <c r="B592" s="73" t="str">
        <f>IFERROR(VLOOKUP(Proc[[#This Row],[App]],Table2[],3,0),"open")</f>
        <v>ok</v>
      </c>
      <c r="C592" s="72" t="s">
        <v>369</v>
      </c>
      <c r="D592" t="s">
        <v>2061</v>
      </c>
      <c r="E592" t="s">
        <v>2102</v>
      </c>
      <c r="F592" s="73" t="s">
        <v>2130</v>
      </c>
      <c r="G592" s="72" t="s">
        <v>406</v>
      </c>
      <c r="H592" s="73" t="str">
        <f>IF(Proc[[#This Row],[type]]="LFF (MDG-F)",MID(Proc[[#This Row],[Obj]],13,10),"")</f>
        <v>2123TPSZ93</v>
      </c>
      <c r="J592" s="73" t="b">
        <f>Proc[[#This Row],[Requested]]=Proc[[#This Row],[CurrentParent]]</f>
        <v>0</v>
      </c>
      <c r="K592" s="73" t="str">
        <f>IF(Proc[[#This Row],[Author]]="Marcela Urrego",VLOOKUP(LEFT(Proc[[#This Row],[Requested]],1),Table3[#All],2,0),VLOOKUP(Proc[[#This Row],[Author]],Table4[],2,0))</f>
        <v>MGF</v>
      </c>
      <c r="L592" s="73" t="s">
        <v>530</v>
      </c>
      <c r="M592" s="69">
        <v>45702.63349537037</v>
      </c>
      <c r="N592" s="69">
        <v>45712</v>
      </c>
      <c r="O592" s="69">
        <v>45712</v>
      </c>
      <c r="P592" s="74" t="str">
        <f ca="1">IF(Proc[[#This Row],[DaysAgeing]]&gt;5,"yep","on track")</f>
        <v>yep</v>
      </c>
      <c r="Q592" s="3">
        <f ca="1">IF(Proc[[#This Row],[DateClosed]]="",ABS(NETWORKDAYS(Proc[[#This Row],[DateOpened]],TODAY()))-1,ABS(NETWORKDAYS(Proc[[#This Row],[DateOpened]],Proc[[#This Row],[DateClosed]]))-1)</f>
        <v>6</v>
      </c>
      <c r="R592" s="74" t="s">
        <v>538</v>
      </c>
      <c r="S592" s="73"/>
    </row>
    <row r="593" spans="1:19" hidden="1">
      <c r="A593" s="72" t="s">
        <v>1982</v>
      </c>
      <c r="B593" s="73" t="str">
        <f>IFERROR(VLOOKUP(Proc[[#This Row],[App]],Table2[],3,0),"open")</f>
        <v>ok</v>
      </c>
      <c r="C593" s="72" t="s">
        <v>369</v>
      </c>
      <c r="D593" t="s">
        <v>2062</v>
      </c>
      <c r="E593" t="s">
        <v>2103</v>
      </c>
      <c r="F593" s="73" t="s">
        <v>2131</v>
      </c>
      <c r="G593" s="72" t="s">
        <v>406</v>
      </c>
      <c r="H593" s="73" t="str">
        <f>IF(Proc[[#This Row],[type]]="LFF (MDG-F)",MID(Proc[[#This Row],[Obj]],13,10),"")</f>
        <v>2123L80001</v>
      </c>
      <c r="J593" s="73" t="b">
        <f>Proc[[#This Row],[Requested]]=Proc[[#This Row],[CurrentParent]]</f>
        <v>0</v>
      </c>
      <c r="K593" s="73" t="str">
        <f>IF(Proc[[#This Row],[Author]]="Marcela Urrego",VLOOKUP(LEFT(Proc[[#This Row],[Requested]],1),Table3[#All],2,0),VLOOKUP(Proc[[#This Row],[Author]],Table4[],2,0))</f>
        <v>MGF</v>
      </c>
      <c r="L593" s="73" t="s">
        <v>530</v>
      </c>
      <c r="M593" s="69">
        <v>45702.63349537037</v>
      </c>
      <c r="N593" s="69">
        <v>45712</v>
      </c>
      <c r="O593" s="69">
        <v>45712</v>
      </c>
      <c r="P593" s="74" t="str">
        <f ca="1">IF(Proc[[#This Row],[DaysAgeing]]&gt;5,"yep","on track")</f>
        <v>yep</v>
      </c>
      <c r="Q593" s="3">
        <f ca="1">IF(Proc[[#This Row],[DateClosed]]="",ABS(NETWORKDAYS(Proc[[#This Row],[DateOpened]],TODAY()))-1,ABS(NETWORKDAYS(Proc[[#This Row],[DateOpened]],Proc[[#This Row],[DateClosed]]))-1)</f>
        <v>6</v>
      </c>
      <c r="R593" s="74" t="s">
        <v>538</v>
      </c>
      <c r="S593" s="73"/>
    </row>
    <row r="594" spans="1:19" hidden="1">
      <c r="A594" s="72" t="s">
        <v>1982</v>
      </c>
      <c r="B594" s="73" t="str">
        <f>IFERROR(VLOOKUP(Proc[[#This Row],[App]],Table2[],3,0),"open")</f>
        <v>ok</v>
      </c>
      <c r="C594" s="72" t="s">
        <v>369</v>
      </c>
      <c r="D594" t="s">
        <v>2063</v>
      </c>
      <c r="E594" t="s">
        <v>2103</v>
      </c>
      <c r="F594" s="73" t="s">
        <v>2131</v>
      </c>
      <c r="G594" s="72" t="s">
        <v>406</v>
      </c>
      <c r="H594" s="73" t="str">
        <f>IF(Proc[[#This Row],[type]]="LFF (MDG-F)",MID(Proc[[#This Row],[Obj]],13,10),"")</f>
        <v>2123TPSZ90</v>
      </c>
      <c r="J594" s="73" t="b">
        <f>Proc[[#This Row],[Requested]]=Proc[[#This Row],[CurrentParent]]</f>
        <v>0</v>
      </c>
      <c r="K594" s="73" t="str">
        <f>IF(Proc[[#This Row],[Author]]="Marcela Urrego",VLOOKUP(LEFT(Proc[[#This Row],[Requested]],1),Table3[#All],2,0),VLOOKUP(Proc[[#This Row],[Author]],Table4[],2,0))</f>
        <v>MGF</v>
      </c>
      <c r="L594" s="73" t="s">
        <v>530</v>
      </c>
      <c r="M594" s="69">
        <v>45702.63349537037</v>
      </c>
      <c r="N594" s="69">
        <v>45712</v>
      </c>
      <c r="O594" s="69">
        <v>45712</v>
      </c>
      <c r="P594" s="74" t="str">
        <f ca="1">IF(Proc[[#This Row],[DaysAgeing]]&gt;5,"yep","on track")</f>
        <v>yep</v>
      </c>
      <c r="Q594" s="3">
        <f ca="1">IF(Proc[[#This Row],[DateClosed]]="",ABS(NETWORKDAYS(Proc[[#This Row],[DateOpened]],TODAY()))-1,ABS(NETWORKDAYS(Proc[[#This Row],[DateOpened]],Proc[[#This Row],[DateClosed]]))-1)</f>
        <v>6</v>
      </c>
      <c r="R594" s="74" t="s">
        <v>538</v>
      </c>
      <c r="S594" s="73"/>
    </row>
    <row r="595" spans="1:19" hidden="1">
      <c r="A595" s="72" t="s">
        <v>1982</v>
      </c>
      <c r="B595" s="73" t="str">
        <f>IFERROR(VLOOKUP(Proc[[#This Row],[App]],Table2[],3,0),"open")</f>
        <v>ok</v>
      </c>
      <c r="C595" s="72" t="s">
        <v>369</v>
      </c>
      <c r="D595" t="s">
        <v>2064</v>
      </c>
      <c r="E595" t="s">
        <v>2104</v>
      </c>
      <c r="F595" s="73" t="s">
        <v>2132</v>
      </c>
      <c r="G595" s="72" t="s">
        <v>406</v>
      </c>
      <c r="H595" s="73" t="str">
        <f>IF(Proc[[#This Row],[type]]="LFF (MDG-F)",MID(Proc[[#This Row],[Obj]],13,10),"")</f>
        <v>2123TQJZ94</v>
      </c>
      <c r="J595" s="73" t="b">
        <f>Proc[[#This Row],[Requested]]=Proc[[#This Row],[CurrentParent]]</f>
        <v>0</v>
      </c>
      <c r="K595" s="73" t="str">
        <f>IF(Proc[[#This Row],[Author]]="Marcela Urrego",VLOOKUP(LEFT(Proc[[#This Row],[Requested]],1),Table3[#All],2,0),VLOOKUP(Proc[[#This Row],[Author]],Table4[],2,0))</f>
        <v>MGF</v>
      </c>
      <c r="L595" s="73" t="s">
        <v>530</v>
      </c>
      <c r="M595" s="69">
        <v>45702.63349537037</v>
      </c>
      <c r="N595" s="69">
        <v>45712</v>
      </c>
      <c r="O595" s="69">
        <v>45712</v>
      </c>
      <c r="P595" s="74" t="str">
        <f ca="1">IF(Proc[[#This Row],[DaysAgeing]]&gt;5,"yep","on track")</f>
        <v>yep</v>
      </c>
      <c r="Q595" s="3">
        <f ca="1">IF(Proc[[#This Row],[DateClosed]]="",ABS(NETWORKDAYS(Proc[[#This Row],[DateOpened]],TODAY()))-1,ABS(NETWORKDAYS(Proc[[#This Row],[DateOpened]],Proc[[#This Row],[DateClosed]]))-1)</f>
        <v>6</v>
      </c>
      <c r="R595" s="74" t="s">
        <v>538</v>
      </c>
      <c r="S595" s="73"/>
    </row>
    <row r="596" spans="1:19" hidden="1">
      <c r="A596" s="72" t="s">
        <v>1982</v>
      </c>
      <c r="B596" s="73" t="str">
        <f>IFERROR(VLOOKUP(Proc[[#This Row],[App]],Table2[],3,0),"open")</f>
        <v>ok</v>
      </c>
      <c r="C596" s="72" t="s">
        <v>369</v>
      </c>
      <c r="D596" t="s">
        <v>2065</v>
      </c>
      <c r="E596" t="s">
        <v>2105</v>
      </c>
      <c r="F596" s="73" t="s">
        <v>2133</v>
      </c>
      <c r="G596" s="72" t="s">
        <v>406</v>
      </c>
      <c r="H596" s="73" t="str">
        <f>IF(Proc[[#This Row],[type]]="LFF (MDG-F)",MID(Proc[[#This Row],[Obj]],13,10),"")</f>
        <v>2123OF0015</v>
      </c>
      <c r="J596" s="73" t="b">
        <f>Proc[[#This Row],[Requested]]=Proc[[#This Row],[CurrentParent]]</f>
        <v>0</v>
      </c>
      <c r="K596" s="73" t="str">
        <f>IF(Proc[[#This Row],[Author]]="Marcela Urrego",VLOOKUP(LEFT(Proc[[#This Row],[Requested]],1),Table3[#All],2,0),VLOOKUP(Proc[[#This Row],[Author]],Table4[],2,0))</f>
        <v>MGF</v>
      </c>
      <c r="L596" s="73" t="s">
        <v>530</v>
      </c>
      <c r="M596" s="69">
        <v>45702.63349537037</v>
      </c>
      <c r="N596" s="69">
        <v>45712</v>
      </c>
      <c r="O596" s="69">
        <v>45712</v>
      </c>
      <c r="P596" s="74" t="str">
        <f ca="1">IF(Proc[[#This Row],[DaysAgeing]]&gt;5,"yep","on track")</f>
        <v>yep</v>
      </c>
      <c r="Q596" s="3">
        <f ca="1">IF(Proc[[#This Row],[DateClosed]]="",ABS(NETWORKDAYS(Proc[[#This Row],[DateOpened]],TODAY()))-1,ABS(NETWORKDAYS(Proc[[#This Row],[DateOpened]],Proc[[#This Row],[DateClosed]]))-1)</f>
        <v>6</v>
      </c>
      <c r="R596" s="74" t="s">
        <v>538</v>
      </c>
      <c r="S596" s="73"/>
    </row>
    <row r="597" spans="1:19" hidden="1">
      <c r="A597" s="72" t="s">
        <v>1982</v>
      </c>
      <c r="B597" s="73" t="str">
        <f>IFERROR(VLOOKUP(Proc[[#This Row],[App]],Table2[],3,0),"open")</f>
        <v>ok</v>
      </c>
      <c r="C597" s="72" t="s">
        <v>369</v>
      </c>
      <c r="D597" t="s">
        <v>2066</v>
      </c>
      <c r="E597" t="s">
        <v>2106</v>
      </c>
      <c r="F597" s="73" t="s">
        <v>2134</v>
      </c>
      <c r="G597" s="72" t="s">
        <v>406</v>
      </c>
      <c r="H597" s="73" t="str">
        <f>IF(Proc[[#This Row],[type]]="LFF (MDG-F)",MID(Proc[[#This Row],[Obj]],13,10),"")</f>
        <v>2123L50024</v>
      </c>
      <c r="J597" s="73" t="b">
        <f>Proc[[#This Row],[Requested]]=Proc[[#This Row],[CurrentParent]]</f>
        <v>0</v>
      </c>
      <c r="K597" s="73" t="str">
        <f>IF(Proc[[#This Row],[Author]]="Marcela Urrego",VLOOKUP(LEFT(Proc[[#This Row],[Requested]],1),Table3[#All],2,0),VLOOKUP(Proc[[#This Row],[Author]],Table4[],2,0))</f>
        <v>MGF</v>
      </c>
      <c r="L597" s="73" t="s">
        <v>530</v>
      </c>
      <c r="M597" s="69">
        <v>45702.63349537037</v>
      </c>
      <c r="N597" s="69">
        <v>45712</v>
      </c>
      <c r="O597" s="69">
        <v>45712</v>
      </c>
      <c r="P597" s="74" t="str">
        <f ca="1">IF(Proc[[#This Row],[DaysAgeing]]&gt;5,"yep","on track")</f>
        <v>yep</v>
      </c>
      <c r="Q597" s="3">
        <f ca="1">IF(Proc[[#This Row],[DateClosed]]="",ABS(NETWORKDAYS(Proc[[#This Row],[DateOpened]],TODAY()))-1,ABS(NETWORKDAYS(Proc[[#This Row],[DateOpened]],Proc[[#This Row],[DateClosed]]))-1)</f>
        <v>6</v>
      </c>
      <c r="R597" s="74" t="s">
        <v>538</v>
      </c>
      <c r="S597" s="73"/>
    </row>
    <row r="598" spans="1:19" hidden="1">
      <c r="A598" s="72" t="s">
        <v>1982</v>
      </c>
      <c r="B598" s="73" t="str">
        <f>IFERROR(VLOOKUP(Proc[[#This Row],[App]],Table2[],3,0),"open")</f>
        <v>ok</v>
      </c>
      <c r="C598" s="72" t="s">
        <v>369</v>
      </c>
      <c r="D598" t="s">
        <v>2067</v>
      </c>
      <c r="E598" t="s">
        <v>2106</v>
      </c>
      <c r="F598" s="73" t="s">
        <v>2135</v>
      </c>
      <c r="G598" s="72" t="s">
        <v>406</v>
      </c>
      <c r="H598" s="73" t="str">
        <f>IF(Proc[[#This Row],[type]]="LFF (MDG-F)",MID(Proc[[#This Row],[Obj]],13,10),"")</f>
        <v>2123L58472</v>
      </c>
      <c r="J598" s="73" t="b">
        <f>Proc[[#This Row],[Requested]]=Proc[[#This Row],[CurrentParent]]</f>
        <v>0</v>
      </c>
      <c r="K598" s="73" t="str">
        <f>IF(Proc[[#This Row],[Author]]="Marcela Urrego",VLOOKUP(LEFT(Proc[[#This Row],[Requested]],1),Table3[#All],2,0),VLOOKUP(Proc[[#This Row],[Author]],Table4[],2,0))</f>
        <v>MGF</v>
      </c>
      <c r="L598" s="73" t="s">
        <v>530</v>
      </c>
      <c r="M598" s="69">
        <v>45702.63349537037</v>
      </c>
      <c r="N598" s="69">
        <v>45712</v>
      </c>
      <c r="O598" s="69">
        <v>45712</v>
      </c>
      <c r="P598" s="74" t="str">
        <f ca="1">IF(Proc[[#This Row],[DaysAgeing]]&gt;5,"yep","on track")</f>
        <v>yep</v>
      </c>
      <c r="Q598" s="3">
        <f ca="1">IF(Proc[[#This Row],[DateClosed]]="",ABS(NETWORKDAYS(Proc[[#This Row],[DateOpened]],TODAY()))-1,ABS(NETWORKDAYS(Proc[[#This Row],[DateOpened]],Proc[[#This Row],[DateClosed]]))-1)</f>
        <v>6</v>
      </c>
      <c r="R598" s="74" t="s">
        <v>538</v>
      </c>
      <c r="S598" s="73"/>
    </row>
    <row r="599" spans="1:19" hidden="1">
      <c r="A599" s="72" t="s">
        <v>1982</v>
      </c>
      <c r="B599" s="73" t="str">
        <f>IFERROR(VLOOKUP(Proc[[#This Row],[App]],Table2[],3,0),"open")</f>
        <v>ok</v>
      </c>
      <c r="C599" s="72" t="s">
        <v>369</v>
      </c>
      <c r="D599" t="s">
        <v>2068</v>
      </c>
      <c r="E599" t="s">
        <v>2106</v>
      </c>
      <c r="F599" s="73" t="s">
        <v>2135</v>
      </c>
      <c r="G599" s="72" t="s">
        <v>406</v>
      </c>
      <c r="H599" s="73" t="str">
        <f>IF(Proc[[#This Row],[type]]="LFF (MDG-F)",MID(Proc[[#This Row],[Obj]],13,10),"")</f>
        <v>2123L50006</v>
      </c>
      <c r="J599" s="73" t="b">
        <f>Proc[[#This Row],[Requested]]=Proc[[#This Row],[CurrentParent]]</f>
        <v>0</v>
      </c>
      <c r="K599" s="73" t="str">
        <f>IF(Proc[[#This Row],[Author]]="Marcela Urrego",VLOOKUP(LEFT(Proc[[#This Row],[Requested]],1),Table3[#All],2,0),VLOOKUP(Proc[[#This Row],[Author]],Table4[],2,0))</f>
        <v>MGF</v>
      </c>
      <c r="L599" s="73" t="s">
        <v>530</v>
      </c>
      <c r="M599" s="69">
        <v>45702.63349537037</v>
      </c>
      <c r="N599" s="69">
        <v>45712</v>
      </c>
      <c r="O599" s="69">
        <v>45712</v>
      </c>
      <c r="P599" s="74" t="str">
        <f ca="1">IF(Proc[[#This Row],[DaysAgeing]]&gt;5,"yep","on track")</f>
        <v>yep</v>
      </c>
      <c r="Q599" s="3">
        <f ca="1">IF(Proc[[#This Row],[DateClosed]]="",ABS(NETWORKDAYS(Proc[[#This Row],[DateOpened]],TODAY()))-1,ABS(NETWORKDAYS(Proc[[#This Row],[DateOpened]],Proc[[#This Row],[DateClosed]]))-1)</f>
        <v>6</v>
      </c>
      <c r="R599" s="74" t="s">
        <v>538</v>
      </c>
      <c r="S599" s="73"/>
    </row>
    <row r="600" spans="1:19" hidden="1">
      <c r="A600" s="72" t="s">
        <v>1982</v>
      </c>
      <c r="B600" s="73" t="str">
        <f>IFERROR(VLOOKUP(Proc[[#This Row],[App]],Table2[],3,0),"open")</f>
        <v>ok</v>
      </c>
      <c r="C600" s="72" t="s">
        <v>369</v>
      </c>
      <c r="D600" t="s">
        <v>2069</v>
      </c>
      <c r="E600" t="s">
        <v>2107</v>
      </c>
      <c r="F600" s="73" t="s">
        <v>2135</v>
      </c>
      <c r="G600" s="72" t="s">
        <v>406</v>
      </c>
      <c r="H600" s="73" t="str">
        <f>IF(Proc[[#This Row],[type]]="LFF (MDG-F)",MID(Proc[[#This Row],[Obj]],13,10),"")</f>
        <v>2123L50005</v>
      </c>
      <c r="J600" s="73" t="b">
        <f>Proc[[#This Row],[Requested]]=Proc[[#This Row],[CurrentParent]]</f>
        <v>0</v>
      </c>
      <c r="K600" s="73" t="str">
        <f>IF(Proc[[#This Row],[Author]]="Marcela Urrego",VLOOKUP(LEFT(Proc[[#This Row],[Requested]],1),Table3[#All],2,0),VLOOKUP(Proc[[#This Row],[Author]],Table4[],2,0))</f>
        <v>MGF</v>
      </c>
      <c r="L600" s="73" t="s">
        <v>530</v>
      </c>
      <c r="M600" s="69">
        <v>45702.63349537037</v>
      </c>
      <c r="N600" s="69">
        <v>45712</v>
      </c>
      <c r="O600" s="69">
        <v>45712</v>
      </c>
      <c r="P600" s="74" t="str">
        <f ca="1">IF(Proc[[#This Row],[DaysAgeing]]&gt;5,"yep","on track")</f>
        <v>yep</v>
      </c>
      <c r="Q600" s="3">
        <f ca="1">IF(Proc[[#This Row],[DateClosed]]="",ABS(NETWORKDAYS(Proc[[#This Row],[DateOpened]],TODAY()))-1,ABS(NETWORKDAYS(Proc[[#This Row],[DateOpened]],Proc[[#This Row],[DateClosed]]))-1)</f>
        <v>6</v>
      </c>
      <c r="R600" s="74" t="s">
        <v>538</v>
      </c>
      <c r="S600" s="73"/>
    </row>
    <row r="601" spans="1:19" hidden="1">
      <c r="A601" s="72" t="s">
        <v>1982</v>
      </c>
      <c r="B601" s="73" t="str">
        <f>IFERROR(VLOOKUP(Proc[[#This Row],[App]],Table2[],3,0),"open")</f>
        <v>ok</v>
      </c>
      <c r="C601" s="72" t="s">
        <v>369</v>
      </c>
      <c r="D601" t="s">
        <v>2070</v>
      </c>
      <c r="E601" t="s">
        <v>2106</v>
      </c>
      <c r="F601" s="73" t="s">
        <v>2136</v>
      </c>
      <c r="G601" s="72" t="s">
        <v>406</v>
      </c>
      <c r="H601" s="73" t="str">
        <f>IF(Proc[[#This Row],[type]]="LFF (MDG-F)",MID(Proc[[#This Row],[Obj]],13,10),"")</f>
        <v>2123L50003</v>
      </c>
      <c r="J601" s="73" t="b">
        <f>Proc[[#This Row],[Requested]]=Proc[[#This Row],[CurrentParent]]</f>
        <v>0</v>
      </c>
      <c r="K601" s="73" t="str">
        <f>IF(Proc[[#This Row],[Author]]="Marcela Urrego",VLOOKUP(LEFT(Proc[[#This Row],[Requested]],1),Table3[#All],2,0),VLOOKUP(Proc[[#This Row],[Author]],Table4[],2,0))</f>
        <v>MGF</v>
      </c>
      <c r="L601" s="73" t="s">
        <v>530</v>
      </c>
      <c r="M601" s="69">
        <v>45702.63349537037</v>
      </c>
      <c r="N601" s="69">
        <v>45712</v>
      </c>
      <c r="O601" s="69">
        <v>45712</v>
      </c>
      <c r="P601" s="74" t="str">
        <f ca="1">IF(Proc[[#This Row],[DaysAgeing]]&gt;5,"yep","on track")</f>
        <v>yep</v>
      </c>
      <c r="Q601" s="3">
        <f ca="1">IF(Proc[[#This Row],[DateClosed]]="",ABS(NETWORKDAYS(Proc[[#This Row],[DateOpened]],TODAY()))-1,ABS(NETWORKDAYS(Proc[[#This Row],[DateOpened]],Proc[[#This Row],[DateClosed]]))-1)</f>
        <v>6</v>
      </c>
      <c r="R601" s="74" t="s">
        <v>538</v>
      </c>
      <c r="S601" s="73"/>
    </row>
    <row r="602" spans="1:19" hidden="1">
      <c r="A602" s="72" t="s">
        <v>1982</v>
      </c>
      <c r="B602" s="73" t="str">
        <f>IFERROR(VLOOKUP(Proc[[#This Row],[App]],Table2[],3,0),"open")</f>
        <v>ok</v>
      </c>
      <c r="C602" s="72" t="s">
        <v>369</v>
      </c>
      <c r="D602" t="s">
        <v>2071</v>
      </c>
      <c r="E602" t="s">
        <v>2106</v>
      </c>
      <c r="F602" s="73" t="s">
        <v>2137</v>
      </c>
      <c r="G602" s="72" t="s">
        <v>406</v>
      </c>
      <c r="H602" s="73" t="str">
        <f>IF(Proc[[#This Row],[type]]="LFF (MDG-F)",MID(Proc[[#This Row],[Obj]],13,10),"")</f>
        <v>2123L50004</v>
      </c>
      <c r="J602" s="73" t="b">
        <f>Proc[[#This Row],[Requested]]=Proc[[#This Row],[CurrentParent]]</f>
        <v>0</v>
      </c>
      <c r="K602" s="73" t="str">
        <f>IF(Proc[[#This Row],[Author]]="Marcela Urrego",VLOOKUP(LEFT(Proc[[#This Row],[Requested]],1),Table3[#All],2,0),VLOOKUP(Proc[[#This Row],[Author]],Table4[],2,0))</f>
        <v>MGF</v>
      </c>
      <c r="L602" s="73" t="s">
        <v>530</v>
      </c>
      <c r="M602" s="69">
        <v>45702.63349537037</v>
      </c>
      <c r="N602" s="69">
        <v>45712</v>
      </c>
      <c r="O602" s="69">
        <v>45712</v>
      </c>
      <c r="P602" s="74" t="str">
        <f ca="1">IF(Proc[[#This Row],[DaysAgeing]]&gt;5,"yep","on track")</f>
        <v>yep</v>
      </c>
      <c r="Q602" s="3">
        <f ca="1">IF(Proc[[#This Row],[DateClosed]]="",ABS(NETWORKDAYS(Proc[[#This Row],[DateOpened]],TODAY()))-1,ABS(NETWORKDAYS(Proc[[#This Row],[DateOpened]],Proc[[#This Row],[DateClosed]]))-1)</f>
        <v>6</v>
      </c>
      <c r="R602" s="74" t="s">
        <v>538</v>
      </c>
      <c r="S602" s="73"/>
    </row>
    <row r="603" spans="1:19" hidden="1">
      <c r="A603" s="72" t="s">
        <v>1982</v>
      </c>
      <c r="B603" s="73" t="str">
        <f>IFERROR(VLOOKUP(Proc[[#This Row],[App]],Table2[],3,0),"open")</f>
        <v>ok</v>
      </c>
      <c r="C603" s="72" t="s">
        <v>369</v>
      </c>
      <c r="D603" t="s">
        <v>2072</v>
      </c>
      <c r="E603" t="s">
        <v>2108</v>
      </c>
      <c r="F603" s="73" t="s">
        <v>2138</v>
      </c>
      <c r="G603" s="72" t="s">
        <v>406</v>
      </c>
      <c r="H603" s="73" t="str">
        <f>IF(Proc[[#This Row],[type]]="LFF (MDG-F)",MID(Proc[[#This Row],[Obj]],13,10),"")</f>
        <v>2123C00112</v>
      </c>
      <c r="J603" s="73" t="b">
        <f>Proc[[#This Row],[Requested]]=Proc[[#This Row],[CurrentParent]]</f>
        <v>0</v>
      </c>
      <c r="K603" s="73" t="str">
        <f>IF(Proc[[#This Row],[Author]]="Marcela Urrego",VLOOKUP(LEFT(Proc[[#This Row],[Requested]],1),Table3[#All],2,0),VLOOKUP(Proc[[#This Row],[Author]],Table4[],2,0))</f>
        <v>MGF</v>
      </c>
      <c r="L603" s="73" t="s">
        <v>530</v>
      </c>
      <c r="M603" s="69">
        <v>45702.63349537037</v>
      </c>
      <c r="N603" s="69">
        <v>45712</v>
      </c>
      <c r="O603" s="69">
        <v>45712</v>
      </c>
      <c r="P603" s="74" t="str">
        <f ca="1">IF(Proc[[#This Row],[DaysAgeing]]&gt;5,"yep","on track")</f>
        <v>yep</v>
      </c>
      <c r="Q603" s="3">
        <f ca="1">IF(Proc[[#This Row],[DateClosed]]="",ABS(NETWORKDAYS(Proc[[#This Row],[DateOpened]],TODAY()))-1,ABS(NETWORKDAYS(Proc[[#This Row],[DateOpened]],Proc[[#This Row],[DateClosed]]))-1)</f>
        <v>6</v>
      </c>
      <c r="R603" s="74" t="s">
        <v>538</v>
      </c>
      <c r="S603" s="73"/>
    </row>
    <row r="604" spans="1:19" hidden="1">
      <c r="A604" s="72" t="s">
        <v>1982</v>
      </c>
      <c r="B604" s="73" t="str">
        <f>IFERROR(VLOOKUP(Proc[[#This Row],[App]],Table2[],3,0),"open")</f>
        <v>ok</v>
      </c>
      <c r="C604" s="72" t="s">
        <v>369</v>
      </c>
      <c r="D604" t="s">
        <v>2073</v>
      </c>
      <c r="E604" t="s">
        <v>2109</v>
      </c>
      <c r="F604" s="73" t="s">
        <v>2139</v>
      </c>
      <c r="G604" s="72" t="s">
        <v>406</v>
      </c>
      <c r="H604" s="73" t="str">
        <f>IF(Proc[[#This Row],[type]]="LFF (MDG-F)",MID(Proc[[#This Row],[Obj]],13,10),"")</f>
        <v>2123OF0025</v>
      </c>
      <c r="J604" s="73" t="b">
        <f>Proc[[#This Row],[Requested]]=Proc[[#This Row],[CurrentParent]]</f>
        <v>0</v>
      </c>
      <c r="K604" s="73" t="str">
        <f>IF(Proc[[#This Row],[Author]]="Marcela Urrego",VLOOKUP(LEFT(Proc[[#This Row],[Requested]],1),Table3[#All],2,0),VLOOKUP(Proc[[#This Row],[Author]],Table4[],2,0))</f>
        <v>MGF</v>
      </c>
      <c r="L604" s="73" t="s">
        <v>530</v>
      </c>
      <c r="M604" s="69">
        <v>45702.63349537037</v>
      </c>
      <c r="N604" s="69">
        <v>45712</v>
      </c>
      <c r="O604" s="69">
        <v>45712</v>
      </c>
      <c r="P604" s="74" t="str">
        <f ca="1">IF(Proc[[#This Row],[DaysAgeing]]&gt;5,"yep","on track")</f>
        <v>yep</v>
      </c>
      <c r="Q604" s="3">
        <f ca="1">IF(Proc[[#This Row],[DateClosed]]="",ABS(NETWORKDAYS(Proc[[#This Row],[DateOpened]],TODAY()))-1,ABS(NETWORKDAYS(Proc[[#This Row],[DateOpened]],Proc[[#This Row],[DateClosed]]))-1)</f>
        <v>6</v>
      </c>
      <c r="R604" s="74" t="s">
        <v>538</v>
      </c>
      <c r="S604" s="73"/>
    </row>
    <row r="605" spans="1:19" hidden="1">
      <c r="A605" s="72" t="s">
        <v>1982</v>
      </c>
      <c r="B605" s="73" t="str">
        <f>IFERROR(VLOOKUP(Proc[[#This Row],[App]],Table2[],3,0),"open")</f>
        <v>ok</v>
      </c>
      <c r="C605" s="72" t="s">
        <v>369</v>
      </c>
      <c r="D605" t="s">
        <v>2074</v>
      </c>
      <c r="E605" t="s">
        <v>2110</v>
      </c>
      <c r="F605" s="73" t="s">
        <v>2140</v>
      </c>
      <c r="G605" s="72" t="s">
        <v>406</v>
      </c>
      <c r="H605" s="73" t="str">
        <f>IF(Proc[[#This Row],[type]]="LFF (MDG-F)",MID(Proc[[#This Row],[Obj]],13,10),"")</f>
        <v>2123OF0024</v>
      </c>
      <c r="J605" s="73" t="b">
        <f>Proc[[#This Row],[Requested]]=Proc[[#This Row],[CurrentParent]]</f>
        <v>0</v>
      </c>
      <c r="K605" s="73" t="str">
        <f>IF(Proc[[#This Row],[Author]]="Marcela Urrego",VLOOKUP(LEFT(Proc[[#This Row],[Requested]],1),Table3[#All],2,0),VLOOKUP(Proc[[#This Row],[Author]],Table4[],2,0))</f>
        <v>MGF</v>
      </c>
      <c r="L605" s="73" t="s">
        <v>530</v>
      </c>
      <c r="M605" s="69">
        <v>45702.63349537037</v>
      </c>
      <c r="N605" s="69">
        <v>45712</v>
      </c>
      <c r="O605" s="69">
        <v>45712</v>
      </c>
      <c r="P605" s="74" t="str">
        <f ca="1">IF(Proc[[#This Row],[DaysAgeing]]&gt;5,"yep","on track")</f>
        <v>yep</v>
      </c>
      <c r="Q605" s="3">
        <f ca="1">IF(Proc[[#This Row],[DateClosed]]="",ABS(NETWORKDAYS(Proc[[#This Row],[DateOpened]],TODAY()))-1,ABS(NETWORKDAYS(Proc[[#This Row],[DateOpened]],Proc[[#This Row],[DateClosed]]))-1)</f>
        <v>6</v>
      </c>
      <c r="R605" s="74" t="s">
        <v>538</v>
      </c>
      <c r="S605" s="73"/>
    </row>
    <row r="606" spans="1:19" hidden="1">
      <c r="A606" s="72" t="s">
        <v>1982</v>
      </c>
      <c r="B606" s="73" t="str">
        <f>IFERROR(VLOOKUP(Proc[[#This Row],[App]],Table2[],3,0),"open")</f>
        <v>ok</v>
      </c>
      <c r="C606" s="72" t="s">
        <v>369</v>
      </c>
      <c r="D606" t="s">
        <v>2075</v>
      </c>
      <c r="E606" t="s">
        <v>2111</v>
      </c>
      <c r="F606" s="73" t="s">
        <v>2141</v>
      </c>
      <c r="G606" s="72" t="s">
        <v>406</v>
      </c>
      <c r="H606" s="73" t="str">
        <f>IF(Proc[[#This Row],[type]]="LFF (MDG-F)",MID(Proc[[#This Row],[Obj]],13,10),"")</f>
        <v>2123OF0021</v>
      </c>
      <c r="J606" s="73" t="b">
        <f>Proc[[#This Row],[Requested]]=Proc[[#This Row],[CurrentParent]]</f>
        <v>0</v>
      </c>
      <c r="K606" s="73" t="str">
        <f>IF(Proc[[#This Row],[Author]]="Marcela Urrego",VLOOKUP(LEFT(Proc[[#This Row],[Requested]],1),Table3[#All],2,0),VLOOKUP(Proc[[#This Row],[Author]],Table4[],2,0))</f>
        <v>MGF</v>
      </c>
      <c r="L606" s="73" t="s">
        <v>530</v>
      </c>
      <c r="M606" s="69">
        <v>45702.63349537037</v>
      </c>
      <c r="N606" s="69">
        <v>45712</v>
      </c>
      <c r="O606" s="69">
        <v>45712</v>
      </c>
      <c r="P606" s="74" t="str">
        <f ca="1">IF(Proc[[#This Row],[DaysAgeing]]&gt;5,"yep","on track")</f>
        <v>yep</v>
      </c>
      <c r="Q606" s="3">
        <f ca="1">IF(Proc[[#This Row],[DateClosed]]="",ABS(NETWORKDAYS(Proc[[#This Row],[DateOpened]],TODAY()))-1,ABS(NETWORKDAYS(Proc[[#This Row],[DateOpened]],Proc[[#This Row],[DateClosed]]))-1)</f>
        <v>6</v>
      </c>
      <c r="R606" s="74" t="s">
        <v>538</v>
      </c>
      <c r="S606" s="73"/>
    </row>
    <row r="607" spans="1:19" hidden="1">
      <c r="A607" s="72" t="s">
        <v>1982</v>
      </c>
      <c r="B607" s="73" t="str">
        <f>IFERROR(VLOOKUP(Proc[[#This Row],[App]],Table2[],3,0),"open")</f>
        <v>ok</v>
      </c>
      <c r="C607" s="72" t="s">
        <v>369</v>
      </c>
      <c r="D607" t="s">
        <v>2076</v>
      </c>
      <c r="E607" t="s">
        <v>2112</v>
      </c>
      <c r="F607" s="73" t="s">
        <v>2142</v>
      </c>
      <c r="G607" s="72" t="s">
        <v>400</v>
      </c>
      <c r="H607" s="73" t="str">
        <f>IF(Proc[[#This Row],[type]]="LFF (MDG-F)",MID(Proc[[#This Row],[Obj]],13,10),"")</f>
        <v/>
      </c>
      <c r="J607" s="73" t="b">
        <f>Proc[[#This Row],[Requested]]=Proc[[#This Row],[CurrentParent]]</f>
        <v>0</v>
      </c>
      <c r="K607" s="73" t="str">
        <f>IF(Proc[[#This Row],[Author]]="Marcela Urrego",VLOOKUP(LEFT(Proc[[#This Row],[Requested]],1),Table3[#All],2,0),VLOOKUP(Proc[[#This Row],[Author]],Table4[],2,0))</f>
        <v>MGF</v>
      </c>
      <c r="L607" s="73" t="s">
        <v>530</v>
      </c>
      <c r="M607" s="69">
        <v>45702.63349537037</v>
      </c>
      <c r="N607" s="69">
        <v>45712</v>
      </c>
      <c r="O607" s="69">
        <v>45712</v>
      </c>
      <c r="P607" s="74" t="str">
        <f ca="1">IF(Proc[[#This Row],[DaysAgeing]]&gt;5,"yep","on track")</f>
        <v>yep</v>
      </c>
      <c r="Q607" s="3">
        <f ca="1">IF(Proc[[#This Row],[DateClosed]]="",ABS(NETWORKDAYS(Proc[[#This Row],[DateOpened]],TODAY()))-1,ABS(NETWORKDAYS(Proc[[#This Row],[DateOpened]],Proc[[#This Row],[DateClosed]]))-1)</f>
        <v>6</v>
      </c>
      <c r="R607" s="74" t="s">
        <v>538</v>
      </c>
      <c r="S607" s="73"/>
    </row>
    <row r="608" spans="1:19" hidden="1">
      <c r="A608" s="72" t="s">
        <v>1982</v>
      </c>
      <c r="B608" s="73" t="str">
        <f>IFERROR(VLOOKUP(Proc[[#This Row],[App]],Table2[],3,0),"open")</f>
        <v>ok</v>
      </c>
      <c r="C608" s="72" t="s">
        <v>369</v>
      </c>
      <c r="D608" t="s">
        <v>2077</v>
      </c>
      <c r="E608" t="s">
        <v>2112</v>
      </c>
      <c r="F608" s="73" t="s">
        <v>2143</v>
      </c>
      <c r="G608" s="72" t="s">
        <v>400</v>
      </c>
      <c r="H608" s="73" t="str">
        <f>IF(Proc[[#This Row],[type]]="LFF (MDG-F)",MID(Proc[[#This Row],[Obj]],13,10),"")</f>
        <v/>
      </c>
      <c r="J608" s="73" t="b">
        <f>Proc[[#This Row],[Requested]]=Proc[[#This Row],[CurrentParent]]</f>
        <v>0</v>
      </c>
      <c r="K608" s="73" t="str">
        <f>IF(Proc[[#This Row],[Author]]="Marcela Urrego",VLOOKUP(LEFT(Proc[[#This Row],[Requested]],1),Table3[#All],2,0),VLOOKUP(Proc[[#This Row],[Author]],Table4[],2,0))</f>
        <v>MGF</v>
      </c>
      <c r="L608" s="73" t="s">
        <v>530</v>
      </c>
      <c r="M608" s="69">
        <v>45702.63349537037</v>
      </c>
      <c r="N608" s="69">
        <v>45712</v>
      </c>
      <c r="O608" s="69">
        <v>45712</v>
      </c>
      <c r="P608" s="74" t="str">
        <f ca="1">IF(Proc[[#This Row],[DaysAgeing]]&gt;5,"yep","on track")</f>
        <v>yep</v>
      </c>
      <c r="Q608" s="3">
        <f ca="1">IF(Proc[[#This Row],[DateClosed]]="",ABS(NETWORKDAYS(Proc[[#This Row],[DateOpened]],TODAY()))-1,ABS(NETWORKDAYS(Proc[[#This Row],[DateOpened]],Proc[[#This Row],[DateClosed]]))-1)</f>
        <v>6</v>
      </c>
      <c r="R608" s="74" t="s">
        <v>538</v>
      </c>
      <c r="S608" s="73"/>
    </row>
    <row r="609" spans="1:19" hidden="1">
      <c r="A609" s="72" t="s">
        <v>1982</v>
      </c>
      <c r="B609" s="73" t="str">
        <f>IFERROR(VLOOKUP(Proc[[#This Row],[App]],Table2[],3,0),"open")</f>
        <v>ok</v>
      </c>
      <c r="C609" s="72" t="s">
        <v>369</v>
      </c>
      <c r="D609" t="s">
        <v>2078</v>
      </c>
      <c r="E609" t="s">
        <v>2112</v>
      </c>
      <c r="F609" s="73" t="s">
        <v>2144</v>
      </c>
      <c r="G609" s="72" t="s">
        <v>400</v>
      </c>
      <c r="H609" s="73" t="str">
        <f>IF(Proc[[#This Row],[type]]="LFF (MDG-F)",MID(Proc[[#This Row],[Obj]],13,10),"")</f>
        <v/>
      </c>
      <c r="J609" s="73" t="b">
        <f>Proc[[#This Row],[Requested]]=Proc[[#This Row],[CurrentParent]]</f>
        <v>0</v>
      </c>
      <c r="K609" s="73" t="str">
        <f>IF(Proc[[#This Row],[Author]]="Marcela Urrego",VLOOKUP(LEFT(Proc[[#This Row],[Requested]],1),Table3[#All],2,0),VLOOKUP(Proc[[#This Row],[Author]],Table4[],2,0))</f>
        <v>MGF</v>
      </c>
      <c r="L609" s="73" t="s">
        <v>530</v>
      </c>
      <c r="M609" s="69">
        <v>45702.63349537037</v>
      </c>
      <c r="N609" s="69">
        <v>45712</v>
      </c>
      <c r="O609" s="69">
        <v>45712</v>
      </c>
      <c r="P609" s="74" t="str">
        <f ca="1">IF(Proc[[#This Row],[DaysAgeing]]&gt;5,"yep","on track")</f>
        <v>yep</v>
      </c>
      <c r="Q609" s="3">
        <f ca="1">IF(Proc[[#This Row],[DateClosed]]="",ABS(NETWORKDAYS(Proc[[#This Row],[DateOpened]],TODAY()))-1,ABS(NETWORKDAYS(Proc[[#This Row],[DateOpened]],Proc[[#This Row],[DateClosed]]))-1)</f>
        <v>6</v>
      </c>
      <c r="R609" s="74" t="s">
        <v>538</v>
      </c>
      <c r="S609" s="73"/>
    </row>
    <row r="610" spans="1:19" hidden="1">
      <c r="A610" s="72" t="s">
        <v>1982</v>
      </c>
      <c r="B610" s="73" t="str">
        <f>IFERROR(VLOOKUP(Proc[[#This Row],[App]],Table2[],3,0),"open")</f>
        <v>ok</v>
      </c>
      <c r="C610" s="72" t="s">
        <v>369</v>
      </c>
      <c r="D610" t="s">
        <v>2079</v>
      </c>
      <c r="E610" t="s">
        <v>2112</v>
      </c>
      <c r="F610" s="73" t="s">
        <v>2145</v>
      </c>
      <c r="G610" s="72" t="s">
        <v>400</v>
      </c>
      <c r="H610" s="73" t="str">
        <f>IF(Proc[[#This Row],[type]]="LFF (MDG-F)",MID(Proc[[#This Row],[Obj]],13,10),"")</f>
        <v/>
      </c>
      <c r="J610" s="73" t="b">
        <f>Proc[[#This Row],[Requested]]=Proc[[#This Row],[CurrentParent]]</f>
        <v>0</v>
      </c>
      <c r="K610" s="73" t="str">
        <f>IF(Proc[[#This Row],[Author]]="Marcela Urrego",VLOOKUP(LEFT(Proc[[#This Row],[Requested]],1),Table3[#All],2,0),VLOOKUP(Proc[[#This Row],[Author]],Table4[],2,0))</f>
        <v>MGF</v>
      </c>
      <c r="L610" s="73" t="s">
        <v>530</v>
      </c>
      <c r="M610" s="69">
        <v>45702.63349537037</v>
      </c>
      <c r="N610" s="69">
        <v>45712</v>
      </c>
      <c r="O610" s="69">
        <v>45712</v>
      </c>
      <c r="P610" s="74" t="str">
        <f ca="1">IF(Proc[[#This Row],[DaysAgeing]]&gt;5,"yep","on track")</f>
        <v>yep</v>
      </c>
      <c r="Q610" s="3">
        <f ca="1">IF(Proc[[#This Row],[DateClosed]]="",ABS(NETWORKDAYS(Proc[[#This Row],[DateOpened]],TODAY()))-1,ABS(NETWORKDAYS(Proc[[#This Row],[DateOpened]],Proc[[#This Row],[DateClosed]]))-1)</f>
        <v>6</v>
      </c>
      <c r="R610" s="74" t="s">
        <v>538</v>
      </c>
      <c r="S610" s="73"/>
    </row>
    <row r="611" spans="1:19" hidden="1">
      <c r="A611" s="72" t="s">
        <v>1982</v>
      </c>
      <c r="B611" s="73" t="str">
        <f>IFERROR(VLOOKUP(Proc[[#This Row],[App]],Table2[],3,0),"open")</f>
        <v>ok</v>
      </c>
      <c r="C611" s="72" t="s">
        <v>369</v>
      </c>
      <c r="D611" t="s">
        <v>2080</v>
      </c>
      <c r="E611" t="s">
        <v>2112</v>
      </c>
      <c r="F611" s="73" t="s">
        <v>2146</v>
      </c>
      <c r="G611" s="72" t="s">
        <v>400</v>
      </c>
      <c r="H611" s="73" t="str">
        <f>IF(Proc[[#This Row],[type]]="LFF (MDG-F)",MID(Proc[[#This Row],[Obj]],13,10),"")</f>
        <v/>
      </c>
      <c r="J611" s="73" t="b">
        <f>Proc[[#This Row],[Requested]]=Proc[[#This Row],[CurrentParent]]</f>
        <v>0</v>
      </c>
      <c r="K611" s="73" t="str">
        <f>IF(Proc[[#This Row],[Author]]="Marcela Urrego",VLOOKUP(LEFT(Proc[[#This Row],[Requested]],1),Table3[#All],2,0),VLOOKUP(Proc[[#This Row],[Author]],Table4[],2,0))</f>
        <v>MGF</v>
      </c>
      <c r="L611" s="73" t="s">
        <v>530</v>
      </c>
      <c r="M611" s="69">
        <v>45702.63349537037</v>
      </c>
      <c r="N611" s="69">
        <v>45712</v>
      </c>
      <c r="O611" s="69">
        <v>45712</v>
      </c>
      <c r="P611" s="74" t="str">
        <f ca="1">IF(Proc[[#This Row],[DaysAgeing]]&gt;5,"yep","on track")</f>
        <v>yep</v>
      </c>
      <c r="Q611" s="3">
        <f ca="1">IF(Proc[[#This Row],[DateClosed]]="",ABS(NETWORKDAYS(Proc[[#This Row],[DateOpened]],TODAY()))-1,ABS(NETWORKDAYS(Proc[[#This Row],[DateOpened]],Proc[[#This Row],[DateClosed]]))-1)</f>
        <v>6</v>
      </c>
      <c r="R611" s="74" t="s">
        <v>538</v>
      </c>
      <c r="S611" s="73"/>
    </row>
    <row r="612" spans="1:19" hidden="1">
      <c r="A612" t="s">
        <v>2170</v>
      </c>
      <c r="B612" s="73" t="str">
        <f>IFERROR(VLOOKUP(Proc[[#This Row],[App]],Table2[],3,0),"open")</f>
        <v>ok</v>
      </c>
      <c r="C612" s="72" t="s">
        <v>377</v>
      </c>
      <c r="D612" t="s">
        <v>2159</v>
      </c>
      <c r="E612" t="s">
        <v>763</v>
      </c>
      <c r="F612" s="73" t="s">
        <v>1099</v>
      </c>
      <c r="G612" t="s">
        <v>406</v>
      </c>
      <c r="H612" s="73" t="str">
        <f>IF(Proc[[#This Row],[type]]="LFF (MDG-F)",MID(Proc[[#This Row],[Obj]],13,10),"")</f>
        <v>US20Z01000</v>
      </c>
      <c r="I612" t="s">
        <v>850</v>
      </c>
      <c r="J612" s="73" t="b">
        <f>Proc[[#This Row],[Requested]]=Proc[[#This Row],[CurrentParent]]</f>
        <v>0</v>
      </c>
      <c r="K612" s="73" t="str">
        <f>IF(Proc[[#This Row],[Author]]="Marcela Urrego",VLOOKUP(LEFT(Proc[[#This Row],[Requested]],1),Table3[#All],2,0),VLOOKUP(Proc[[#This Row],[Author]],Table4[],2,0))</f>
        <v>EL</v>
      </c>
      <c r="L612" s="73" t="s">
        <v>530</v>
      </c>
      <c r="M612" s="69">
        <v>45705.641203703701</v>
      </c>
      <c r="P612" s="74" t="str">
        <f ca="1">IF(Proc[[#This Row],[DaysAgeing]]&gt;5,"yep","on track")</f>
        <v>yep</v>
      </c>
      <c r="Q612" s="3">
        <f ca="1">IF(Proc[[#This Row],[DateClosed]]="",ABS(NETWORKDAYS(Proc[[#This Row],[DateOpened]],TODAY()))-1,ABS(NETWORKDAYS(Proc[[#This Row],[DateOpened]],Proc[[#This Row],[DateClosed]]))-1)</f>
        <v>10</v>
      </c>
      <c r="R612" s="74" t="s">
        <v>1113</v>
      </c>
      <c r="S612" s="73"/>
    </row>
    <row r="613" spans="1:19" hidden="1">
      <c r="A613" s="72" t="s">
        <v>2170</v>
      </c>
      <c r="B613" s="73" t="str">
        <f>IFERROR(VLOOKUP(Proc[[#This Row],[App]],Table2[],3,0),"open")</f>
        <v>ok</v>
      </c>
      <c r="C613" s="72" t="s">
        <v>377</v>
      </c>
      <c r="D613" t="s">
        <v>2160</v>
      </c>
      <c r="E613" t="s">
        <v>763</v>
      </c>
      <c r="F613" s="73" t="s">
        <v>1099</v>
      </c>
      <c r="G613" s="72" t="s">
        <v>406</v>
      </c>
      <c r="H613" s="73" t="str">
        <f>IF(Proc[[#This Row],[type]]="LFF (MDG-F)",MID(Proc[[#This Row],[Obj]],13,10),"")</f>
        <v>US16Z01000</v>
      </c>
      <c r="I613" s="72" t="s">
        <v>850</v>
      </c>
      <c r="J613" s="73" t="b">
        <f>Proc[[#This Row],[Requested]]=Proc[[#This Row],[CurrentParent]]</f>
        <v>0</v>
      </c>
      <c r="K613" s="73" t="str">
        <f>IF(Proc[[#This Row],[Author]]="Marcela Urrego",VLOOKUP(LEFT(Proc[[#This Row],[Requested]],1),Table3[#All],2,0),VLOOKUP(Proc[[#This Row],[Author]],Table4[],2,0))</f>
        <v>EL</v>
      </c>
      <c r="L613" s="73" t="s">
        <v>530</v>
      </c>
      <c r="M613" s="69">
        <v>45705.641203703701</v>
      </c>
      <c r="P613" s="74" t="str">
        <f ca="1">IF(Proc[[#This Row],[DaysAgeing]]&gt;5,"yep","on track")</f>
        <v>yep</v>
      </c>
      <c r="Q613" s="3">
        <f ca="1">IF(Proc[[#This Row],[DateClosed]]="",ABS(NETWORKDAYS(Proc[[#This Row],[DateOpened]],TODAY()))-1,ABS(NETWORKDAYS(Proc[[#This Row],[DateOpened]],Proc[[#This Row],[DateClosed]]))-1)</f>
        <v>10</v>
      </c>
      <c r="R613" s="74" t="s">
        <v>1113</v>
      </c>
      <c r="S613" s="73"/>
    </row>
    <row r="614" spans="1:19" hidden="1">
      <c r="A614" s="72" t="s">
        <v>2170</v>
      </c>
      <c r="B614" s="73" t="str">
        <f>IFERROR(VLOOKUP(Proc[[#This Row],[App]],Table2[],3,0),"open")</f>
        <v>ok</v>
      </c>
      <c r="C614" s="72" t="s">
        <v>377</v>
      </c>
      <c r="D614" t="s">
        <v>2161</v>
      </c>
      <c r="E614" t="s">
        <v>763</v>
      </c>
      <c r="F614" s="73" t="s">
        <v>1099</v>
      </c>
      <c r="G614" s="72" t="s">
        <v>406</v>
      </c>
      <c r="H614" s="73" t="str">
        <f>IF(Proc[[#This Row],[type]]="LFF (MDG-F)",MID(Proc[[#This Row],[Obj]],13,10),"")</f>
        <v>US14Z01000</v>
      </c>
      <c r="I614" s="72" t="s">
        <v>850</v>
      </c>
      <c r="J614" s="73" t="b">
        <f>Proc[[#This Row],[Requested]]=Proc[[#This Row],[CurrentParent]]</f>
        <v>0</v>
      </c>
      <c r="K614" s="73" t="str">
        <f>IF(Proc[[#This Row],[Author]]="Marcela Urrego",VLOOKUP(LEFT(Proc[[#This Row],[Requested]],1),Table3[#All],2,0),VLOOKUP(Proc[[#This Row],[Author]],Table4[],2,0))</f>
        <v>EL</v>
      </c>
      <c r="L614" s="73" t="s">
        <v>530</v>
      </c>
      <c r="M614" s="69">
        <v>45705.641203703701</v>
      </c>
      <c r="P614" s="74" t="str">
        <f ca="1">IF(Proc[[#This Row],[DaysAgeing]]&gt;5,"yep","on track")</f>
        <v>yep</v>
      </c>
      <c r="Q614" s="3">
        <f ca="1">IF(Proc[[#This Row],[DateClosed]]="",ABS(NETWORKDAYS(Proc[[#This Row],[DateOpened]],TODAY()))-1,ABS(NETWORKDAYS(Proc[[#This Row],[DateOpened]],Proc[[#This Row],[DateClosed]]))-1)</f>
        <v>10</v>
      </c>
      <c r="R614" s="74" t="s">
        <v>1113</v>
      </c>
      <c r="S614" s="73"/>
    </row>
    <row r="615" spans="1:19" hidden="1">
      <c r="A615" s="72" t="s">
        <v>2170</v>
      </c>
      <c r="B615" s="73" t="str">
        <f>IFERROR(VLOOKUP(Proc[[#This Row],[App]],Table2[],3,0),"open")</f>
        <v>ok</v>
      </c>
      <c r="C615" s="72" t="s">
        <v>377</v>
      </c>
      <c r="D615" t="s">
        <v>2162</v>
      </c>
      <c r="E615" t="s">
        <v>763</v>
      </c>
      <c r="F615" s="73" t="s">
        <v>1099</v>
      </c>
      <c r="G615" s="72" t="s">
        <v>406</v>
      </c>
      <c r="H615" s="73" t="str">
        <f>IF(Proc[[#This Row],[type]]="LFF (MDG-F)",MID(Proc[[#This Row],[Obj]],13,10),"")</f>
        <v>US15Z01000</v>
      </c>
      <c r="I615" s="72" t="s">
        <v>850</v>
      </c>
      <c r="J615" s="73" t="b">
        <f>Proc[[#This Row],[Requested]]=Proc[[#This Row],[CurrentParent]]</f>
        <v>0</v>
      </c>
      <c r="K615" s="73" t="str">
        <f>IF(Proc[[#This Row],[Author]]="Marcela Urrego",VLOOKUP(LEFT(Proc[[#This Row],[Requested]],1),Table3[#All],2,0),VLOOKUP(Proc[[#This Row],[Author]],Table4[],2,0))</f>
        <v>EL</v>
      </c>
      <c r="L615" s="73" t="s">
        <v>530</v>
      </c>
      <c r="M615" s="69">
        <v>45705.641203703701</v>
      </c>
      <c r="P615" s="74" t="str">
        <f ca="1">IF(Proc[[#This Row],[DaysAgeing]]&gt;5,"yep","on track")</f>
        <v>yep</v>
      </c>
      <c r="Q615" s="3">
        <f ca="1">IF(Proc[[#This Row],[DateClosed]]="",ABS(NETWORKDAYS(Proc[[#This Row],[DateOpened]],TODAY()))-1,ABS(NETWORKDAYS(Proc[[#This Row],[DateOpened]],Proc[[#This Row],[DateClosed]]))-1)</f>
        <v>10</v>
      </c>
      <c r="R615" s="74" t="s">
        <v>1113</v>
      </c>
      <c r="S615" s="73"/>
    </row>
    <row r="616" spans="1:19" hidden="1">
      <c r="A616" s="72" t="s">
        <v>2170</v>
      </c>
      <c r="B616" s="73" t="str">
        <f>IFERROR(VLOOKUP(Proc[[#This Row],[App]],Table2[],3,0),"open")</f>
        <v>ok</v>
      </c>
      <c r="C616" s="72" t="s">
        <v>377</v>
      </c>
      <c r="D616" t="s">
        <v>2163</v>
      </c>
      <c r="E616" t="s">
        <v>2171</v>
      </c>
      <c r="F616" s="73" t="s">
        <v>1099</v>
      </c>
      <c r="G616" s="72" t="s">
        <v>406</v>
      </c>
      <c r="H616" s="73" t="str">
        <f>IF(Proc[[#This Row],[type]]="LFF (MDG-F)",MID(Proc[[#This Row],[Obj]],13,10),"")</f>
        <v>US01TNHZ06</v>
      </c>
      <c r="I616" s="72" t="s">
        <v>2453</v>
      </c>
      <c r="J616" s="73" t="b">
        <f>Proc[[#This Row],[Requested]]=Proc[[#This Row],[CurrentParent]]</f>
        <v>0</v>
      </c>
      <c r="K616" s="73" t="str">
        <f>IF(Proc[[#This Row],[Author]]="Marcela Urrego",VLOOKUP(LEFT(Proc[[#This Row],[Requested]],1),Table3[#All],2,0),VLOOKUP(Proc[[#This Row],[Author]],Table4[],2,0))</f>
        <v>EL</v>
      </c>
      <c r="L616" s="73" t="s">
        <v>530</v>
      </c>
      <c r="M616" s="69">
        <v>45705.641203703701</v>
      </c>
      <c r="P616" s="74" t="str">
        <f ca="1">IF(Proc[[#This Row],[DaysAgeing]]&gt;5,"yep","on track")</f>
        <v>yep</v>
      </c>
      <c r="Q616" s="3">
        <f ca="1">IF(Proc[[#This Row],[DateClosed]]="",ABS(NETWORKDAYS(Proc[[#This Row],[DateOpened]],TODAY()))-1,ABS(NETWORKDAYS(Proc[[#This Row],[DateOpened]],Proc[[#This Row],[DateClosed]]))-1)</f>
        <v>10</v>
      </c>
      <c r="R616" s="74" t="s">
        <v>1113</v>
      </c>
      <c r="S616" s="73"/>
    </row>
    <row r="617" spans="1:19" hidden="1">
      <c r="A617" s="72" t="s">
        <v>2170</v>
      </c>
      <c r="B617" s="73" t="str">
        <f>IFERROR(VLOOKUP(Proc[[#This Row],[App]],Table2[],3,0),"open")</f>
        <v>ok</v>
      </c>
      <c r="C617" s="72" t="s">
        <v>377</v>
      </c>
      <c r="D617" t="s">
        <v>2164</v>
      </c>
      <c r="E617" t="s">
        <v>2171</v>
      </c>
      <c r="F617" s="73" t="s">
        <v>1099</v>
      </c>
      <c r="G617" s="72" t="s">
        <v>406</v>
      </c>
      <c r="H617" s="73" t="str">
        <f>IF(Proc[[#This Row],[type]]="LFF (MDG-F)",MID(Proc[[#This Row],[Obj]],13,10),"")</f>
        <v>TW03TOKA00</v>
      </c>
      <c r="I617" s="72" t="s">
        <v>2453</v>
      </c>
      <c r="J617" s="73" t="b">
        <f>Proc[[#This Row],[Requested]]=Proc[[#This Row],[CurrentParent]]</f>
        <v>0</v>
      </c>
      <c r="K617" s="73" t="str">
        <f>IF(Proc[[#This Row],[Author]]="Marcela Urrego",VLOOKUP(LEFT(Proc[[#This Row],[Requested]],1),Table3[#All],2,0),VLOOKUP(Proc[[#This Row],[Author]],Table4[],2,0))</f>
        <v>EL</v>
      </c>
      <c r="L617" s="73" t="s">
        <v>530</v>
      </c>
      <c r="M617" s="69">
        <v>45705.641203703701</v>
      </c>
      <c r="P617" s="74" t="str">
        <f ca="1">IF(Proc[[#This Row],[DaysAgeing]]&gt;5,"yep","on track")</f>
        <v>yep</v>
      </c>
      <c r="Q617" s="3">
        <f ca="1">IF(Proc[[#This Row],[DateClosed]]="",ABS(NETWORKDAYS(Proc[[#This Row],[DateOpened]],TODAY()))-1,ABS(NETWORKDAYS(Proc[[#This Row],[DateOpened]],Proc[[#This Row],[DateClosed]]))-1)</f>
        <v>10</v>
      </c>
      <c r="R617" s="74" t="s">
        <v>1113</v>
      </c>
      <c r="S617" s="73"/>
    </row>
    <row r="618" spans="1:19" hidden="1">
      <c r="A618" s="72" t="s">
        <v>2170</v>
      </c>
      <c r="B618" s="73" t="str">
        <f>IFERROR(VLOOKUP(Proc[[#This Row],[App]],Table2[],3,0),"open")</f>
        <v>ok</v>
      </c>
      <c r="C618" s="72" t="s">
        <v>377</v>
      </c>
      <c r="D618" t="s">
        <v>2165</v>
      </c>
      <c r="E618" t="s">
        <v>1050</v>
      </c>
      <c r="F618" s="73" t="s">
        <v>1099</v>
      </c>
      <c r="G618" s="72" t="s">
        <v>406</v>
      </c>
      <c r="H618" s="73" t="str">
        <f>IF(Proc[[#This Row],[type]]="LFF (MDG-F)",MID(Proc[[#This Row],[Obj]],13,10),"")</f>
        <v>US01TNHZ05</v>
      </c>
      <c r="I618" s="72" t="s">
        <v>2453</v>
      </c>
      <c r="J618" s="73" t="b">
        <f>Proc[[#This Row],[Requested]]=Proc[[#This Row],[CurrentParent]]</f>
        <v>0</v>
      </c>
      <c r="K618" s="73" t="str">
        <f>IF(Proc[[#This Row],[Author]]="Marcela Urrego",VLOOKUP(LEFT(Proc[[#This Row],[Requested]],1),Table3[#All],2,0),VLOOKUP(Proc[[#This Row],[Author]],Table4[],2,0))</f>
        <v>EL</v>
      </c>
      <c r="L618" s="73" t="s">
        <v>530</v>
      </c>
      <c r="M618" s="69">
        <v>45705.641203703701</v>
      </c>
      <c r="P618" s="74" t="str">
        <f ca="1">IF(Proc[[#This Row],[DaysAgeing]]&gt;5,"yep","on track")</f>
        <v>yep</v>
      </c>
      <c r="Q618" s="3">
        <f ca="1">IF(Proc[[#This Row],[DateClosed]]="",ABS(NETWORKDAYS(Proc[[#This Row],[DateOpened]],TODAY()))-1,ABS(NETWORKDAYS(Proc[[#This Row],[DateOpened]],Proc[[#This Row],[DateClosed]]))-1)</f>
        <v>10</v>
      </c>
      <c r="R618" s="74" t="s">
        <v>1113</v>
      </c>
      <c r="S618" s="73"/>
    </row>
    <row r="619" spans="1:19" hidden="1">
      <c r="A619" s="72" t="s">
        <v>2170</v>
      </c>
      <c r="B619" s="73" t="str">
        <f>IFERROR(VLOOKUP(Proc[[#This Row],[App]],Table2[],3,0),"open")</f>
        <v>ok</v>
      </c>
      <c r="C619" s="72" t="s">
        <v>369</v>
      </c>
      <c r="D619" t="s">
        <v>2166</v>
      </c>
      <c r="E619" t="s">
        <v>2172</v>
      </c>
      <c r="F619" s="73" t="s">
        <v>2175</v>
      </c>
      <c r="G619" s="72" t="s">
        <v>406</v>
      </c>
      <c r="H619" s="73" t="str">
        <f>IF(Proc[[#This Row],[type]]="LFF (MDG-F)",MID(Proc[[#This Row],[Obj]],13,10),"")</f>
        <v>US01TN0001</v>
      </c>
      <c r="J619" s="73" t="b">
        <f>Proc[[#This Row],[Requested]]=Proc[[#This Row],[CurrentParent]]</f>
        <v>0</v>
      </c>
      <c r="K619" s="73" t="str">
        <f>IF(Proc[[#This Row],[Author]]="Marcela Urrego",VLOOKUP(LEFT(Proc[[#This Row],[Requested]],1),Table3[#All],2,0),VLOOKUP(Proc[[#This Row],[Author]],Table4[],2,0))</f>
        <v>EL</v>
      </c>
      <c r="L619" s="73" t="s">
        <v>530</v>
      </c>
      <c r="M619" s="69">
        <v>45705.641203703701</v>
      </c>
      <c r="P619" s="74" t="str">
        <f ca="1">IF(Proc[[#This Row],[DaysAgeing]]&gt;5,"yep","on track")</f>
        <v>yep</v>
      </c>
      <c r="Q619" s="3">
        <f ca="1">IF(Proc[[#This Row],[DateClosed]]="",ABS(NETWORKDAYS(Proc[[#This Row],[DateOpened]],TODAY()))-1,ABS(NETWORKDAYS(Proc[[#This Row],[DateOpened]],Proc[[#This Row],[DateClosed]]))-1)</f>
        <v>10</v>
      </c>
      <c r="R619" s="74" t="s">
        <v>1113</v>
      </c>
      <c r="S619" s="73"/>
    </row>
    <row r="620" spans="1:19" hidden="1">
      <c r="A620" s="72" t="s">
        <v>2170</v>
      </c>
      <c r="B620" s="73" t="str">
        <f>IFERROR(VLOOKUP(Proc[[#This Row],[App]],Table2[],3,0),"open")</f>
        <v>ok</v>
      </c>
      <c r="C620" s="72" t="s">
        <v>369</v>
      </c>
      <c r="D620" t="s">
        <v>2167</v>
      </c>
      <c r="E620" t="s">
        <v>2172</v>
      </c>
      <c r="F620" s="73" t="s">
        <v>2175</v>
      </c>
      <c r="G620" s="72" t="s">
        <v>406</v>
      </c>
      <c r="H620" s="73" t="str">
        <f>IF(Proc[[#This Row],[type]]="LFF (MDG-F)",MID(Proc[[#This Row],[Obj]],13,10),"")</f>
        <v>US10TN2100</v>
      </c>
      <c r="J620" s="73" t="b">
        <f>Proc[[#This Row],[Requested]]=Proc[[#This Row],[CurrentParent]]</f>
        <v>0</v>
      </c>
      <c r="K620" s="73" t="str">
        <f>IF(Proc[[#This Row],[Author]]="Marcela Urrego",VLOOKUP(LEFT(Proc[[#This Row],[Requested]],1),Table3[#All],2,0),VLOOKUP(Proc[[#This Row],[Author]],Table4[],2,0))</f>
        <v>EL</v>
      </c>
      <c r="L620" s="73" t="s">
        <v>530</v>
      </c>
      <c r="M620" s="69">
        <v>45705.641203703701</v>
      </c>
      <c r="P620" s="74" t="str">
        <f ca="1">IF(Proc[[#This Row],[DaysAgeing]]&gt;5,"yep","on track")</f>
        <v>yep</v>
      </c>
      <c r="Q620" s="3">
        <f ca="1">IF(Proc[[#This Row],[DateClosed]]="",ABS(NETWORKDAYS(Proc[[#This Row],[DateOpened]],TODAY()))-1,ABS(NETWORKDAYS(Proc[[#This Row],[DateOpened]],Proc[[#This Row],[DateClosed]]))-1)</f>
        <v>10</v>
      </c>
      <c r="R620" s="74" t="s">
        <v>1113</v>
      </c>
      <c r="S620" s="73"/>
    </row>
    <row r="621" spans="1:19" hidden="1">
      <c r="A621" s="72" t="s">
        <v>2170</v>
      </c>
      <c r="B621" s="73" t="str">
        <f>IFERROR(VLOOKUP(Proc[[#This Row],[App]],Table2[],3,0),"open")</f>
        <v>ok</v>
      </c>
      <c r="C621" s="72" t="s">
        <v>369</v>
      </c>
      <c r="D621" t="s">
        <v>2168</v>
      </c>
      <c r="E621" t="s">
        <v>2173</v>
      </c>
      <c r="F621" s="73" t="s">
        <v>2176</v>
      </c>
      <c r="G621" s="72" t="s">
        <v>406</v>
      </c>
      <c r="H621" s="73" t="str">
        <f>IF(Proc[[#This Row],[type]]="LFF (MDG-F)",MID(Proc[[#This Row],[Obj]],13,10),"")</f>
        <v>CN10C01004</v>
      </c>
      <c r="J621" s="73" t="b">
        <f>Proc[[#This Row],[Requested]]=Proc[[#This Row],[CurrentParent]]</f>
        <v>0</v>
      </c>
      <c r="K621" s="73" t="str">
        <f>IF(Proc[[#This Row],[Author]]="Marcela Urrego",VLOOKUP(LEFT(Proc[[#This Row],[Requested]],1),Table3[#All],2,0),VLOOKUP(Proc[[#This Row],[Author]],Table4[],2,0))</f>
        <v>EL</v>
      </c>
      <c r="L621" s="73" t="s">
        <v>530</v>
      </c>
      <c r="M621" s="69">
        <v>45705.641203703701</v>
      </c>
      <c r="P621" s="74" t="str">
        <f ca="1">IF(Proc[[#This Row],[DaysAgeing]]&gt;5,"yep","on track")</f>
        <v>yep</v>
      </c>
      <c r="Q621" s="3">
        <f ca="1">IF(Proc[[#This Row],[DateClosed]]="",ABS(NETWORKDAYS(Proc[[#This Row],[DateOpened]],TODAY()))-1,ABS(NETWORKDAYS(Proc[[#This Row],[DateOpened]],Proc[[#This Row],[DateClosed]]))-1)</f>
        <v>10</v>
      </c>
      <c r="R621" s="74" t="s">
        <v>1113</v>
      </c>
      <c r="S621" s="73"/>
    </row>
    <row r="622" spans="1:19" hidden="1">
      <c r="A622" s="72" t="s">
        <v>2170</v>
      </c>
      <c r="B622" s="73" t="str">
        <f>IFERROR(VLOOKUP(Proc[[#This Row],[App]],Table2[],3,0),"open")</f>
        <v>ok</v>
      </c>
      <c r="C622" s="72" t="s">
        <v>369</v>
      </c>
      <c r="D622" t="s">
        <v>2169</v>
      </c>
      <c r="E622" t="s">
        <v>2174</v>
      </c>
      <c r="F622" s="73" t="s">
        <v>2177</v>
      </c>
      <c r="G622" s="72" t="s">
        <v>400</v>
      </c>
      <c r="H622" s="73" t="str">
        <f>IF(Proc[[#This Row],[type]]="LFF (MDG-F)",MID(Proc[[#This Row],[Obj]],13,10),"")</f>
        <v/>
      </c>
      <c r="J622" s="73" t="b">
        <f>Proc[[#This Row],[Requested]]=Proc[[#This Row],[CurrentParent]]</f>
        <v>0</v>
      </c>
      <c r="K622" s="73" t="str">
        <f>IF(Proc[[#This Row],[Author]]="Marcela Urrego",VLOOKUP(LEFT(Proc[[#This Row],[Requested]],1),Table3[#All],2,0),VLOOKUP(Proc[[#This Row],[Author]],Table4[],2,0))</f>
        <v>EL</v>
      </c>
      <c r="L622" s="73" t="s">
        <v>530</v>
      </c>
      <c r="M622" s="69">
        <v>45705.641203703701</v>
      </c>
      <c r="P622" s="74" t="str">
        <f ca="1">IF(Proc[[#This Row],[DaysAgeing]]&gt;5,"yep","on track")</f>
        <v>yep</v>
      </c>
      <c r="Q622" s="3">
        <f ca="1">IF(Proc[[#This Row],[DateClosed]]="",ABS(NETWORKDAYS(Proc[[#This Row],[DateOpened]],TODAY()))-1,ABS(NETWORKDAYS(Proc[[#This Row],[DateOpened]],Proc[[#This Row],[DateClosed]]))-1)</f>
        <v>10</v>
      </c>
      <c r="R622" s="74" t="s">
        <v>1113</v>
      </c>
      <c r="S622" s="73"/>
    </row>
    <row r="623" spans="1:19" hidden="1">
      <c r="A623" t="s">
        <v>2178</v>
      </c>
      <c r="B623" s="73" t="str">
        <f>IFERROR(VLOOKUP(Proc[[#This Row],[App]],Table2[],3,0),"open")</f>
        <v>ok</v>
      </c>
      <c r="C623" s="72" t="s">
        <v>369</v>
      </c>
      <c r="D623" t="s">
        <v>2179</v>
      </c>
      <c r="E623" t="s">
        <v>1596</v>
      </c>
      <c r="F623" s="73" t="s">
        <v>418</v>
      </c>
      <c r="G623" s="72" t="s">
        <v>400</v>
      </c>
      <c r="H623" s="73" t="str">
        <f>IF(Proc[[#This Row],[type]]="LFF (MDG-F)",MID(Proc[[#This Row],[Obj]],13,10),"")</f>
        <v/>
      </c>
      <c r="J623" s="73" t="b">
        <f>Proc[[#This Row],[Requested]]=Proc[[#This Row],[CurrentParent]]</f>
        <v>0</v>
      </c>
      <c r="K623" s="73" t="str">
        <f>IF(Proc[[#This Row],[Author]]="Marcela Urrego",VLOOKUP(LEFT(Proc[[#This Row],[Requested]],1),Table3[#All],2,0),VLOOKUP(Proc[[#This Row],[Author]],Table4[],2,0))</f>
        <v>LS</v>
      </c>
      <c r="L623" s="73" t="s">
        <v>530</v>
      </c>
      <c r="M623" s="69">
        <v>45706.262858796297</v>
      </c>
      <c r="P623" s="74" t="str">
        <f ca="1">IF(Proc[[#This Row],[DaysAgeing]]&gt;5,"yep","on track")</f>
        <v>yep</v>
      </c>
      <c r="Q623" s="3">
        <f ca="1">IF(Proc[[#This Row],[DateClosed]]="",ABS(NETWORKDAYS(Proc[[#This Row],[DateOpened]],TODAY()))-1,ABS(NETWORKDAYS(Proc[[#This Row],[DateOpened]],Proc[[#This Row],[DateClosed]]))-1)</f>
        <v>9</v>
      </c>
      <c r="R623" s="74" t="s">
        <v>858</v>
      </c>
      <c r="S623" s="73"/>
    </row>
    <row r="624" spans="1:19" hidden="1">
      <c r="A624" s="72" t="s">
        <v>2178</v>
      </c>
      <c r="B624" s="73" t="str">
        <f>IFERROR(VLOOKUP(Proc[[#This Row],[App]],Table2[],3,0),"open")</f>
        <v>ok</v>
      </c>
      <c r="C624" s="72" t="s">
        <v>369</v>
      </c>
      <c r="D624" t="s">
        <v>2180</v>
      </c>
      <c r="E624" t="s">
        <v>1596</v>
      </c>
      <c r="F624" s="73" t="s">
        <v>418</v>
      </c>
      <c r="G624" s="72" t="s">
        <v>400</v>
      </c>
      <c r="H624" s="73" t="str">
        <f>IF(Proc[[#This Row],[type]]="LFF (MDG-F)",MID(Proc[[#This Row],[Obj]],13,10),"")</f>
        <v/>
      </c>
      <c r="J624" s="73" t="b">
        <f>Proc[[#This Row],[Requested]]=Proc[[#This Row],[CurrentParent]]</f>
        <v>0</v>
      </c>
      <c r="K624" s="73" t="str">
        <f>IF(Proc[[#This Row],[Author]]="Marcela Urrego",VLOOKUP(LEFT(Proc[[#This Row],[Requested]],1),Table3[#All],2,0),VLOOKUP(Proc[[#This Row],[Author]],Table4[],2,0))</f>
        <v>LS</v>
      </c>
      <c r="L624" s="73" t="s">
        <v>530</v>
      </c>
      <c r="M624" s="69">
        <v>45706.262858796297</v>
      </c>
      <c r="P624" s="74" t="str">
        <f ca="1">IF(Proc[[#This Row],[DaysAgeing]]&gt;5,"yep","on track")</f>
        <v>yep</v>
      </c>
      <c r="Q624" s="3">
        <f ca="1">IF(Proc[[#This Row],[DateClosed]]="",ABS(NETWORKDAYS(Proc[[#This Row],[DateOpened]],TODAY()))-1,ABS(NETWORKDAYS(Proc[[#This Row],[DateOpened]],Proc[[#This Row],[DateClosed]]))-1)</f>
        <v>9</v>
      </c>
      <c r="R624" s="74" t="s">
        <v>858</v>
      </c>
      <c r="S624" s="73"/>
    </row>
    <row r="625" spans="1:19" hidden="1">
      <c r="A625" s="72" t="s">
        <v>2178</v>
      </c>
      <c r="B625" s="73" t="str">
        <f>IFERROR(VLOOKUP(Proc[[#This Row],[App]],Table2[],3,0),"open")</f>
        <v>ok</v>
      </c>
      <c r="C625" s="72" t="s">
        <v>369</v>
      </c>
      <c r="D625" t="s">
        <v>2181</v>
      </c>
      <c r="E625" t="s">
        <v>1596</v>
      </c>
      <c r="F625" s="73" t="s">
        <v>418</v>
      </c>
      <c r="G625" s="72" t="s">
        <v>400</v>
      </c>
      <c r="H625" s="73" t="str">
        <f>IF(Proc[[#This Row],[type]]="LFF (MDG-F)",MID(Proc[[#This Row],[Obj]],13,10),"")</f>
        <v/>
      </c>
      <c r="J625" s="73" t="b">
        <f>Proc[[#This Row],[Requested]]=Proc[[#This Row],[CurrentParent]]</f>
        <v>0</v>
      </c>
      <c r="K625" s="73" t="str">
        <f>IF(Proc[[#This Row],[Author]]="Marcela Urrego",VLOOKUP(LEFT(Proc[[#This Row],[Requested]],1),Table3[#All],2,0),VLOOKUP(Proc[[#This Row],[Author]],Table4[],2,0))</f>
        <v>LS</v>
      </c>
      <c r="L625" s="73" t="s">
        <v>530</v>
      </c>
      <c r="M625" s="69">
        <v>45706.262858796297</v>
      </c>
      <c r="P625" s="74" t="str">
        <f ca="1">IF(Proc[[#This Row],[DaysAgeing]]&gt;5,"yep","on track")</f>
        <v>yep</v>
      </c>
      <c r="Q625" s="3">
        <f ca="1">IF(Proc[[#This Row],[DateClosed]]="",ABS(NETWORKDAYS(Proc[[#This Row],[DateOpened]],TODAY()))-1,ABS(NETWORKDAYS(Proc[[#This Row],[DateOpened]],Proc[[#This Row],[DateClosed]]))-1)</f>
        <v>9</v>
      </c>
      <c r="R625" s="74" t="s">
        <v>858</v>
      </c>
      <c r="S625" s="73"/>
    </row>
    <row r="626" spans="1:19" hidden="1">
      <c r="A626" s="72" t="s">
        <v>2178</v>
      </c>
      <c r="B626" s="73" t="str">
        <f>IFERROR(VLOOKUP(Proc[[#This Row],[App]],Table2[],3,0),"open")</f>
        <v>ok</v>
      </c>
      <c r="C626" s="72" t="s">
        <v>369</v>
      </c>
      <c r="D626" t="s">
        <v>2182</v>
      </c>
      <c r="E626" t="s">
        <v>1596</v>
      </c>
      <c r="F626" s="73" t="s">
        <v>418</v>
      </c>
      <c r="G626" s="72" t="s">
        <v>400</v>
      </c>
      <c r="H626" s="73" t="str">
        <f>IF(Proc[[#This Row],[type]]="LFF (MDG-F)",MID(Proc[[#This Row],[Obj]],13,10),"")</f>
        <v/>
      </c>
      <c r="J626" s="73" t="b">
        <f>Proc[[#This Row],[Requested]]=Proc[[#This Row],[CurrentParent]]</f>
        <v>0</v>
      </c>
      <c r="K626" s="73" t="str">
        <f>IF(Proc[[#This Row],[Author]]="Marcela Urrego",VLOOKUP(LEFT(Proc[[#This Row],[Requested]],1),Table3[#All],2,0),VLOOKUP(Proc[[#This Row],[Author]],Table4[],2,0))</f>
        <v>LS</v>
      </c>
      <c r="L626" s="73" t="s">
        <v>530</v>
      </c>
      <c r="M626" s="69">
        <v>45706.262858796297</v>
      </c>
      <c r="P626" s="74" t="str">
        <f ca="1">IF(Proc[[#This Row],[DaysAgeing]]&gt;5,"yep","on track")</f>
        <v>yep</v>
      </c>
      <c r="Q626" s="3">
        <f ca="1">IF(Proc[[#This Row],[DateClosed]]="",ABS(NETWORKDAYS(Proc[[#This Row],[DateOpened]],TODAY()))-1,ABS(NETWORKDAYS(Proc[[#This Row],[DateOpened]],Proc[[#This Row],[DateClosed]]))-1)</f>
        <v>9</v>
      </c>
      <c r="R626" s="74" t="s">
        <v>858</v>
      </c>
      <c r="S626" s="73"/>
    </row>
    <row r="627" spans="1:19" hidden="1">
      <c r="A627" s="72" t="s">
        <v>2178</v>
      </c>
      <c r="B627" s="73" t="str">
        <f>IFERROR(VLOOKUP(Proc[[#This Row],[App]],Table2[],3,0),"open")</f>
        <v>ok</v>
      </c>
      <c r="C627" s="72" t="s">
        <v>369</v>
      </c>
      <c r="D627" t="s">
        <v>2183</v>
      </c>
      <c r="E627" t="s">
        <v>1596</v>
      </c>
      <c r="F627" s="73" t="s">
        <v>418</v>
      </c>
      <c r="G627" s="72" t="s">
        <v>400</v>
      </c>
      <c r="H627" s="73" t="str">
        <f>IF(Proc[[#This Row],[type]]="LFF (MDG-F)",MID(Proc[[#This Row],[Obj]],13,10),"")</f>
        <v/>
      </c>
      <c r="J627" s="73" t="b">
        <f>Proc[[#This Row],[Requested]]=Proc[[#This Row],[CurrentParent]]</f>
        <v>0</v>
      </c>
      <c r="K627" s="73" t="str">
        <f>IF(Proc[[#This Row],[Author]]="Marcela Urrego",VLOOKUP(LEFT(Proc[[#This Row],[Requested]],1),Table3[#All],2,0),VLOOKUP(Proc[[#This Row],[Author]],Table4[],2,0))</f>
        <v>LS</v>
      </c>
      <c r="L627" s="73" t="s">
        <v>530</v>
      </c>
      <c r="M627" s="69">
        <v>45706.262858796297</v>
      </c>
      <c r="P627" s="74" t="str">
        <f ca="1">IF(Proc[[#This Row],[DaysAgeing]]&gt;5,"yep","on track")</f>
        <v>yep</v>
      </c>
      <c r="Q627" s="3">
        <f ca="1">IF(Proc[[#This Row],[DateClosed]]="",ABS(NETWORKDAYS(Proc[[#This Row],[DateOpened]],TODAY()))-1,ABS(NETWORKDAYS(Proc[[#This Row],[DateOpened]],Proc[[#This Row],[DateClosed]]))-1)</f>
        <v>9</v>
      </c>
      <c r="R627" s="74" t="s">
        <v>858</v>
      </c>
      <c r="S627" s="73"/>
    </row>
    <row r="628" spans="1:19" hidden="1">
      <c r="A628" t="s">
        <v>2184</v>
      </c>
      <c r="B628" s="73" t="str">
        <f>IFERROR(VLOOKUP(Proc[[#This Row],[App]],Table2[],3,0),"open")</f>
        <v>ok</v>
      </c>
      <c r="C628" s="72" t="s">
        <v>369</v>
      </c>
      <c r="D628" t="s">
        <v>2185</v>
      </c>
      <c r="E628" t="s">
        <v>2191</v>
      </c>
      <c r="F628" s="73" t="s">
        <v>1762</v>
      </c>
      <c r="G628" s="72" t="s">
        <v>400</v>
      </c>
      <c r="H628" s="73" t="str">
        <f>IF(Proc[[#This Row],[type]]="LFF (MDG-F)",MID(Proc[[#This Row],[Obj]],13,10),"")</f>
        <v/>
      </c>
      <c r="J628" s="73" t="b">
        <f>Proc[[#This Row],[Requested]]=Proc[[#This Row],[CurrentParent]]</f>
        <v>0</v>
      </c>
      <c r="K628" s="73" t="str">
        <f>IF(Proc[[#This Row],[Author]]="Marcela Urrego",VLOOKUP(LEFT(Proc[[#This Row],[Requested]],1),Table3[#All],2,0),VLOOKUP(Proc[[#This Row],[Author]],Table4[],2,0))</f>
        <v>EL</v>
      </c>
      <c r="L628" s="73" t="s">
        <v>530</v>
      </c>
      <c r="M628" s="69">
        <v>45705.645752314813</v>
      </c>
      <c r="P628" s="74" t="str">
        <f ca="1">IF(Proc[[#This Row],[DaysAgeing]]&gt;5,"yep","on track")</f>
        <v>yep</v>
      </c>
      <c r="Q628" s="3">
        <f ca="1">IF(Proc[[#This Row],[DateClosed]]="",ABS(NETWORKDAYS(Proc[[#This Row],[DateOpened]],TODAY()))-1,ABS(NETWORKDAYS(Proc[[#This Row],[DateOpened]],Proc[[#This Row],[DateClosed]]))-1)</f>
        <v>10</v>
      </c>
      <c r="R628" s="74" t="s">
        <v>1033</v>
      </c>
      <c r="S628" s="73"/>
    </row>
    <row r="629" spans="1:19" hidden="1">
      <c r="A629" s="72" t="s">
        <v>2184</v>
      </c>
      <c r="B629" s="73" t="str">
        <f>IFERROR(VLOOKUP(Proc[[#This Row],[App]],Table2[],3,0),"open")</f>
        <v>ok</v>
      </c>
      <c r="C629" s="72" t="s">
        <v>369</v>
      </c>
      <c r="D629" t="s">
        <v>2186</v>
      </c>
      <c r="E629" t="s">
        <v>1687</v>
      </c>
      <c r="F629" s="73" t="s">
        <v>1762</v>
      </c>
      <c r="G629" s="72" t="s">
        <v>400</v>
      </c>
      <c r="H629" s="73" t="str">
        <f>IF(Proc[[#This Row],[type]]="LFF (MDG-F)",MID(Proc[[#This Row],[Obj]],13,10),"")</f>
        <v/>
      </c>
      <c r="J629" s="73" t="b">
        <f>Proc[[#This Row],[Requested]]=Proc[[#This Row],[CurrentParent]]</f>
        <v>0</v>
      </c>
      <c r="K629" s="73" t="str">
        <f>IF(Proc[[#This Row],[Author]]="Marcela Urrego",VLOOKUP(LEFT(Proc[[#This Row],[Requested]],1),Table3[#All],2,0),VLOOKUP(Proc[[#This Row],[Author]],Table4[],2,0))</f>
        <v>EL</v>
      </c>
      <c r="L629" s="73" t="s">
        <v>530</v>
      </c>
      <c r="M629" s="69">
        <v>45705.645752314813</v>
      </c>
      <c r="P629" s="74" t="str">
        <f ca="1">IF(Proc[[#This Row],[DaysAgeing]]&gt;5,"yep","on track")</f>
        <v>yep</v>
      </c>
      <c r="Q629" s="3">
        <f ca="1">IF(Proc[[#This Row],[DateClosed]]="",ABS(NETWORKDAYS(Proc[[#This Row],[DateOpened]],TODAY()))-1,ABS(NETWORKDAYS(Proc[[#This Row],[DateOpened]],Proc[[#This Row],[DateClosed]]))-1)</f>
        <v>10</v>
      </c>
      <c r="R629" s="74" t="s">
        <v>1033</v>
      </c>
      <c r="S629" s="73"/>
    </row>
    <row r="630" spans="1:19" hidden="1">
      <c r="A630" s="72" t="s">
        <v>2184</v>
      </c>
      <c r="B630" s="73" t="str">
        <f>IFERROR(VLOOKUP(Proc[[#This Row],[App]],Table2[],3,0),"open")</f>
        <v>ok</v>
      </c>
      <c r="C630" s="72" t="s">
        <v>369</v>
      </c>
      <c r="D630" t="s">
        <v>2187</v>
      </c>
      <c r="E630" t="s">
        <v>2192</v>
      </c>
      <c r="F630" s="73" t="s">
        <v>1762</v>
      </c>
      <c r="G630" s="72" t="s">
        <v>400</v>
      </c>
      <c r="H630" s="73" t="str">
        <f>IF(Proc[[#This Row],[type]]="LFF (MDG-F)",MID(Proc[[#This Row],[Obj]],13,10),"")</f>
        <v/>
      </c>
      <c r="J630" s="73" t="b">
        <f>Proc[[#This Row],[Requested]]=Proc[[#This Row],[CurrentParent]]</f>
        <v>0</v>
      </c>
      <c r="K630" s="73" t="str">
        <f>IF(Proc[[#This Row],[Author]]="Marcela Urrego",VLOOKUP(LEFT(Proc[[#This Row],[Requested]],1),Table3[#All],2,0),VLOOKUP(Proc[[#This Row],[Author]],Table4[],2,0))</f>
        <v>EL</v>
      </c>
      <c r="L630" s="73" t="s">
        <v>530</v>
      </c>
      <c r="M630" s="69">
        <v>45705.645752314813</v>
      </c>
      <c r="P630" s="74" t="str">
        <f ca="1">IF(Proc[[#This Row],[DaysAgeing]]&gt;5,"yep","on track")</f>
        <v>yep</v>
      </c>
      <c r="Q630" s="3">
        <f ca="1">IF(Proc[[#This Row],[DateClosed]]="",ABS(NETWORKDAYS(Proc[[#This Row],[DateOpened]],TODAY()))-1,ABS(NETWORKDAYS(Proc[[#This Row],[DateOpened]],Proc[[#This Row],[DateClosed]]))-1)</f>
        <v>10</v>
      </c>
      <c r="R630" s="74" t="s">
        <v>1033</v>
      </c>
      <c r="S630" s="73"/>
    </row>
    <row r="631" spans="1:19" hidden="1">
      <c r="A631" s="72" t="s">
        <v>2184</v>
      </c>
      <c r="B631" s="73" t="str">
        <f>IFERROR(VLOOKUP(Proc[[#This Row],[App]],Table2[],3,0),"open")</f>
        <v>ok</v>
      </c>
      <c r="C631" s="72" t="s">
        <v>369</v>
      </c>
      <c r="D631" t="s">
        <v>2188</v>
      </c>
      <c r="E631" t="s">
        <v>2193</v>
      </c>
      <c r="F631" s="73" t="s">
        <v>1762</v>
      </c>
      <c r="G631" s="72" t="s">
        <v>400</v>
      </c>
      <c r="H631" s="73" t="str">
        <f>IF(Proc[[#This Row],[type]]="LFF (MDG-F)",MID(Proc[[#This Row],[Obj]],13,10),"")</f>
        <v/>
      </c>
      <c r="J631" s="73" t="b">
        <f>Proc[[#This Row],[Requested]]=Proc[[#This Row],[CurrentParent]]</f>
        <v>0</v>
      </c>
      <c r="K631" s="73" t="str">
        <f>IF(Proc[[#This Row],[Author]]="Marcela Urrego",VLOOKUP(LEFT(Proc[[#This Row],[Requested]],1),Table3[#All],2,0),VLOOKUP(Proc[[#This Row],[Author]],Table4[],2,0))</f>
        <v>EL</v>
      </c>
      <c r="L631" s="73" t="s">
        <v>530</v>
      </c>
      <c r="M631" s="69">
        <v>45705.645752314813</v>
      </c>
      <c r="P631" s="74" t="str">
        <f ca="1">IF(Proc[[#This Row],[DaysAgeing]]&gt;5,"yep","on track")</f>
        <v>yep</v>
      </c>
      <c r="Q631" s="3">
        <f ca="1">IF(Proc[[#This Row],[DateClosed]]="",ABS(NETWORKDAYS(Proc[[#This Row],[DateOpened]],TODAY()))-1,ABS(NETWORKDAYS(Proc[[#This Row],[DateOpened]],Proc[[#This Row],[DateClosed]]))-1)</f>
        <v>10</v>
      </c>
      <c r="R631" s="74" t="s">
        <v>1033</v>
      </c>
      <c r="S631" s="73"/>
    </row>
    <row r="632" spans="1:19" hidden="1">
      <c r="A632" s="72" t="s">
        <v>2184</v>
      </c>
      <c r="B632" s="73" t="str">
        <f>IFERROR(VLOOKUP(Proc[[#This Row],[App]],Table2[],3,0),"open")</f>
        <v>ok</v>
      </c>
      <c r="C632" s="72" t="s">
        <v>369</v>
      </c>
      <c r="D632" t="s">
        <v>2189</v>
      </c>
      <c r="E632" t="s">
        <v>2193</v>
      </c>
      <c r="F632" s="73" t="s">
        <v>1762</v>
      </c>
      <c r="G632" s="72" t="s">
        <v>400</v>
      </c>
      <c r="H632" s="73" t="str">
        <f>IF(Proc[[#This Row],[type]]="LFF (MDG-F)",MID(Proc[[#This Row],[Obj]],13,10),"")</f>
        <v/>
      </c>
      <c r="J632" s="73" t="b">
        <f>Proc[[#This Row],[Requested]]=Proc[[#This Row],[CurrentParent]]</f>
        <v>0</v>
      </c>
      <c r="K632" s="73" t="str">
        <f>IF(Proc[[#This Row],[Author]]="Marcela Urrego",VLOOKUP(LEFT(Proc[[#This Row],[Requested]],1),Table3[#All],2,0),VLOOKUP(Proc[[#This Row],[Author]],Table4[],2,0))</f>
        <v>EL</v>
      </c>
      <c r="L632" s="73" t="s">
        <v>530</v>
      </c>
      <c r="M632" s="69">
        <v>45705.645752314813</v>
      </c>
      <c r="P632" s="74" t="str">
        <f ca="1">IF(Proc[[#This Row],[DaysAgeing]]&gt;5,"yep","on track")</f>
        <v>yep</v>
      </c>
      <c r="Q632" s="3">
        <f ca="1">IF(Proc[[#This Row],[DateClosed]]="",ABS(NETWORKDAYS(Proc[[#This Row],[DateOpened]],TODAY()))-1,ABS(NETWORKDAYS(Proc[[#This Row],[DateOpened]],Proc[[#This Row],[DateClosed]]))-1)</f>
        <v>10</v>
      </c>
      <c r="R632" s="74" t="s">
        <v>1033</v>
      </c>
      <c r="S632" s="73"/>
    </row>
    <row r="633" spans="1:19" hidden="1">
      <c r="A633" s="72" t="s">
        <v>2184</v>
      </c>
      <c r="B633" s="73" t="str">
        <f>IFERROR(VLOOKUP(Proc[[#This Row],[App]],Table2[],3,0),"open")</f>
        <v>ok</v>
      </c>
      <c r="C633" s="72" t="s">
        <v>369</v>
      </c>
      <c r="D633" t="s">
        <v>2190</v>
      </c>
      <c r="E633" t="s">
        <v>2193</v>
      </c>
      <c r="F633" s="73" t="s">
        <v>2196</v>
      </c>
      <c r="G633" s="72" t="s">
        <v>400</v>
      </c>
      <c r="H633" s="73" t="str">
        <f>IF(Proc[[#This Row],[type]]="LFF (MDG-F)",MID(Proc[[#This Row],[Obj]],13,10),"")</f>
        <v/>
      </c>
      <c r="J633" s="73" t="b">
        <f>Proc[[#This Row],[Requested]]=Proc[[#This Row],[CurrentParent]]</f>
        <v>0</v>
      </c>
      <c r="K633" s="73" t="str">
        <f>IF(Proc[[#This Row],[Author]]="Marcela Urrego",VLOOKUP(LEFT(Proc[[#This Row],[Requested]],1),Table3[#All],2,0),VLOOKUP(Proc[[#This Row],[Author]],Table4[],2,0))</f>
        <v>EL</v>
      </c>
      <c r="L633" s="73" t="s">
        <v>530</v>
      </c>
      <c r="M633" s="69">
        <v>45705.645752314813</v>
      </c>
      <c r="P633" s="74" t="str">
        <f ca="1">IF(Proc[[#This Row],[DaysAgeing]]&gt;5,"yep","on track")</f>
        <v>yep</v>
      </c>
      <c r="Q633" s="3">
        <f ca="1">IF(Proc[[#This Row],[DateClosed]]="",ABS(NETWORKDAYS(Proc[[#This Row],[DateOpened]],TODAY()))-1,ABS(NETWORKDAYS(Proc[[#This Row],[DateOpened]],Proc[[#This Row],[DateClosed]]))-1)</f>
        <v>10</v>
      </c>
      <c r="R633" s="74" t="s">
        <v>1033</v>
      </c>
      <c r="S633" s="73"/>
    </row>
    <row r="634" spans="1:19" hidden="1">
      <c r="A634" s="72" t="s">
        <v>2184</v>
      </c>
      <c r="B634" s="73" t="str">
        <f>IFERROR(VLOOKUP(Proc[[#This Row],[App]],Table2[],3,0),"open")</f>
        <v>ok</v>
      </c>
      <c r="C634" s="72" t="s">
        <v>369</v>
      </c>
      <c r="D634" t="s">
        <v>1675</v>
      </c>
      <c r="E634" t="s">
        <v>2194</v>
      </c>
      <c r="F634" s="73" t="s">
        <v>1687</v>
      </c>
      <c r="G634" s="72" t="s">
        <v>400</v>
      </c>
      <c r="H634" s="73" t="str">
        <f>IF(Proc[[#This Row],[type]]="LFF (MDG-F)",MID(Proc[[#This Row],[Obj]],13,10),"")</f>
        <v/>
      </c>
      <c r="J634" s="73" t="b">
        <f>Proc[[#This Row],[Requested]]=Proc[[#This Row],[CurrentParent]]</f>
        <v>0</v>
      </c>
      <c r="K634" s="73" t="str">
        <f>IF(Proc[[#This Row],[Author]]="Marcela Urrego",VLOOKUP(LEFT(Proc[[#This Row],[Requested]],1),Table3[#All],2,0),VLOOKUP(Proc[[#This Row],[Author]],Table4[],2,0))</f>
        <v>EL</v>
      </c>
      <c r="L634" s="73" t="s">
        <v>530</v>
      </c>
      <c r="M634" s="69">
        <v>45705.645752314813</v>
      </c>
      <c r="P634" s="74" t="str">
        <f ca="1">IF(Proc[[#This Row],[DaysAgeing]]&gt;5,"yep","on track")</f>
        <v>yep</v>
      </c>
      <c r="Q634" s="3">
        <f ca="1">IF(Proc[[#This Row],[DateClosed]]="",ABS(NETWORKDAYS(Proc[[#This Row],[DateOpened]],TODAY()))-1,ABS(NETWORKDAYS(Proc[[#This Row],[DateOpened]],Proc[[#This Row],[DateClosed]]))-1)</f>
        <v>10</v>
      </c>
      <c r="R634" s="74" t="s">
        <v>1033</v>
      </c>
      <c r="S634" s="73"/>
    </row>
    <row r="635" spans="1:19" hidden="1">
      <c r="A635" s="72" t="s">
        <v>2184</v>
      </c>
      <c r="B635" s="73" t="str">
        <f>IFERROR(VLOOKUP(Proc[[#This Row],[App]],Table2[],3,0),"open")</f>
        <v>ok</v>
      </c>
      <c r="C635" s="72" t="s">
        <v>369</v>
      </c>
      <c r="D635" t="s">
        <v>1681</v>
      </c>
      <c r="E635" t="s">
        <v>2194</v>
      </c>
      <c r="F635" s="73" t="s">
        <v>1687</v>
      </c>
      <c r="G635" s="72" t="s">
        <v>400</v>
      </c>
      <c r="H635" s="73" t="str">
        <f>IF(Proc[[#This Row],[type]]="LFF (MDG-F)",MID(Proc[[#This Row],[Obj]],13,10),"")</f>
        <v/>
      </c>
      <c r="J635" s="73" t="b">
        <f>Proc[[#This Row],[Requested]]=Proc[[#This Row],[CurrentParent]]</f>
        <v>0</v>
      </c>
      <c r="K635" s="73" t="str">
        <f>IF(Proc[[#This Row],[Author]]="Marcela Urrego",VLOOKUP(LEFT(Proc[[#This Row],[Requested]],1),Table3[#All],2,0),VLOOKUP(Proc[[#This Row],[Author]],Table4[],2,0))</f>
        <v>EL</v>
      </c>
      <c r="L635" s="73" t="s">
        <v>530</v>
      </c>
      <c r="M635" s="69">
        <v>45705.645752314813</v>
      </c>
      <c r="P635" s="74" t="str">
        <f ca="1">IF(Proc[[#This Row],[DaysAgeing]]&gt;5,"yep","on track")</f>
        <v>yep</v>
      </c>
      <c r="Q635" s="3">
        <f ca="1">IF(Proc[[#This Row],[DateClosed]]="",ABS(NETWORKDAYS(Proc[[#This Row],[DateOpened]],TODAY()))-1,ABS(NETWORKDAYS(Proc[[#This Row],[DateOpened]],Proc[[#This Row],[DateClosed]]))-1)</f>
        <v>10</v>
      </c>
      <c r="R635" s="74" t="s">
        <v>1033</v>
      </c>
      <c r="S635" s="73"/>
    </row>
    <row r="636" spans="1:19" hidden="1">
      <c r="A636" s="72" t="s">
        <v>2184</v>
      </c>
      <c r="B636" s="73" t="str">
        <f>IFERROR(VLOOKUP(Proc[[#This Row],[App]],Table2[],3,0),"open")</f>
        <v>ok</v>
      </c>
      <c r="C636" s="72" t="s">
        <v>369</v>
      </c>
      <c r="D636" t="s">
        <v>1676</v>
      </c>
      <c r="E636" t="s">
        <v>2195</v>
      </c>
      <c r="F636" s="73" t="s">
        <v>1688</v>
      </c>
      <c r="G636" s="72" t="s">
        <v>400</v>
      </c>
      <c r="H636" s="73" t="str">
        <f>IF(Proc[[#This Row],[type]]="LFF (MDG-F)",MID(Proc[[#This Row],[Obj]],13,10),"")</f>
        <v/>
      </c>
      <c r="J636" s="73" t="b">
        <f>Proc[[#This Row],[Requested]]=Proc[[#This Row],[CurrentParent]]</f>
        <v>0</v>
      </c>
      <c r="K636" s="73" t="str">
        <f>IF(Proc[[#This Row],[Author]]="Marcela Urrego",VLOOKUP(LEFT(Proc[[#This Row],[Requested]],1),Table3[#All],2,0),VLOOKUP(Proc[[#This Row],[Author]],Table4[],2,0))</f>
        <v>EL</v>
      </c>
      <c r="L636" s="73" t="s">
        <v>530</v>
      </c>
      <c r="M636" s="69">
        <v>45705.645752314813</v>
      </c>
      <c r="P636" s="74" t="str">
        <f ca="1">IF(Proc[[#This Row],[DaysAgeing]]&gt;5,"yep","on track")</f>
        <v>yep</v>
      </c>
      <c r="Q636" s="3">
        <f ca="1">IF(Proc[[#This Row],[DateClosed]]="",ABS(NETWORKDAYS(Proc[[#This Row],[DateOpened]],TODAY()))-1,ABS(NETWORKDAYS(Proc[[#This Row],[DateOpened]],Proc[[#This Row],[DateClosed]]))-1)</f>
        <v>10</v>
      </c>
      <c r="R636" s="74" t="s">
        <v>1033</v>
      </c>
      <c r="S636" s="73"/>
    </row>
    <row r="637" spans="1:19" hidden="1">
      <c r="A637" s="72" t="s">
        <v>2184</v>
      </c>
      <c r="B637" s="73" t="str">
        <f>IFERROR(VLOOKUP(Proc[[#This Row],[App]],Table2[],3,0),"open")</f>
        <v>ok</v>
      </c>
      <c r="C637" s="72" t="s">
        <v>369</v>
      </c>
      <c r="D637" t="s">
        <v>1682</v>
      </c>
      <c r="E637" t="s">
        <v>2195</v>
      </c>
      <c r="F637" s="73" t="s">
        <v>1688</v>
      </c>
      <c r="G637" s="72" t="s">
        <v>400</v>
      </c>
      <c r="H637" s="73" t="str">
        <f>IF(Proc[[#This Row],[type]]="LFF (MDG-F)",MID(Proc[[#This Row],[Obj]],13,10),"")</f>
        <v/>
      </c>
      <c r="J637" s="73" t="b">
        <f>Proc[[#This Row],[Requested]]=Proc[[#This Row],[CurrentParent]]</f>
        <v>0</v>
      </c>
      <c r="K637" s="73" t="str">
        <f>IF(Proc[[#This Row],[Author]]="Marcela Urrego",VLOOKUP(LEFT(Proc[[#This Row],[Requested]],1),Table3[#All],2,0),VLOOKUP(Proc[[#This Row],[Author]],Table4[],2,0))</f>
        <v>EL</v>
      </c>
      <c r="L637" s="73" t="s">
        <v>530</v>
      </c>
      <c r="M637" s="69">
        <v>45705.645752314813</v>
      </c>
      <c r="P637" s="74" t="str">
        <f ca="1">IF(Proc[[#This Row],[DaysAgeing]]&gt;5,"yep","on track")</f>
        <v>yep</v>
      </c>
      <c r="Q637" s="3">
        <f ca="1">IF(Proc[[#This Row],[DateClosed]]="",ABS(NETWORKDAYS(Proc[[#This Row],[DateOpened]],TODAY()))-1,ABS(NETWORKDAYS(Proc[[#This Row],[DateOpened]],Proc[[#This Row],[DateClosed]]))-1)</f>
        <v>10</v>
      </c>
      <c r="R637" s="74" t="s">
        <v>1033</v>
      </c>
      <c r="S637" s="73"/>
    </row>
    <row r="638" spans="1:19" hidden="1">
      <c r="A638" t="s">
        <v>2203</v>
      </c>
      <c r="B638" s="73" t="str">
        <f>IFERROR(VLOOKUP(Proc[[#This Row],[App]],Table2[],3,0),"open")</f>
        <v>ok</v>
      </c>
      <c r="C638" s="72" t="s">
        <v>369</v>
      </c>
      <c r="D638" t="s">
        <v>2197</v>
      </c>
      <c r="E638" t="s">
        <v>2199</v>
      </c>
      <c r="F638" s="73" t="s">
        <v>2201</v>
      </c>
      <c r="G638" s="72" t="s">
        <v>400</v>
      </c>
      <c r="H638" s="73" t="str">
        <f>IF(Proc[[#This Row],[type]]="LFF (MDG-F)",MID(Proc[[#This Row],[Obj]],13,10),"")</f>
        <v/>
      </c>
      <c r="J638" s="73" t="b">
        <f>Proc[[#This Row],[Requested]]=Proc[[#This Row],[CurrentParent]]</f>
        <v>0</v>
      </c>
      <c r="K638" s="73" t="str">
        <f>IF(Proc[[#This Row],[Author]]="Marcela Urrego",VLOOKUP(LEFT(Proc[[#This Row],[Requested]],1),Table3[#All],2,0),VLOOKUP(Proc[[#This Row],[Author]],Table4[],2,0))</f>
        <v>MGF</v>
      </c>
      <c r="L638" s="73" t="s">
        <v>530</v>
      </c>
      <c r="M638" s="69">
        <v>45705.71533564815</v>
      </c>
      <c r="N638" s="69">
        <v>45706</v>
      </c>
      <c r="O638" s="69">
        <v>45706</v>
      </c>
      <c r="P638" s="74" t="str">
        <f ca="1">IF(Proc[[#This Row],[DaysAgeing]]&gt;5,"yep","on track")</f>
        <v>on track</v>
      </c>
      <c r="Q638" s="3">
        <f ca="1">IF(Proc[[#This Row],[DateClosed]]="",ABS(NETWORKDAYS(Proc[[#This Row],[DateOpened]],TODAY()))-1,ABS(NETWORKDAYS(Proc[[#This Row],[DateOpened]],Proc[[#This Row],[DateClosed]]))-1)</f>
        <v>1</v>
      </c>
      <c r="R638" s="74" t="s">
        <v>538</v>
      </c>
      <c r="S638" s="73"/>
    </row>
    <row r="639" spans="1:19" hidden="1">
      <c r="A639" t="s">
        <v>2203</v>
      </c>
      <c r="B639" s="73" t="str">
        <f>IFERROR(VLOOKUP(Proc[[#This Row],[App]],Table2[],3,0),"open")</f>
        <v>ok</v>
      </c>
      <c r="C639" s="72" t="s">
        <v>369</v>
      </c>
      <c r="D639" t="s">
        <v>2198</v>
      </c>
      <c r="E639" t="s">
        <v>2200</v>
      </c>
      <c r="F639" s="73" t="s">
        <v>2202</v>
      </c>
      <c r="G639" s="72" t="s">
        <v>400</v>
      </c>
      <c r="H639" s="73" t="str">
        <f>IF(Proc[[#This Row],[type]]="LFF (MDG-F)",MID(Proc[[#This Row],[Obj]],13,10),"")</f>
        <v/>
      </c>
      <c r="J639" s="73" t="b">
        <f>Proc[[#This Row],[Requested]]=Proc[[#This Row],[CurrentParent]]</f>
        <v>0</v>
      </c>
      <c r="K639" s="73" t="str">
        <f>IF(Proc[[#This Row],[Author]]="Marcela Urrego",VLOOKUP(LEFT(Proc[[#This Row],[Requested]],1),Table3[#All],2,0),VLOOKUP(Proc[[#This Row],[Author]],Table4[],2,0))</f>
        <v>MGF</v>
      </c>
      <c r="L639" s="73" t="s">
        <v>530</v>
      </c>
      <c r="M639" s="69">
        <v>45705.71533564815</v>
      </c>
      <c r="N639" s="69">
        <v>45706</v>
      </c>
      <c r="O639" s="69">
        <v>45706</v>
      </c>
      <c r="P639" s="74" t="str">
        <f ca="1">IF(Proc[[#This Row],[DaysAgeing]]&gt;5,"yep","on track")</f>
        <v>on track</v>
      </c>
      <c r="Q639" s="3">
        <f ca="1">IF(Proc[[#This Row],[DateClosed]]="",ABS(NETWORKDAYS(Proc[[#This Row],[DateOpened]],TODAY()))-1,ABS(NETWORKDAYS(Proc[[#This Row],[DateOpened]],Proc[[#This Row],[DateClosed]]))-1)</f>
        <v>1</v>
      </c>
      <c r="R639" s="74" t="s">
        <v>538</v>
      </c>
      <c r="S639" s="73"/>
    </row>
    <row r="640" spans="1:19" hidden="1">
      <c r="A640" t="s">
        <v>2204</v>
      </c>
      <c r="B640" s="73" t="str">
        <f>IFERROR(VLOOKUP(Proc[[#This Row],[App]],Table2[],3,0),"open")</f>
        <v>ok</v>
      </c>
      <c r="C640" t="s">
        <v>369</v>
      </c>
      <c r="D640" t="s">
        <v>2205</v>
      </c>
      <c r="E640" t="s">
        <v>2208</v>
      </c>
      <c r="F640" s="73" t="s">
        <v>2207</v>
      </c>
      <c r="G640" t="s">
        <v>406</v>
      </c>
      <c r="H640" s="73" t="str">
        <f>IF(Proc[[#This Row],[type]]="LFF (MDG-F)",MID(Proc[[#This Row],[Obj]],13,10),"")</f>
        <v>DE20538341</v>
      </c>
      <c r="J640" s="73" t="b">
        <f>Proc[[#This Row],[Requested]]=Proc[[#This Row],[CurrentParent]]</f>
        <v>0</v>
      </c>
      <c r="K640" s="73" t="str">
        <f>IF(Proc[[#This Row],[Author]]="Marcela Urrego",VLOOKUP(LEFT(Proc[[#This Row],[Requested]],1),Table3[#All],2,0),VLOOKUP(Proc[[#This Row],[Author]],Table4[],2,0))</f>
        <v>MGF</v>
      </c>
      <c r="L640" s="73" t="s">
        <v>530</v>
      </c>
      <c r="M640" s="69">
        <v>45706.507418981484</v>
      </c>
      <c r="N640" s="69">
        <v>45709</v>
      </c>
      <c r="O640" s="69">
        <v>45709</v>
      </c>
      <c r="P640" s="74" t="str">
        <f ca="1">IF(Proc[[#This Row],[DaysAgeing]]&gt;5,"yep","on track")</f>
        <v>on track</v>
      </c>
      <c r="Q640" s="3">
        <f ca="1">IF(Proc[[#This Row],[DateClosed]]="",ABS(NETWORKDAYS(Proc[[#This Row],[DateOpened]],TODAY()))-1,ABS(NETWORKDAYS(Proc[[#This Row],[DateOpened]],Proc[[#This Row],[DateClosed]]))-1)</f>
        <v>3</v>
      </c>
      <c r="R640" s="74" t="s">
        <v>575</v>
      </c>
      <c r="S640" s="73"/>
    </row>
    <row r="641" spans="1:19" hidden="1">
      <c r="A641" s="72" t="s">
        <v>2204</v>
      </c>
      <c r="B641" s="73" t="str">
        <f>IFERROR(VLOOKUP(Proc[[#This Row],[App]],Table2[],3,0),"open")</f>
        <v>ok</v>
      </c>
      <c r="C641" s="72" t="s">
        <v>369</v>
      </c>
      <c r="D641" t="s">
        <v>2206</v>
      </c>
      <c r="E641" t="s">
        <v>2209</v>
      </c>
      <c r="F641" s="73" t="s">
        <v>2207</v>
      </c>
      <c r="G641" s="72" t="s">
        <v>406</v>
      </c>
      <c r="H641" s="73" t="str">
        <f>IF(Proc[[#This Row],[type]]="LFF (MDG-F)",MID(Proc[[#This Row],[Obj]],13,10),"")</f>
        <v>DE10538341</v>
      </c>
      <c r="J641" s="73" t="b">
        <f>Proc[[#This Row],[Requested]]=Proc[[#This Row],[CurrentParent]]</f>
        <v>0</v>
      </c>
      <c r="K641" s="73" t="str">
        <f>IF(Proc[[#This Row],[Author]]="Marcela Urrego",VLOOKUP(LEFT(Proc[[#This Row],[Requested]],1),Table3[#All],2,0),VLOOKUP(Proc[[#This Row],[Author]],Table4[],2,0))</f>
        <v>MGF</v>
      </c>
      <c r="L641" s="73" t="s">
        <v>530</v>
      </c>
      <c r="M641" s="69">
        <v>45706.507418981484</v>
      </c>
      <c r="N641" s="69">
        <v>45709</v>
      </c>
      <c r="O641" s="69">
        <v>45709</v>
      </c>
      <c r="P641" s="74" t="str">
        <f ca="1">IF(Proc[[#This Row],[DaysAgeing]]&gt;5,"yep","on track")</f>
        <v>on track</v>
      </c>
      <c r="Q641" s="3">
        <f ca="1">IF(Proc[[#This Row],[DateClosed]]="",ABS(NETWORKDAYS(Proc[[#This Row],[DateOpened]],TODAY()))-1,ABS(NETWORKDAYS(Proc[[#This Row],[DateOpened]],Proc[[#This Row],[DateClosed]]))-1)</f>
        <v>3</v>
      </c>
      <c r="R641" s="74" t="s">
        <v>575</v>
      </c>
      <c r="S641" s="73"/>
    </row>
    <row r="642" spans="1:19" hidden="1">
      <c r="A642" t="s">
        <v>2210</v>
      </c>
      <c r="B642" s="73" t="str">
        <f>IFERROR(VLOOKUP(Proc[[#This Row],[App]],Table2[],3,0),"open")</f>
        <v>ok</v>
      </c>
      <c r="C642" t="s">
        <v>369</v>
      </c>
      <c r="D642" s="72" t="s">
        <v>1936</v>
      </c>
      <c r="E642" s="72" t="s">
        <v>2229</v>
      </c>
      <c r="F642" s="73"/>
      <c r="G642" t="s">
        <v>406</v>
      </c>
      <c r="H642" s="73" t="str">
        <f>IF(Proc[[#This Row],[type]]="LFF (MDG-F)",MID(Proc[[#This Row],[Obj]],13,10),"")</f>
        <v>DE10G69660</v>
      </c>
      <c r="J642" s="73" t="b">
        <f>Proc[[#This Row],[Requested]]=Proc[[#This Row],[CurrentParent]]</f>
        <v>0</v>
      </c>
      <c r="K642" s="73" t="str">
        <f>IF(Proc[[#This Row],[Author]]="Marcela Urrego",VLOOKUP(LEFT(Proc[[#This Row],[Requested]],1),Table3[#All],2,0),VLOOKUP(Proc[[#This Row],[Author]],Table4[],2,0))</f>
        <v>MGF</v>
      </c>
      <c r="L642" s="73" t="s">
        <v>530</v>
      </c>
      <c r="M642" s="69">
        <v>45707.167048611111</v>
      </c>
      <c r="N642" s="69">
        <v>45709</v>
      </c>
      <c r="O642" s="69">
        <v>45709</v>
      </c>
      <c r="P642" s="74" t="str">
        <f ca="1">IF(Proc[[#This Row],[DaysAgeing]]&gt;5,"yep","on track")</f>
        <v>on track</v>
      </c>
      <c r="Q642" s="3">
        <f ca="1">IF(Proc[[#This Row],[DateClosed]]="",ABS(NETWORKDAYS(Proc[[#This Row],[DateOpened]],TODAY()))-1,ABS(NETWORKDAYS(Proc[[#This Row],[DateOpened]],Proc[[#This Row],[DateClosed]]))-1)</f>
        <v>2</v>
      </c>
      <c r="R642" s="74" t="s">
        <v>538</v>
      </c>
      <c r="S642" s="73"/>
    </row>
    <row r="643" spans="1:19" hidden="1">
      <c r="A643" t="s">
        <v>2213</v>
      </c>
      <c r="B643" s="73" t="str">
        <f>IFERROR(VLOOKUP(Proc[[#This Row],[App]],Table2[],3,0),"open")</f>
        <v>ok</v>
      </c>
      <c r="C643" t="s">
        <v>369</v>
      </c>
      <c r="D643" t="s">
        <v>2211</v>
      </c>
      <c r="E643" t="s">
        <v>2212</v>
      </c>
      <c r="F643" s="73" t="s">
        <v>1964</v>
      </c>
      <c r="G643" t="s">
        <v>400</v>
      </c>
      <c r="H643" s="73" t="str">
        <f>IF(Proc[[#This Row],[type]]="LFF (MDG-F)",MID(Proc[[#This Row],[Obj]],13,10),"")</f>
        <v/>
      </c>
      <c r="J643" s="73" t="b">
        <f>Proc[[#This Row],[Requested]]=Proc[[#This Row],[CurrentParent]]</f>
        <v>0</v>
      </c>
      <c r="K643" s="73" t="str">
        <f>IF(Proc[[#This Row],[Author]]="Marcela Urrego",VLOOKUP(LEFT(Proc[[#This Row],[Requested]],1),Table3[#All],2,0),VLOOKUP(Proc[[#This Row],[Author]],Table4[],2,0))</f>
        <v>LS</v>
      </c>
      <c r="L643" s="73" t="s">
        <v>530</v>
      </c>
      <c r="M643" s="69">
        <v>45708.640300925923</v>
      </c>
      <c r="N643" s="69">
        <v>45712</v>
      </c>
      <c r="O643" s="69">
        <v>45712</v>
      </c>
      <c r="P643" s="74" t="str">
        <f ca="1">IF(Proc[[#This Row],[DaysAgeing]]&gt;5,"yep","on track")</f>
        <v>on track</v>
      </c>
      <c r="Q643" s="3">
        <f ca="1">IF(Proc[[#This Row],[DateClosed]]="",ABS(NETWORKDAYS(Proc[[#This Row],[DateOpened]],TODAY()))-1,ABS(NETWORKDAYS(Proc[[#This Row],[DateOpened]],Proc[[#This Row],[DateClosed]]))-1)</f>
        <v>2</v>
      </c>
      <c r="R643" s="74" t="s">
        <v>1967</v>
      </c>
      <c r="S643" s="73"/>
    </row>
    <row r="644" spans="1:19" hidden="1">
      <c r="A644" t="s">
        <v>2228</v>
      </c>
      <c r="B644" s="73" t="str">
        <f>IFERROR(VLOOKUP(Proc[[#This Row],[App]],Table2[],3,0),"open")</f>
        <v>ok</v>
      </c>
      <c r="C644" s="72" t="s">
        <v>369</v>
      </c>
      <c r="D644" t="s">
        <v>2214</v>
      </c>
      <c r="E644" t="s">
        <v>2220</v>
      </c>
      <c r="F644" s="73" t="s">
        <v>1099</v>
      </c>
      <c r="G644" s="72" t="s">
        <v>400</v>
      </c>
      <c r="H644" s="73" t="str">
        <f>IF(Proc[[#This Row],[type]]="LFF (MDG-F)",MID(Proc[[#This Row],[Obj]],13,10),"")</f>
        <v/>
      </c>
      <c r="J644" s="73" t="b">
        <f>Proc[[#This Row],[Requested]]=Proc[[#This Row],[CurrentParent]]</f>
        <v>0</v>
      </c>
      <c r="K644" s="73" t="str">
        <f>IF(Proc[[#This Row],[Author]]="Marcela Urrego",VLOOKUP(LEFT(Proc[[#This Row],[Requested]],1),Table3[#All],2,0),VLOOKUP(Proc[[#This Row],[Author]],Table4[],2,0))</f>
        <v>EL</v>
      </c>
      <c r="L644" s="73" t="s">
        <v>530</v>
      </c>
      <c r="M644" s="69">
        <v>45708.624907407408</v>
      </c>
      <c r="N644" s="69">
        <v>45712</v>
      </c>
      <c r="O644" s="69">
        <v>45712</v>
      </c>
      <c r="P644" s="74" t="str">
        <f ca="1">IF(Proc[[#This Row],[DaysAgeing]]&gt;5,"yep","on track")</f>
        <v>on track</v>
      </c>
      <c r="Q644" s="3">
        <f ca="1">IF(Proc[[#This Row],[DateClosed]]="",ABS(NETWORKDAYS(Proc[[#This Row],[DateOpened]],TODAY()))-1,ABS(NETWORKDAYS(Proc[[#This Row],[DateOpened]],Proc[[#This Row],[DateClosed]]))-1)</f>
        <v>2</v>
      </c>
      <c r="R644" s="74" t="s">
        <v>1113</v>
      </c>
      <c r="S644" s="73"/>
    </row>
    <row r="645" spans="1:19" hidden="1">
      <c r="A645" s="72" t="s">
        <v>2228</v>
      </c>
      <c r="B645" s="73" t="str">
        <f>IFERROR(VLOOKUP(Proc[[#This Row],[App]],Table2[],3,0),"open")</f>
        <v>ok</v>
      </c>
      <c r="C645" s="72" t="s">
        <v>369</v>
      </c>
      <c r="D645" t="s">
        <v>1625</v>
      </c>
      <c r="E645" t="s">
        <v>419</v>
      </c>
      <c r="F645" s="73" t="s">
        <v>2224</v>
      </c>
      <c r="G645" s="72" t="s">
        <v>400</v>
      </c>
      <c r="H645" s="73" t="str">
        <f>IF(Proc[[#This Row],[type]]="LFF (MDG-F)",MID(Proc[[#This Row],[Obj]],13,10),"")</f>
        <v/>
      </c>
      <c r="I645" t="s">
        <v>2233</v>
      </c>
      <c r="J645" s="73" t="b">
        <f>Proc[[#This Row],[Requested]]=Proc[[#This Row],[CurrentParent]]</f>
        <v>0</v>
      </c>
      <c r="K645" s="73" t="str">
        <f>IF(Proc[[#This Row],[Author]]="Marcela Urrego",VLOOKUP(LEFT(Proc[[#This Row],[Requested]],1),Table3[#All],2,0),VLOOKUP(Proc[[#This Row],[Author]],Table4[],2,0))</f>
        <v>EL</v>
      </c>
      <c r="L645" s="73" t="s">
        <v>530</v>
      </c>
      <c r="M645" s="69">
        <v>45708.624907407408</v>
      </c>
      <c r="N645" s="69">
        <v>45712</v>
      </c>
      <c r="O645" s="69">
        <v>45712</v>
      </c>
      <c r="P645" s="74" t="str">
        <f ca="1">IF(Proc[[#This Row],[DaysAgeing]]&gt;5,"yep","on track")</f>
        <v>on track</v>
      </c>
      <c r="Q645" s="3">
        <f ca="1">IF(Proc[[#This Row],[DateClosed]]="",ABS(NETWORKDAYS(Proc[[#This Row],[DateOpened]],TODAY()))-1,ABS(NETWORKDAYS(Proc[[#This Row],[DateOpened]],Proc[[#This Row],[DateClosed]]))-1)</f>
        <v>2</v>
      </c>
      <c r="R645" s="74" t="s">
        <v>1113</v>
      </c>
      <c r="S645" s="73"/>
    </row>
    <row r="646" spans="1:19" hidden="1">
      <c r="A646" s="72" t="s">
        <v>2228</v>
      </c>
      <c r="B646" s="73" t="str">
        <f>IFERROR(VLOOKUP(Proc[[#This Row],[App]],Table2[],3,0),"open")</f>
        <v>ok</v>
      </c>
      <c r="C646" s="72" t="s">
        <v>369</v>
      </c>
      <c r="D646" t="s">
        <v>2215</v>
      </c>
      <c r="E646" t="s">
        <v>2221</v>
      </c>
      <c r="F646" s="73" t="s">
        <v>2225</v>
      </c>
      <c r="G646" t="s">
        <v>406</v>
      </c>
      <c r="H646" s="73" t="str">
        <f>IF(Proc[[#This Row],[type]]="LFF (MDG-F)",MID(Proc[[#This Row],[Obj]],13,10),"")</f>
        <v>KR03C00402</v>
      </c>
      <c r="J646" s="73" t="b">
        <f>Proc[[#This Row],[Requested]]=Proc[[#This Row],[CurrentParent]]</f>
        <v>0</v>
      </c>
      <c r="K646" s="73" t="str">
        <f>IF(Proc[[#This Row],[Author]]="Marcela Urrego",VLOOKUP(LEFT(Proc[[#This Row],[Requested]],1),Table3[#All],2,0),VLOOKUP(Proc[[#This Row],[Author]],Table4[],2,0))</f>
        <v>EL</v>
      </c>
      <c r="L646" s="73" t="s">
        <v>530</v>
      </c>
      <c r="M646" s="69">
        <v>45708.624907407408</v>
      </c>
      <c r="N646" s="69">
        <v>45712</v>
      </c>
      <c r="O646" s="69">
        <v>45712</v>
      </c>
      <c r="P646" s="74" t="str">
        <f ca="1">IF(Proc[[#This Row],[DaysAgeing]]&gt;5,"yep","on track")</f>
        <v>on track</v>
      </c>
      <c r="Q646" s="3">
        <f ca="1">IF(Proc[[#This Row],[DateClosed]]="",ABS(NETWORKDAYS(Proc[[#This Row],[DateOpened]],TODAY()))-1,ABS(NETWORKDAYS(Proc[[#This Row],[DateOpened]],Proc[[#This Row],[DateClosed]]))-1)</f>
        <v>2</v>
      </c>
      <c r="R646" s="74" t="s">
        <v>1113</v>
      </c>
      <c r="S646" s="73"/>
    </row>
    <row r="647" spans="1:19" hidden="1">
      <c r="A647" s="72" t="s">
        <v>2228</v>
      </c>
      <c r="B647" s="73" t="str">
        <f>IFERROR(VLOOKUP(Proc[[#This Row],[App]],Table2[],3,0),"open")</f>
        <v>ok</v>
      </c>
      <c r="C647" s="72" t="s">
        <v>369</v>
      </c>
      <c r="D647" t="s">
        <v>2216</v>
      </c>
      <c r="E647" t="s">
        <v>2221</v>
      </c>
      <c r="F647" s="73" t="s">
        <v>2226</v>
      </c>
      <c r="G647" s="72" t="s">
        <v>406</v>
      </c>
      <c r="H647" s="73" t="str">
        <f>IF(Proc[[#This Row],[type]]="LFF (MDG-F)",MID(Proc[[#This Row],[Obj]],13,10),"")</f>
        <v>US01C01107</v>
      </c>
      <c r="J647" s="73" t="b">
        <f>Proc[[#This Row],[Requested]]=Proc[[#This Row],[CurrentParent]]</f>
        <v>0</v>
      </c>
      <c r="K647" s="73" t="str">
        <f>IF(Proc[[#This Row],[Author]]="Marcela Urrego",VLOOKUP(LEFT(Proc[[#This Row],[Requested]],1),Table3[#All],2,0),VLOOKUP(Proc[[#This Row],[Author]],Table4[],2,0))</f>
        <v>EL</v>
      </c>
      <c r="L647" s="73" t="s">
        <v>530</v>
      </c>
      <c r="M647" s="69">
        <v>45708.624907407408</v>
      </c>
      <c r="N647" s="69">
        <v>45712</v>
      </c>
      <c r="O647" s="69">
        <v>45712</v>
      </c>
      <c r="P647" s="74" t="str">
        <f ca="1">IF(Proc[[#This Row],[DaysAgeing]]&gt;5,"yep","on track")</f>
        <v>on track</v>
      </c>
      <c r="Q647" s="3">
        <f ca="1">IF(Proc[[#This Row],[DateClosed]]="",ABS(NETWORKDAYS(Proc[[#This Row],[DateOpened]],TODAY()))-1,ABS(NETWORKDAYS(Proc[[#This Row],[DateOpened]],Proc[[#This Row],[DateClosed]]))-1)</f>
        <v>2</v>
      </c>
      <c r="R647" s="74" t="s">
        <v>1113</v>
      </c>
      <c r="S647" s="73"/>
    </row>
    <row r="648" spans="1:19" hidden="1">
      <c r="A648" s="72" t="s">
        <v>2228</v>
      </c>
      <c r="B648" s="73" t="str">
        <f>IFERROR(VLOOKUP(Proc[[#This Row],[App]],Table2[],3,0),"open")</f>
        <v>ok</v>
      </c>
      <c r="C648" s="72" t="s">
        <v>369</v>
      </c>
      <c r="D648" t="s">
        <v>2217</v>
      </c>
      <c r="E648" t="s">
        <v>2222</v>
      </c>
      <c r="F648" s="73" t="s">
        <v>2227</v>
      </c>
      <c r="G648" s="72" t="s">
        <v>400</v>
      </c>
      <c r="H648" s="73" t="str">
        <f>IF(Proc[[#This Row],[type]]="LFF (MDG-F)",MID(Proc[[#This Row],[Obj]],13,10),"")</f>
        <v/>
      </c>
      <c r="J648" s="73" t="b">
        <f>Proc[[#This Row],[Requested]]=Proc[[#This Row],[CurrentParent]]</f>
        <v>0</v>
      </c>
      <c r="K648" s="73" t="str">
        <f>IF(Proc[[#This Row],[Author]]="Marcela Urrego",VLOOKUP(LEFT(Proc[[#This Row],[Requested]],1),Table3[#All],2,0),VLOOKUP(Proc[[#This Row],[Author]],Table4[],2,0))</f>
        <v>EL</v>
      </c>
      <c r="L648" s="73" t="s">
        <v>530</v>
      </c>
      <c r="M648" s="69">
        <v>45708.624907407408</v>
      </c>
      <c r="N648" s="69">
        <v>45712</v>
      </c>
      <c r="O648" s="69">
        <v>45712</v>
      </c>
      <c r="P648" s="74" t="str">
        <f ca="1">IF(Proc[[#This Row],[DaysAgeing]]&gt;5,"yep","on track")</f>
        <v>on track</v>
      </c>
      <c r="Q648" s="3">
        <f ca="1">IF(Proc[[#This Row],[DateClosed]]="",ABS(NETWORKDAYS(Proc[[#This Row],[DateOpened]],TODAY()))-1,ABS(NETWORKDAYS(Proc[[#This Row],[DateOpened]],Proc[[#This Row],[DateClosed]]))-1)</f>
        <v>2</v>
      </c>
      <c r="R648" s="74" t="s">
        <v>1113</v>
      </c>
      <c r="S648" s="73"/>
    </row>
    <row r="649" spans="1:19" hidden="1">
      <c r="A649" s="72" t="s">
        <v>2228</v>
      </c>
      <c r="B649" s="73" t="str">
        <f>IFERROR(VLOOKUP(Proc[[#This Row],[App]],Table2[],3,0),"open")</f>
        <v>ok</v>
      </c>
      <c r="C649" s="72" t="s">
        <v>369</v>
      </c>
      <c r="D649" t="s">
        <v>2218</v>
      </c>
      <c r="E649" t="s">
        <v>2222</v>
      </c>
      <c r="F649" s="73" t="s">
        <v>2227</v>
      </c>
      <c r="G649" s="72" t="s">
        <v>400</v>
      </c>
      <c r="H649" s="73" t="str">
        <f>IF(Proc[[#This Row],[type]]="LFF (MDG-F)",MID(Proc[[#This Row],[Obj]],13,10),"")</f>
        <v/>
      </c>
      <c r="J649" s="73" t="b">
        <f>Proc[[#This Row],[Requested]]=Proc[[#This Row],[CurrentParent]]</f>
        <v>0</v>
      </c>
      <c r="K649" s="73" t="str">
        <f>IF(Proc[[#This Row],[Author]]="Marcela Urrego",VLOOKUP(LEFT(Proc[[#This Row],[Requested]],1),Table3[#All],2,0),VLOOKUP(Proc[[#This Row],[Author]],Table4[],2,0))</f>
        <v>EL</v>
      </c>
      <c r="L649" s="73" t="s">
        <v>530</v>
      </c>
      <c r="M649" s="69">
        <v>45708.624907407408</v>
      </c>
      <c r="N649" s="69">
        <v>45712</v>
      </c>
      <c r="O649" s="69">
        <v>45712</v>
      </c>
      <c r="P649" s="74" t="str">
        <f ca="1">IF(Proc[[#This Row],[DaysAgeing]]&gt;5,"yep","on track")</f>
        <v>on track</v>
      </c>
      <c r="Q649" s="3">
        <f ca="1">IF(Proc[[#This Row],[DateClosed]]="",ABS(NETWORKDAYS(Proc[[#This Row],[DateOpened]],TODAY()))-1,ABS(NETWORKDAYS(Proc[[#This Row],[DateOpened]],Proc[[#This Row],[DateClosed]]))-1)</f>
        <v>2</v>
      </c>
      <c r="R649" s="74" t="s">
        <v>1113</v>
      </c>
      <c r="S649" s="73"/>
    </row>
    <row r="650" spans="1:19" hidden="1">
      <c r="A650" s="72" t="s">
        <v>2228</v>
      </c>
      <c r="B650" s="73" t="str">
        <f>IFERROR(VLOOKUP(Proc[[#This Row],[App]],Table2[],3,0),"open")</f>
        <v>ok</v>
      </c>
      <c r="C650" s="72" t="s">
        <v>369</v>
      </c>
      <c r="D650" t="s">
        <v>2219</v>
      </c>
      <c r="E650" t="s">
        <v>2223</v>
      </c>
      <c r="F650" s="73" t="s">
        <v>2227</v>
      </c>
      <c r="G650" s="72" t="s">
        <v>400</v>
      </c>
      <c r="H650" s="73" t="str">
        <f>IF(Proc[[#This Row],[type]]="LFF (MDG-F)",MID(Proc[[#This Row],[Obj]],13,10),"")</f>
        <v/>
      </c>
      <c r="J650" s="73" t="b">
        <f>Proc[[#This Row],[Requested]]=Proc[[#This Row],[CurrentParent]]</f>
        <v>0</v>
      </c>
      <c r="K650" s="73" t="str">
        <f>IF(Proc[[#This Row],[Author]]="Marcela Urrego",VLOOKUP(LEFT(Proc[[#This Row],[Requested]],1),Table3[#All],2,0),VLOOKUP(Proc[[#This Row],[Author]],Table4[],2,0))</f>
        <v>EL</v>
      </c>
      <c r="L650" s="73" t="s">
        <v>530</v>
      </c>
      <c r="M650" s="69">
        <v>45708.624907407408</v>
      </c>
      <c r="N650" s="69">
        <v>45712</v>
      </c>
      <c r="O650" s="69">
        <v>45712</v>
      </c>
      <c r="P650" s="74" t="str">
        <f ca="1">IF(Proc[[#This Row],[DaysAgeing]]&gt;5,"yep","on track")</f>
        <v>on track</v>
      </c>
      <c r="Q650" s="3">
        <f ca="1">IF(Proc[[#This Row],[DateClosed]]="",ABS(NETWORKDAYS(Proc[[#This Row],[DateOpened]],TODAY()))-1,ABS(NETWORKDAYS(Proc[[#This Row],[DateOpened]],Proc[[#This Row],[DateClosed]]))-1)</f>
        <v>2</v>
      </c>
      <c r="R650" s="74" t="s">
        <v>1113</v>
      </c>
      <c r="S650" s="73"/>
    </row>
    <row r="651" spans="1:19" hidden="1">
      <c r="A651" t="s">
        <v>2231</v>
      </c>
      <c r="B651" s="73" t="str">
        <f>IFERROR(VLOOKUP(Proc[[#This Row],[App]],Table2[],3,0),"open")</f>
        <v>ok</v>
      </c>
      <c r="C651" s="72" t="s">
        <v>369</v>
      </c>
      <c r="D651" t="s">
        <v>2230</v>
      </c>
      <c r="E651" t="s">
        <v>2232</v>
      </c>
      <c r="F651" s="73" t="s">
        <v>494</v>
      </c>
      <c r="G651" t="s">
        <v>406</v>
      </c>
      <c r="H651" s="73" t="str">
        <f>IF(Proc[[#This Row],[type]]="LFF (MDG-F)",MID(Proc[[#This Row],[Obj]],13,10),"")</f>
        <v>ZA50GM2260</v>
      </c>
      <c r="J651" s="73" t="b">
        <f>Proc[[#This Row],[Requested]]=Proc[[#This Row],[CurrentParent]]</f>
        <v>0</v>
      </c>
      <c r="K651" s="73" t="str">
        <f>IF(Proc[[#This Row],[Author]]="Marcela Urrego",VLOOKUP(LEFT(Proc[[#This Row],[Requested]],1),Table3[#All],2,0),VLOOKUP(Proc[[#This Row],[Author]],Table4[],2,0))</f>
        <v>MGF</v>
      </c>
      <c r="L651" s="73" t="s">
        <v>530</v>
      </c>
      <c r="M651" s="69">
        <v>45708.455127314817</v>
      </c>
      <c r="N651" s="69">
        <v>45712</v>
      </c>
      <c r="O651" s="69">
        <v>45712</v>
      </c>
      <c r="P651" s="74" t="str">
        <f ca="1">IF(Proc[[#This Row],[DaysAgeing]]&gt;5,"yep","on track")</f>
        <v>on track</v>
      </c>
      <c r="Q651" s="3">
        <f ca="1">IF(Proc[[#This Row],[DateClosed]]="",ABS(NETWORKDAYS(Proc[[#This Row],[DateOpened]],TODAY()))-1,ABS(NETWORKDAYS(Proc[[#This Row],[DateOpened]],Proc[[#This Row],[DateClosed]]))-1)</f>
        <v>2</v>
      </c>
      <c r="R651" s="74" t="s">
        <v>538</v>
      </c>
      <c r="S651" s="73"/>
    </row>
    <row r="652" spans="1:19" hidden="1">
      <c r="A652" t="s">
        <v>2235</v>
      </c>
      <c r="B652" s="73" t="str">
        <f>IFERROR(VLOOKUP(Proc[[#This Row],[App]],Table2[],3,0),"open")</f>
        <v>ok</v>
      </c>
      <c r="C652" t="s">
        <v>369</v>
      </c>
      <c r="D652" t="s">
        <v>2236</v>
      </c>
      <c r="E652" t="s">
        <v>484</v>
      </c>
      <c r="F652" s="73" t="s">
        <v>2234</v>
      </c>
      <c r="G652" t="s">
        <v>406</v>
      </c>
      <c r="H652" s="73" t="str">
        <f>IF(Proc[[#This Row],[type]]="LFF (MDG-F)",MID(Proc[[#This Row],[Obj]],13,10),"")</f>
        <v>AE50GCO220</v>
      </c>
      <c r="J652" s="73" t="b">
        <f>Proc[[#This Row],[Requested]]=Proc[[#This Row],[CurrentParent]]</f>
        <v>0</v>
      </c>
      <c r="K652" s="73" t="str">
        <f>IF(Proc[[#This Row],[Author]]="Marcela Urrego",VLOOKUP(LEFT(Proc[[#This Row],[Requested]],1),Table3[#All],2,0),VLOOKUP(Proc[[#This Row],[Author]],Table4[],2,0))</f>
        <v>HC</v>
      </c>
      <c r="L652" s="73" t="s">
        <v>530</v>
      </c>
      <c r="M652" s="69">
        <v>45709.554386574076</v>
      </c>
      <c r="N652" s="69">
        <v>45713</v>
      </c>
      <c r="O652" s="69">
        <v>45713</v>
      </c>
      <c r="P652" s="74" t="str">
        <f ca="1">IF(Proc[[#This Row],[DaysAgeing]]&gt;5,"yep","on track")</f>
        <v>on track</v>
      </c>
      <c r="Q652" s="3">
        <f ca="1">IF(Proc[[#This Row],[DateClosed]]="",ABS(NETWORKDAYS(Proc[[#This Row],[DateOpened]],TODAY()))-1,ABS(NETWORKDAYS(Proc[[#This Row],[DateOpened]],Proc[[#This Row],[DateClosed]]))-1)</f>
        <v>2</v>
      </c>
      <c r="R652" s="74" t="s">
        <v>411</v>
      </c>
      <c r="S652" s="73"/>
    </row>
    <row r="653" spans="1:19" hidden="1">
      <c r="A653" t="s">
        <v>2246</v>
      </c>
      <c r="B653" s="73" t="str">
        <f>IFERROR(VLOOKUP(Proc[[#This Row],[App]],Table2[],3,0),"open")</f>
        <v>ok</v>
      </c>
      <c r="C653" s="72" t="s">
        <v>369</v>
      </c>
      <c r="D653" t="s">
        <v>2237</v>
      </c>
      <c r="E653" t="s">
        <v>2247</v>
      </c>
      <c r="F653" s="73" t="s">
        <v>2249</v>
      </c>
      <c r="G653" t="s">
        <v>400</v>
      </c>
      <c r="H653" s="73" t="str">
        <f>IF(Proc[[#This Row],[type]]="LFF (MDG-F)",MID(Proc[[#This Row],[Obj]],13,10),"")</f>
        <v/>
      </c>
      <c r="J653" s="73" t="b">
        <f>Proc[[#This Row],[Requested]]=Proc[[#This Row],[CurrentParent]]</f>
        <v>0</v>
      </c>
      <c r="K653" s="73" t="str">
        <f>IF(Proc[[#This Row],[Author]]="Marcela Urrego",VLOOKUP(LEFT(Proc[[#This Row],[Requested]],1),Table3[#All],2,0),VLOOKUP(Proc[[#This Row],[Author]],Table4[],2,0))</f>
        <v>LS</v>
      </c>
      <c r="L653" s="32" t="s">
        <v>530</v>
      </c>
      <c r="M653" s="69">
        <v>45712.326793981483</v>
      </c>
      <c r="N653" s="69">
        <v>45713</v>
      </c>
      <c r="O653" s="69">
        <v>45713</v>
      </c>
      <c r="P653" s="74" t="str">
        <f ca="1">IF(Proc[[#This Row],[DaysAgeing]]&gt;5,"yep","on track")</f>
        <v>on track</v>
      </c>
      <c r="Q653" s="3">
        <f ca="1">IF(Proc[[#This Row],[DateClosed]]="",ABS(NETWORKDAYS(Proc[[#This Row],[DateOpened]],TODAY()))-1,ABS(NETWORKDAYS(Proc[[#This Row],[DateOpened]],Proc[[#This Row],[DateClosed]]))-1)</f>
        <v>1</v>
      </c>
      <c r="R653" s="74" t="s">
        <v>858</v>
      </c>
      <c r="S653" s="73"/>
    </row>
    <row r="654" spans="1:19" hidden="1">
      <c r="A654" s="72" t="s">
        <v>2246</v>
      </c>
      <c r="B654" s="73" t="str">
        <f>IFERROR(VLOOKUP(Proc[[#This Row],[App]],Table2[],3,0),"open")</f>
        <v>ok</v>
      </c>
      <c r="C654" s="72" t="s">
        <v>369</v>
      </c>
      <c r="D654" t="s">
        <v>2238</v>
      </c>
      <c r="E654" t="s">
        <v>2247</v>
      </c>
      <c r="F654" s="73" t="s">
        <v>2249</v>
      </c>
      <c r="G654" s="72" t="s">
        <v>400</v>
      </c>
      <c r="H654" s="73" t="str">
        <f>IF(Proc[[#This Row],[type]]="LFF (MDG-F)",MID(Proc[[#This Row],[Obj]],13,10),"")</f>
        <v/>
      </c>
      <c r="J654" s="73" t="b">
        <f>Proc[[#This Row],[Requested]]=Proc[[#This Row],[CurrentParent]]</f>
        <v>0</v>
      </c>
      <c r="K654" s="73" t="str">
        <f>IF(Proc[[#This Row],[Author]]="Marcela Urrego",VLOOKUP(LEFT(Proc[[#This Row],[Requested]],1),Table3[#All],2,0),VLOOKUP(Proc[[#This Row],[Author]],Table4[],2,0))</f>
        <v>LS</v>
      </c>
      <c r="L654" s="32" t="s">
        <v>530</v>
      </c>
      <c r="M654" s="69">
        <v>45712.326793981483</v>
      </c>
      <c r="N654" s="69">
        <v>45713</v>
      </c>
      <c r="O654" s="69">
        <v>45713</v>
      </c>
      <c r="P654" s="74" t="str">
        <f ca="1">IF(Proc[[#This Row],[DaysAgeing]]&gt;5,"yep","on track")</f>
        <v>on track</v>
      </c>
      <c r="Q654" s="3">
        <f ca="1">IF(Proc[[#This Row],[DateClosed]]="",ABS(NETWORKDAYS(Proc[[#This Row],[DateOpened]],TODAY()))-1,ABS(NETWORKDAYS(Proc[[#This Row],[DateOpened]],Proc[[#This Row],[DateClosed]]))-1)</f>
        <v>1</v>
      </c>
      <c r="R654" s="74" t="s">
        <v>858</v>
      </c>
      <c r="S654" s="73"/>
    </row>
    <row r="655" spans="1:19" hidden="1">
      <c r="A655" s="72" t="s">
        <v>2246</v>
      </c>
      <c r="B655" s="73" t="str">
        <f>IFERROR(VLOOKUP(Proc[[#This Row],[App]],Table2[],3,0),"open")</f>
        <v>ok</v>
      </c>
      <c r="C655" s="72" t="s">
        <v>369</v>
      </c>
      <c r="D655" t="s">
        <v>2239</v>
      </c>
      <c r="E655" t="s">
        <v>1288</v>
      </c>
      <c r="F655" s="73" t="s">
        <v>1289</v>
      </c>
      <c r="G655" s="72" t="s">
        <v>400</v>
      </c>
      <c r="H655" s="73" t="str">
        <f>IF(Proc[[#This Row],[type]]="LFF (MDG-F)",MID(Proc[[#This Row],[Obj]],13,10),"")</f>
        <v/>
      </c>
      <c r="J655" s="73" t="b">
        <f>Proc[[#This Row],[Requested]]=Proc[[#This Row],[CurrentParent]]</f>
        <v>0</v>
      </c>
      <c r="K655" s="73" t="str">
        <f>IF(Proc[[#This Row],[Author]]="Marcela Urrego",VLOOKUP(LEFT(Proc[[#This Row],[Requested]],1),Table3[#All],2,0),VLOOKUP(Proc[[#This Row],[Author]],Table4[],2,0))</f>
        <v>LS</v>
      </c>
      <c r="L655" s="32" t="s">
        <v>530</v>
      </c>
      <c r="M655" s="69">
        <v>45712.326793981483</v>
      </c>
      <c r="N655" s="69">
        <v>45713</v>
      </c>
      <c r="O655" s="69">
        <v>45713</v>
      </c>
      <c r="P655" s="74" t="str">
        <f ca="1">IF(Proc[[#This Row],[DaysAgeing]]&gt;5,"yep","on track")</f>
        <v>on track</v>
      </c>
      <c r="Q655" s="3">
        <f ca="1">IF(Proc[[#This Row],[DateClosed]]="",ABS(NETWORKDAYS(Proc[[#This Row],[DateOpened]],TODAY()))-1,ABS(NETWORKDAYS(Proc[[#This Row],[DateOpened]],Proc[[#This Row],[DateClosed]]))-1)</f>
        <v>1</v>
      </c>
      <c r="R655" s="74" t="s">
        <v>858</v>
      </c>
      <c r="S655" s="73"/>
    </row>
    <row r="656" spans="1:19" hidden="1">
      <c r="A656" s="72" t="s">
        <v>2246</v>
      </c>
      <c r="B656" s="73" t="str">
        <f>IFERROR(VLOOKUP(Proc[[#This Row],[App]],Table2[],3,0),"open")</f>
        <v>ok</v>
      </c>
      <c r="C656" s="72" t="s">
        <v>369</v>
      </c>
      <c r="D656" t="s">
        <v>2240</v>
      </c>
      <c r="E656" t="s">
        <v>2248</v>
      </c>
      <c r="F656" s="73" t="s">
        <v>2249</v>
      </c>
      <c r="G656" t="s">
        <v>406</v>
      </c>
      <c r="H656" s="73" t="str">
        <f>IF(Proc[[#This Row],[type]]="LFF (MDG-F)",MID(Proc[[#This Row],[Obj]],13,10),"")</f>
        <v>DE10OF0005</v>
      </c>
      <c r="J656" s="73" t="b">
        <f>Proc[[#This Row],[Requested]]=Proc[[#This Row],[CurrentParent]]</f>
        <v>0</v>
      </c>
      <c r="K656" s="73" t="str">
        <f>IF(Proc[[#This Row],[Author]]="Marcela Urrego",VLOOKUP(LEFT(Proc[[#This Row],[Requested]],1),Table3[#All],2,0),VLOOKUP(Proc[[#This Row],[Author]],Table4[],2,0))</f>
        <v>LS</v>
      </c>
      <c r="L656" s="32" t="s">
        <v>530</v>
      </c>
      <c r="M656" s="69">
        <v>45712.326793981483</v>
      </c>
      <c r="N656" s="69">
        <v>45713</v>
      </c>
      <c r="O656" s="69">
        <v>45713</v>
      </c>
      <c r="P656" s="74" t="str">
        <f ca="1">IF(Proc[[#This Row],[DaysAgeing]]&gt;5,"yep","on track")</f>
        <v>on track</v>
      </c>
      <c r="Q656" s="3">
        <f ca="1">IF(Proc[[#This Row],[DateClosed]]="",ABS(NETWORKDAYS(Proc[[#This Row],[DateOpened]],TODAY()))-1,ABS(NETWORKDAYS(Proc[[#This Row],[DateOpened]],Proc[[#This Row],[DateClosed]]))-1)</f>
        <v>1</v>
      </c>
      <c r="R656" s="74" t="s">
        <v>858</v>
      </c>
      <c r="S656" s="73"/>
    </row>
    <row r="657" spans="1:19" hidden="1">
      <c r="A657" s="72" t="s">
        <v>2246</v>
      </c>
      <c r="B657" s="73" t="str">
        <f>IFERROR(VLOOKUP(Proc[[#This Row],[App]],Table2[],3,0),"open")</f>
        <v>ok</v>
      </c>
      <c r="C657" s="72" t="s">
        <v>369</v>
      </c>
      <c r="D657" t="s">
        <v>2241</v>
      </c>
      <c r="E657" t="s">
        <v>2248</v>
      </c>
      <c r="F657" s="73" t="s">
        <v>2249</v>
      </c>
      <c r="G657" s="72" t="s">
        <v>406</v>
      </c>
      <c r="H657" s="73" t="str">
        <f>IF(Proc[[#This Row],[type]]="LFF (MDG-F)",MID(Proc[[#This Row],[Obj]],13,10),"")</f>
        <v>2123OF0029</v>
      </c>
      <c r="J657" s="73" t="b">
        <f>Proc[[#This Row],[Requested]]=Proc[[#This Row],[CurrentParent]]</f>
        <v>0</v>
      </c>
      <c r="K657" s="73" t="str">
        <f>IF(Proc[[#This Row],[Author]]="Marcela Urrego",VLOOKUP(LEFT(Proc[[#This Row],[Requested]],1),Table3[#All],2,0),VLOOKUP(Proc[[#This Row],[Author]],Table4[],2,0))</f>
        <v>LS</v>
      </c>
      <c r="L657" s="32" t="s">
        <v>530</v>
      </c>
      <c r="M657" s="69">
        <v>45712.326793981483</v>
      </c>
      <c r="N657" s="69">
        <v>45713</v>
      </c>
      <c r="O657" s="69">
        <v>45713</v>
      </c>
      <c r="P657" s="74" t="str">
        <f ca="1">IF(Proc[[#This Row],[DaysAgeing]]&gt;5,"yep","on track")</f>
        <v>on track</v>
      </c>
      <c r="Q657" s="3">
        <f ca="1">IF(Proc[[#This Row],[DateClosed]]="",ABS(NETWORKDAYS(Proc[[#This Row],[DateOpened]],TODAY()))-1,ABS(NETWORKDAYS(Proc[[#This Row],[DateOpened]],Proc[[#This Row],[DateClosed]]))-1)</f>
        <v>1</v>
      </c>
      <c r="R657" s="74" t="s">
        <v>858</v>
      </c>
      <c r="S657" s="73"/>
    </row>
    <row r="658" spans="1:19" hidden="1">
      <c r="A658" s="72" t="s">
        <v>2246</v>
      </c>
      <c r="B658" s="73" t="str">
        <f>IFERROR(VLOOKUP(Proc[[#This Row],[App]],Table2[],3,0),"open")</f>
        <v>ok</v>
      </c>
      <c r="C658" s="72" t="s">
        <v>369</v>
      </c>
      <c r="D658" t="s">
        <v>2242</v>
      </c>
      <c r="E658" t="s">
        <v>2248</v>
      </c>
      <c r="F658" s="73" t="s">
        <v>2249</v>
      </c>
      <c r="G658" s="72" t="s">
        <v>400</v>
      </c>
      <c r="H658" s="73" t="str">
        <f>IF(Proc[[#This Row],[type]]="LFF (MDG-F)",MID(Proc[[#This Row],[Obj]],13,10),"")</f>
        <v/>
      </c>
      <c r="J658" s="73" t="b">
        <f>Proc[[#This Row],[Requested]]=Proc[[#This Row],[CurrentParent]]</f>
        <v>0</v>
      </c>
      <c r="K658" s="73" t="str">
        <f>IF(Proc[[#This Row],[Author]]="Marcela Urrego",VLOOKUP(LEFT(Proc[[#This Row],[Requested]],1),Table3[#All],2,0),VLOOKUP(Proc[[#This Row],[Author]],Table4[],2,0))</f>
        <v>LS</v>
      </c>
      <c r="L658" s="32" t="s">
        <v>530</v>
      </c>
      <c r="M658" s="69">
        <v>45712.326793981483</v>
      </c>
      <c r="N658" s="69">
        <v>45713</v>
      </c>
      <c r="O658" s="69">
        <v>45713</v>
      </c>
      <c r="P658" s="74" t="str">
        <f ca="1">IF(Proc[[#This Row],[DaysAgeing]]&gt;5,"yep","on track")</f>
        <v>on track</v>
      </c>
      <c r="Q658" s="3">
        <f ca="1">IF(Proc[[#This Row],[DateClosed]]="",ABS(NETWORKDAYS(Proc[[#This Row],[DateOpened]],TODAY()))-1,ABS(NETWORKDAYS(Proc[[#This Row],[DateOpened]],Proc[[#This Row],[DateClosed]]))-1)</f>
        <v>1</v>
      </c>
      <c r="R658" s="74" t="s">
        <v>858</v>
      </c>
      <c r="S658" s="73"/>
    </row>
    <row r="659" spans="1:19" hidden="1">
      <c r="A659" s="72" t="s">
        <v>2246</v>
      </c>
      <c r="B659" s="73" t="str">
        <f>IFERROR(VLOOKUP(Proc[[#This Row],[App]],Table2[],3,0),"open")</f>
        <v>ok</v>
      </c>
      <c r="C659" s="72" t="s">
        <v>369</v>
      </c>
      <c r="D659" t="s">
        <v>2243</v>
      </c>
      <c r="E659" t="s">
        <v>2248</v>
      </c>
      <c r="F659" s="73" t="s">
        <v>2249</v>
      </c>
      <c r="G659" s="72" t="s">
        <v>400</v>
      </c>
      <c r="H659" s="73" t="str">
        <f>IF(Proc[[#This Row],[type]]="LFF (MDG-F)",MID(Proc[[#This Row],[Obj]],13,10),"")</f>
        <v/>
      </c>
      <c r="J659" s="73" t="b">
        <f>Proc[[#This Row],[Requested]]=Proc[[#This Row],[CurrentParent]]</f>
        <v>0</v>
      </c>
      <c r="K659" s="73" t="str">
        <f>IF(Proc[[#This Row],[Author]]="Marcela Urrego",VLOOKUP(LEFT(Proc[[#This Row],[Requested]],1),Table3[#All],2,0),VLOOKUP(Proc[[#This Row],[Author]],Table4[],2,0))</f>
        <v>LS</v>
      </c>
      <c r="L659" s="32" t="s">
        <v>530</v>
      </c>
      <c r="M659" s="69">
        <v>45712.326793981483</v>
      </c>
      <c r="N659" s="69">
        <v>45713</v>
      </c>
      <c r="O659" s="69">
        <v>45713</v>
      </c>
      <c r="P659" s="74" t="str">
        <f ca="1">IF(Proc[[#This Row],[DaysAgeing]]&gt;5,"yep","on track")</f>
        <v>on track</v>
      </c>
      <c r="Q659" s="3">
        <f ca="1">IF(Proc[[#This Row],[DateClosed]]="",ABS(NETWORKDAYS(Proc[[#This Row],[DateOpened]],TODAY()))-1,ABS(NETWORKDAYS(Proc[[#This Row],[DateOpened]],Proc[[#This Row],[DateClosed]]))-1)</f>
        <v>1</v>
      </c>
      <c r="R659" s="74" t="s">
        <v>858</v>
      </c>
      <c r="S659" s="73"/>
    </row>
    <row r="660" spans="1:19" hidden="1">
      <c r="A660" s="72" t="s">
        <v>2246</v>
      </c>
      <c r="B660" s="73" t="str">
        <f>IFERROR(VLOOKUP(Proc[[#This Row],[App]],Table2[],3,0),"open")</f>
        <v>ok</v>
      </c>
      <c r="C660" s="72" t="s">
        <v>369</v>
      </c>
      <c r="D660" t="s">
        <v>2244</v>
      </c>
      <c r="E660" t="s">
        <v>2248</v>
      </c>
      <c r="F660" s="73" t="s">
        <v>2249</v>
      </c>
      <c r="G660" s="72" t="s">
        <v>400</v>
      </c>
      <c r="H660" s="73" t="str">
        <f>IF(Proc[[#This Row],[type]]="LFF (MDG-F)",MID(Proc[[#This Row],[Obj]],13,10),"")</f>
        <v/>
      </c>
      <c r="J660" s="73" t="b">
        <f>Proc[[#This Row],[Requested]]=Proc[[#This Row],[CurrentParent]]</f>
        <v>0</v>
      </c>
      <c r="K660" s="73" t="str">
        <f>IF(Proc[[#This Row],[Author]]="Marcela Urrego",VLOOKUP(LEFT(Proc[[#This Row],[Requested]],1),Table3[#All],2,0),VLOOKUP(Proc[[#This Row],[Author]],Table4[],2,0))</f>
        <v>LS</v>
      </c>
      <c r="L660" s="32" t="s">
        <v>530</v>
      </c>
      <c r="M660" s="69">
        <v>45712.326793981483</v>
      </c>
      <c r="N660" s="69">
        <v>45713</v>
      </c>
      <c r="O660" s="69">
        <v>45713</v>
      </c>
      <c r="P660" s="74" t="str">
        <f ca="1">IF(Proc[[#This Row],[DaysAgeing]]&gt;5,"yep","on track")</f>
        <v>on track</v>
      </c>
      <c r="Q660" s="3">
        <f ca="1">IF(Proc[[#This Row],[DateClosed]]="",ABS(NETWORKDAYS(Proc[[#This Row],[DateOpened]],TODAY()))-1,ABS(NETWORKDAYS(Proc[[#This Row],[DateOpened]],Proc[[#This Row],[DateClosed]]))-1)</f>
        <v>1</v>
      </c>
      <c r="R660" s="74" t="s">
        <v>858</v>
      </c>
      <c r="S660" s="73"/>
    </row>
    <row r="661" spans="1:19" hidden="1">
      <c r="A661" s="72" t="s">
        <v>2246</v>
      </c>
      <c r="B661" s="73" t="str">
        <f>IFERROR(VLOOKUP(Proc[[#This Row],[App]],Table2[],3,0),"open")</f>
        <v>ok</v>
      </c>
      <c r="C661" s="72" t="s">
        <v>369</v>
      </c>
      <c r="D661" t="s">
        <v>2245</v>
      </c>
      <c r="E661" t="s">
        <v>2248</v>
      </c>
      <c r="F661" s="73" t="s">
        <v>2249</v>
      </c>
      <c r="G661" s="72" t="s">
        <v>400</v>
      </c>
      <c r="H661" s="73" t="str">
        <f>IF(Proc[[#This Row],[type]]="LFF (MDG-F)",MID(Proc[[#This Row],[Obj]],13,10),"")</f>
        <v/>
      </c>
      <c r="J661" s="73" t="b">
        <f>Proc[[#This Row],[Requested]]=Proc[[#This Row],[CurrentParent]]</f>
        <v>0</v>
      </c>
      <c r="K661" s="73" t="str">
        <f>IF(Proc[[#This Row],[Author]]="Marcela Urrego",VLOOKUP(LEFT(Proc[[#This Row],[Requested]],1),Table3[#All],2,0),VLOOKUP(Proc[[#This Row],[Author]],Table4[],2,0))</f>
        <v>LS</v>
      </c>
      <c r="L661" s="32" t="s">
        <v>530</v>
      </c>
      <c r="M661" s="69">
        <v>45712.326793981483</v>
      </c>
      <c r="N661" s="69">
        <v>45713</v>
      </c>
      <c r="O661" s="69">
        <v>45713</v>
      </c>
      <c r="P661" s="74" t="str">
        <f ca="1">IF(Proc[[#This Row],[DaysAgeing]]&gt;5,"yep","on track")</f>
        <v>on track</v>
      </c>
      <c r="Q661" s="3">
        <f ca="1">IF(Proc[[#This Row],[DateClosed]]="",ABS(NETWORKDAYS(Proc[[#This Row],[DateOpened]],TODAY()))-1,ABS(NETWORKDAYS(Proc[[#This Row],[DateOpened]],Proc[[#This Row],[DateClosed]]))-1)</f>
        <v>1</v>
      </c>
      <c r="R661" s="74" t="s">
        <v>858</v>
      </c>
      <c r="S661" s="73"/>
    </row>
    <row r="662" spans="1:19" hidden="1">
      <c r="A662" t="s">
        <v>2250</v>
      </c>
      <c r="B662" s="73" t="str">
        <f>IFERROR(VLOOKUP(Proc[[#This Row],[App]],Table2[],3,0),"open")</f>
        <v>ok</v>
      </c>
      <c r="C662" s="72" t="s">
        <v>369</v>
      </c>
      <c r="D662" t="s">
        <v>2251</v>
      </c>
      <c r="E662" t="s">
        <v>2262</v>
      </c>
      <c r="F662" s="73" t="s">
        <v>2261</v>
      </c>
      <c r="G662" t="s">
        <v>406</v>
      </c>
      <c r="H662" s="73" t="str">
        <f>IF(Proc[[#This Row],[type]]="LFF (MDG-F)",MID(Proc[[#This Row],[Obj]],13,10),"")</f>
        <v>DE10GIN006</v>
      </c>
      <c r="I662" t="s">
        <v>2263</v>
      </c>
      <c r="J662" s="73" t="b">
        <f>Proc[[#This Row],[Requested]]=Proc[[#This Row],[CurrentParent]]</f>
        <v>0</v>
      </c>
      <c r="K662" s="73" t="str">
        <f>IF(Proc[[#This Row],[Author]]="Marcela Urrego",VLOOKUP(LEFT(Proc[[#This Row],[Requested]],1),Table3[#All],2,0),VLOOKUP(Proc[[#This Row],[Author]],Table4[],2,0))</f>
        <v>MGF</v>
      </c>
      <c r="L662" s="32" t="s">
        <v>530</v>
      </c>
      <c r="M662" s="69">
        <v>45712.411909722221</v>
      </c>
      <c r="N662" s="69">
        <v>45715</v>
      </c>
      <c r="O662" s="69">
        <v>45716</v>
      </c>
      <c r="P662" s="74" t="str">
        <f ca="1">IF(Proc[[#This Row],[DaysAgeing]]&gt;5,"yep","on track")</f>
        <v>on track</v>
      </c>
      <c r="Q662" s="3">
        <f ca="1">IF(Proc[[#This Row],[DateClosed]]="",ABS(NETWORKDAYS(Proc[[#This Row],[DateOpened]],TODAY()))-1,ABS(NETWORKDAYS(Proc[[#This Row],[DateOpened]],Proc[[#This Row],[DateClosed]]))-1)</f>
        <v>4</v>
      </c>
      <c r="R662" s="74" t="s">
        <v>538</v>
      </c>
      <c r="S662" s="73"/>
    </row>
    <row r="663" spans="1:19" hidden="1">
      <c r="A663" s="72" t="s">
        <v>2250</v>
      </c>
      <c r="B663" s="73" t="str">
        <f>IFERROR(VLOOKUP(Proc[[#This Row],[App]],Table2[],3,0),"open")</f>
        <v>ok</v>
      </c>
      <c r="C663" s="72" t="s">
        <v>369</v>
      </c>
      <c r="D663" t="s">
        <v>2252</v>
      </c>
      <c r="E663" t="s">
        <v>2262</v>
      </c>
      <c r="F663" s="73" t="s">
        <v>2261</v>
      </c>
      <c r="G663" s="72" t="s">
        <v>406</v>
      </c>
      <c r="H663" s="73" t="str">
        <f>IF(Proc[[#This Row],[type]]="LFF (MDG-F)",MID(Proc[[#This Row],[Obj]],13,10),"")</f>
        <v>DE10GM1008</v>
      </c>
      <c r="I663" t="s">
        <v>2264</v>
      </c>
      <c r="J663" s="73" t="b">
        <f>Proc[[#This Row],[Requested]]=Proc[[#This Row],[CurrentParent]]</f>
        <v>0</v>
      </c>
      <c r="K663" s="73" t="str">
        <f>IF(Proc[[#This Row],[Author]]="Marcela Urrego",VLOOKUP(LEFT(Proc[[#This Row],[Requested]],1),Table3[#All],2,0),VLOOKUP(Proc[[#This Row],[Author]],Table4[],2,0))</f>
        <v>MGF</v>
      </c>
      <c r="L663" s="32" t="s">
        <v>530</v>
      </c>
      <c r="M663" s="69">
        <v>45712.411909722221</v>
      </c>
      <c r="N663" s="69">
        <v>45715</v>
      </c>
      <c r="O663" s="69">
        <v>45716</v>
      </c>
      <c r="P663" s="74" t="str">
        <f ca="1">IF(Proc[[#This Row],[DaysAgeing]]&gt;5,"yep","on track")</f>
        <v>on track</v>
      </c>
      <c r="Q663" s="3">
        <f ca="1">IF(Proc[[#This Row],[DateClosed]]="",ABS(NETWORKDAYS(Proc[[#This Row],[DateOpened]],TODAY()))-1,ABS(NETWORKDAYS(Proc[[#This Row],[DateOpened]],Proc[[#This Row],[DateClosed]]))-1)</f>
        <v>4</v>
      </c>
      <c r="R663" s="74" t="s">
        <v>538</v>
      </c>
      <c r="S663" s="73"/>
    </row>
    <row r="664" spans="1:19" hidden="1">
      <c r="A664" s="72" t="s">
        <v>2250</v>
      </c>
      <c r="B664" s="73" t="str">
        <f>IFERROR(VLOOKUP(Proc[[#This Row],[App]],Table2[],3,0),"open")</f>
        <v>ok</v>
      </c>
      <c r="C664" s="72" t="s">
        <v>369</v>
      </c>
      <c r="D664" t="s">
        <v>2253</v>
      </c>
      <c r="E664" t="s">
        <v>2262</v>
      </c>
      <c r="F664" s="73" t="s">
        <v>2261</v>
      </c>
      <c r="G664" s="72" t="s">
        <v>406</v>
      </c>
      <c r="H664" s="73" t="str">
        <f>IF(Proc[[#This Row],[type]]="LFF (MDG-F)",MID(Proc[[#This Row],[Obj]],13,10),"")</f>
        <v>DE10GM2000</v>
      </c>
      <c r="I664" t="s">
        <v>2276</v>
      </c>
      <c r="J664" s="73" t="b">
        <f>Proc[[#This Row],[Requested]]=Proc[[#This Row],[CurrentParent]]</f>
        <v>0</v>
      </c>
      <c r="K664" s="73" t="str">
        <f>IF(Proc[[#This Row],[Author]]="Marcela Urrego",VLOOKUP(LEFT(Proc[[#This Row],[Requested]],1),Table3[#All],2,0),VLOOKUP(Proc[[#This Row],[Author]],Table4[],2,0))</f>
        <v>MGF</v>
      </c>
      <c r="L664" s="32" t="s">
        <v>530</v>
      </c>
      <c r="M664" s="69">
        <v>45712.411909722221</v>
      </c>
      <c r="N664" s="69">
        <v>45716</v>
      </c>
      <c r="O664" s="69">
        <v>45716</v>
      </c>
      <c r="P664" s="74" t="str">
        <f ca="1">IF(Proc[[#This Row],[DaysAgeing]]&gt;5,"yep","on track")</f>
        <v>on track</v>
      </c>
      <c r="Q664" s="3">
        <f ca="1">IF(Proc[[#This Row],[DateClosed]]="",ABS(NETWORKDAYS(Proc[[#This Row],[DateOpened]],TODAY()))-1,ABS(NETWORKDAYS(Proc[[#This Row],[DateOpened]],Proc[[#This Row],[DateClosed]]))-1)</f>
        <v>4</v>
      </c>
      <c r="R664" s="74" t="s">
        <v>538</v>
      </c>
      <c r="S664" s="73"/>
    </row>
    <row r="665" spans="1:19" hidden="1">
      <c r="A665" s="72" t="s">
        <v>2250</v>
      </c>
      <c r="B665" s="73" t="str">
        <f>IFERROR(VLOOKUP(Proc[[#This Row],[App]],Table2[],3,0),"open")</f>
        <v>ok</v>
      </c>
      <c r="C665" s="72" t="s">
        <v>369</v>
      </c>
      <c r="D665" t="s">
        <v>2254</v>
      </c>
      <c r="E665" t="s">
        <v>2262</v>
      </c>
      <c r="F665" s="73" t="s">
        <v>2261</v>
      </c>
      <c r="G665" s="72" t="s">
        <v>406</v>
      </c>
      <c r="H665" s="73" t="str">
        <f>IF(Proc[[#This Row],[type]]="LFF (MDG-F)",MID(Proc[[#This Row],[Obj]],13,10),"")</f>
        <v>DE10GM4009</v>
      </c>
      <c r="I665" t="s">
        <v>2265</v>
      </c>
      <c r="J665" s="73" t="b">
        <f>Proc[[#This Row],[Requested]]=Proc[[#This Row],[CurrentParent]]</f>
        <v>0</v>
      </c>
      <c r="K665" s="73" t="str">
        <f>IF(Proc[[#This Row],[Author]]="Marcela Urrego",VLOOKUP(LEFT(Proc[[#This Row],[Requested]],1),Table3[#All],2,0),VLOOKUP(Proc[[#This Row],[Author]],Table4[],2,0))</f>
        <v>MGF</v>
      </c>
      <c r="L665" s="32" t="s">
        <v>530</v>
      </c>
      <c r="M665" s="69">
        <v>45712.411909722221</v>
      </c>
      <c r="N665" s="69">
        <v>45715</v>
      </c>
      <c r="O665" s="69">
        <v>45716</v>
      </c>
      <c r="P665" s="74" t="str">
        <f ca="1">IF(Proc[[#This Row],[DaysAgeing]]&gt;5,"yep","on track")</f>
        <v>on track</v>
      </c>
      <c r="Q665" s="3">
        <f ca="1">IF(Proc[[#This Row],[DateClosed]]="",ABS(NETWORKDAYS(Proc[[#This Row],[DateOpened]],TODAY()))-1,ABS(NETWORKDAYS(Proc[[#This Row],[DateOpened]],Proc[[#This Row],[DateClosed]]))-1)</f>
        <v>4</v>
      </c>
      <c r="R665" s="74" t="s">
        <v>538</v>
      </c>
      <c r="S665" s="73"/>
    </row>
    <row r="666" spans="1:19" hidden="1">
      <c r="A666" s="72" t="s">
        <v>2250</v>
      </c>
      <c r="B666" s="73" t="str">
        <f>IFERROR(VLOOKUP(Proc[[#This Row],[App]],Table2[],3,0),"open")</f>
        <v>ok</v>
      </c>
      <c r="C666" s="72" t="s">
        <v>369</v>
      </c>
      <c r="D666" t="s">
        <v>2255</v>
      </c>
      <c r="E666" t="s">
        <v>2262</v>
      </c>
      <c r="F666" s="73" t="s">
        <v>2261</v>
      </c>
      <c r="G666" s="72" t="s">
        <v>406</v>
      </c>
      <c r="H666" s="73" t="str">
        <f>IF(Proc[[#This Row],[type]]="LFF (MDG-F)",MID(Proc[[#This Row],[Obj]],13,10),"")</f>
        <v>DE10GM8003</v>
      </c>
      <c r="I666" t="s">
        <v>2266</v>
      </c>
      <c r="J666" s="73" t="b">
        <f>Proc[[#This Row],[Requested]]=Proc[[#This Row],[CurrentParent]]</f>
        <v>0</v>
      </c>
      <c r="K666" s="73" t="str">
        <f>IF(Proc[[#This Row],[Author]]="Marcela Urrego",VLOOKUP(LEFT(Proc[[#This Row],[Requested]],1),Table3[#All],2,0),VLOOKUP(Proc[[#This Row],[Author]],Table4[],2,0))</f>
        <v>MGF</v>
      </c>
      <c r="L666" s="32" t="s">
        <v>530</v>
      </c>
      <c r="M666" s="69">
        <v>45712.411909722221</v>
      </c>
      <c r="N666" s="69">
        <v>45715</v>
      </c>
      <c r="O666" s="69">
        <v>45716</v>
      </c>
      <c r="P666" s="74" t="str">
        <f ca="1">IF(Proc[[#This Row],[DaysAgeing]]&gt;5,"yep","on track")</f>
        <v>on track</v>
      </c>
      <c r="Q666" s="3">
        <f ca="1">IF(Proc[[#This Row],[DateClosed]]="",ABS(NETWORKDAYS(Proc[[#This Row],[DateOpened]],TODAY()))-1,ABS(NETWORKDAYS(Proc[[#This Row],[DateOpened]],Proc[[#This Row],[DateClosed]]))-1)</f>
        <v>4</v>
      </c>
      <c r="R666" s="74" t="s">
        <v>538</v>
      </c>
      <c r="S666" s="73"/>
    </row>
    <row r="667" spans="1:19" hidden="1">
      <c r="A667" s="72" t="s">
        <v>2250</v>
      </c>
      <c r="B667" s="73" t="str">
        <f>IFERROR(VLOOKUP(Proc[[#This Row],[App]],Table2[],3,0),"open")</f>
        <v>ok</v>
      </c>
      <c r="C667" s="72" t="s">
        <v>369</v>
      </c>
      <c r="D667" t="s">
        <v>2256</v>
      </c>
      <c r="E667" t="s">
        <v>2262</v>
      </c>
      <c r="F667" s="73" t="s">
        <v>2261</v>
      </c>
      <c r="G667" s="72" t="s">
        <v>406</v>
      </c>
      <c r="H667" s="73" t="str">
        <f>IF(Proc[[#This Row],[type]]="LFF (MDG-F)",MID(Proc[[#This Row],[Obj]],13,10),"")</f>
        <v>KR08GLE009</v>
      </c>
      <c r="J667" s="73" t="b">
        <f>Proc[[#This Row],[Requested]]=Proc[[#This Row],[CurrentParent]]</f>
        <v>0</v>
      </c>
      <c r="K667" s="73" t="str">
        <f>IF(Proc[[#This Row],[Author]]="Marcela Urrego",VLOOKUP(LEFT(Proc[[#This Row],[Requested]],1),Table3[#All],2,0),VLOOKUP(Proc[[#This Row],[Author]],Table4[],2,0))</f>
        <v>MGF</v>
      </c>
      <c r="L667" s="32" t="s">
        <v>530</v>
      </c>
      <c r="M667" s="69">
        <v>45712.411909722221</v>
      </c>
      <c r="N667" s="69">
        <v>45715</v>
      </c>
      <c r="O667" s="69">
        <v>45716</v>
      </c>
      <c r="P667" s="74" t="str">
        <f ca="1">IF(Proc[[#This Row],[DaysAgeing]]&gt;5,"yep","on track")</f>
        <v>on track</v>
      </c>
      <c r="Q667" s="3">
        <f ca="1">IF(Proc[[#This Row],[DateClosed]]="",ABS(NETWORKDAYS(Proc[[#This Row],[DateOpened]],TODAY()))-1,ABS(NETWORKDAYS(Proc[[#This Row],[DateOpened]],Proc[[#This Row],[DateClosed]]))-1)</f>
        <v>4</v>
      </c>
      <c r="R667" s="74" t="s">
        <v>538</v>
      </c>
      <c r="S667" s="73"/>
    </row>
    <row r="668" spans="1:19" hidden="1">
      <c r="A668" s="72" t="s">
        <v>2250</v>
      </c>
      <c r="B668" s="73" t="str">
        <f>IFERROR(VLOOKUP(Proc[[#This Row],[App]],Table2[],3,0),"open")</f>
        <v>ok</v>
      </c>
      <c r="C668" s="72" t="s">
        <v>369</v>
      </c>
      <c r="D668" t="s">
        <v>2257</v>
      </c>
      <c r="E668" t="s">
        <v>2262</v>
      </c>
      <c r="F668" s="73" t="s">
        <v>2261</v>
      </c>
      <c r="G668" s="72" t="s">
        <v>406</v>
      </c>
      <c r="H668" s="73" t="str">
        <f>IF(Proc[[#This Row],[type]]="LFF (MDG-F)",MID(Proc[[#This Row],[Obj]],13,10),"")</f>
        <v>KR11GLE006</v>
      </c>
      <c r="J668" s="73" t="b">
        <f>Proc[[#This Row],[Requested]]=Proc[[#This Row],[CurrentParent]]</f>
        <v>0</v>
      </c>
      <c r="K668" s="73" t="str">
        <f>IF(Proc[[#This Row],[Author]]="Marcela Urrego",VLOOKUP(LEFT(Proc[[#This Row],[Requested]],1),Table3[#All],2,0),VLOOKUP(Proc[[#This Row],[Author]],Table4[],2,0))</f>
        <v>MGF</v>
      </c>
      <c r="L668" s="32" t="s">
        <v>530</v>
      </c>
      <c r="M668" s="69">
        <v>45712.411909722221</v>
      </c>
      <c r="N668" s="69">
        <v>45715</v>
      </c>
      <c r="O668" s="69">
        <v>45716</v>
      </c>
      <c r="P668" s="74" t="str">
        <f ca="1">IF(Proc[[#This Row],[DaysAgeing]]&gt;5,"yep","on track")</f>
        <v>on track</v>
      </c>
      <c r="Q668" s="3">
        <f ca="1">IF(Proc[[#This Row],[DateClosed]]="",ABS(NETWORKDAYS(Proc[[#This Row],[DateOpened]],TODAY()))-1,ABS(NETWORKDAYS(Proc[[#This Row],[DateOpened]],Proc[[#This Row],[DateClosed]]))-1)</f>
        <v>4</v>
      </c>
      <c r="R668" s="74" t="s">
        <v>538</v>
      </c>
      <c r="S668" s="73"/>
    </row>
    <row r="669" spans="1:19" hidden="1">
      <c r="A669" s="72" t="s">
        <v>2250</v>
      </c>
      <c r="B669" s="73" t="str">
        <f>IFERROR(VLOOKUP(Proc[[#This Row],[App]],Table2[],3,0),"open")</f>
        <v>ok</v>
      </c>
      <c r="C669" s="72" t="s">
        <v>369</v>
      </c>
      <c r="D669" t="s">
        <v>2258</v>
      </c>
      <c r="E669" t="s">
        <v>2262</v>
      </c>
      <c r="F669" s="73" t="s">
        <v>2261</v>
      </c>
      <c r="G669" s="72" t="s">
        <v>406</v>
      </c>
      <c r="H669" s="73" t="str">
        <f>IF(Proc[[#This Row],[type]]="LFF (MDG-F)",MID(Proc[[#This Row],[Obj]],13,10),"")</f>
        <v>KR15GLE006</v>
      </c>
      <c r="J669" s="73" t="b">
        <f>Proc[[#This Row],[Requested]]=Proc[[#This Row],[CurrentParent]]</f>
        <v>0</v>
      </c>
      <c r="K669" s="73" t="str">
        <f>IF(Proc[[#This Row],[Author]]="Marcela Urrego",VLOOKUP(LEFT(Proc[[#This Row],[Requested]],1),Table3[#All],2,0),VLOOKUP(Proc[[#This Row],[Author]],Table4[],2,0))</f>
        <v>MGF</v>
      </c>
      <c r="L669" s="32" t="s">
        <v>530</v>
      </c>
      <c r="M669" s="69">
        <v>45712.411909722221</v>
      </c>
      <c r="N669" s="69">
        <v>45715</v>
      </c>
      <c r="O669" s="69">
        <v>45716</v>
      </c>
      <c r="P669" s="74" t="str">
        <f ca="1">IF(Proc[[#This Row],[DaysAgeing]]&gt;5,"yep","on track")</f>
        <v>on track</v>
      </c>
      <c r="Q669" s="3">
        <f ca="1">IF(Proc[[#This Row],[DateClosed]]="",ABS(NETWORKDAYS(Proc[[#This Row],[DateOpened]],TODAY()))-1,ABS(NETWORKDAYS(Proc[[#This Row],[DateOpened]],Proc[[#This Row],[DateClosed]]))-1)</f>
        <v>4</v>
      </c>
      <c r="R669" s="74" t="s">
        <v>538</v>
      </c>
      <c r="S669" s="73"/>
    </row>
    <row r="670" spans="1:19" hidden="1">
      <c r="A670" s="72" t="s">
        <v>2250</v>
      </c>
      <c r="B670" s="73" t="str">
        <f>IFERROR(VLOOKUP(Proc[[#This Row],[App]],Table2[],3,0),"open")</f>
        <v>ok</v>
      </c>
      <c r="C670" s="72" t="s">
        <v>369</v>
      </c>
      <c r="D670" t="s">
        <v>2259</v>
      </c>
      <c r="E670" t="s">
        <v>2262</v>
      </c>
      <c r="F670" s="73" t="s">
        <v>2261</v>
      </c>
      <c r="G670" s="72" t="s">
        <v>406</v>
      </c>
      <c r="H670" s="73" t="str">
        <f>IF(Proc[[#This Row],[type]]="LFF (MDG-F)",MID(Proc[[#This Row],[Obj]],13,10),"")</f>
        <v>KR16GLE006</v>
      </c>
      <c r="J670" s="73" t="b">
        <f>Proc[[#This Row],[Requested]]=Proc[[#This Row],[CurrentParent]]</f>
        <v>0</v>
      </c>
      <c r="K670" s="73" t="str">
        <f>IF(Proc[[#This Row],[Author]]="Marcela Urrego",VLOOKUP(LEFT(Proc[[#This Row],[Requested]],1),Table3[#All],2,0),VLOOKUP(Proc[[#This Row],[Author]],Table4[],2,0))</f>
        <v>MGF</v>
      </c>
      <c r="L670" s="32" t="s">
        <v>530</v>
      </c>
      <c r="M670" s="69">
        <v>45712.411909722221</v>
      </c>
      <c r="N670" s="69">
        <v>45715</v>
      </c>
      <c r="O670" s="69">
        <v>45716</v>
      </c>
      <c r="P670" s="74" t="str">
        <f ca="1">IF(Proc[[#This Row],[DaysAgeing]]&gt;5,"yep","on track")</f>
        <v>on track</v>
      </c>
      <c r="Q670" s="3">
        <f ca="1">IF(Proc[[#This Row],[DateClosed]]="",ABS(NETWORKDAYS(Proc[[#This Row],[DateOpened]],TODAY()))-1,ABS(NETWORKDAYS(Proc[[#This Row],[DateOpened]],Proc[[#This Row],[DateClosed]]))-1)</f>
        <v>4</v>
      </c>
      <c r="R670" s="74" t="s">
        <v>538</v>
      </c>
      <c r="S670" s="73"/>
    </row>
    <row r="671" spans="1:19" hidden="1">
      <c r="A671" s="72" t="s">
        <v>2250</v>
      </c>
      <c r="B671" s="73" t="str">
        <f>IFERROR(VLOOKUP(Proc[[#This Row],[App]],Table2[],3,0),"open")</f>
        <v>ok</v>
      </c>
      <c r="C671" s="72" t="s">
        <v>369</v>
      </c>
      <c r="D671" t="s">
        <v>2260</v>
      </c>
      <c r="E671" t="s">
        <v>2262</v>
      </c>
      <c r="F671" s="73" t="s">
        <v>2261</v>
      </c>
      <c r="G671" s="72" t="s">
        <v>406</v>
      </c>
      <c r="H671" s="73" t="str">
        <f>IF(Proc[[#This Row],[type]]="LFF (MDG-F)",MID(Proc[[#This Row],[Obj]],13,10),"")</f>
        <v>SG10GM2004</v>
      </c>
      <c r="J671" s="73" t="b">
        <f>Proc[[#This Row],[Requested]]=Proc[[#This Row],[CurrentParent]]</f>
        <v>0</v>
      </c>
      <c r="K671" s="73" t="str">
        <f>IF(Proc[[#This Row],[Author]]="Marcela Urrego",VLOOKUP(LEFT(Proc[[#This Row],[Requested]],1),Table3[#All],2,0),VLOOKUP(Proc[[#This Row],[Author]],Table4[],2,0))</f>
        <v>MGF</v>
      </c>
      <c r="L671" s="32" t="s">
        <v>530</v>
      </c>
      <c r="M671" s="69">
        <v>45712.411909722221</v>
      </c>
      <c r="N671" s="69">
        <v>45715</v>
      </c>
      <c r="O671" s="69">
        <v>45716</v>
      </c>
      <c r="P671" s="74" t="str">
        <f ca="1">IF(Proc[[#This Row],[DaysAgeing]]&gt;5,"yep","on track")</f>
        <v>on track</v>
      </c>
      <c r="Q671" s="3">
        <f ca="1">IF(Proc[[#This Row],[DateClosed]]="",ABS(NETWORKDAYS(Proc[[#This Row],[DateOpened]],TODAY()))-1,ABS(NETWORKDAYS(Proc[[#This Row],[DateOpened]],Proc[[#This Row],[DateClosed]]))-1)</f>
        <v>4</v>
      </c>
      <c r="R671" s="74" t="s">
        <v>538</v>
      </c>
      <c r="S671" s="73"/>
    </row>
    <row r="672" spans="1:19" hidden="1">
      <c r="A672" s="72" t="s">
        <v>2267</v>
      </c>
      <c r="B672" s="73" t="str">
        <f>IFERROR(VLOOKUP(Proc[[#This Row],[App]],Table2[],3,0),"open")</f>
        <v>ok</v>
      </c>
      <c r="C672" s="72" t="s">
        <v>369</v>
      </c>
      <c r="D672" t="s">
        <v>2268</v>
      </c>
      <c r="E672" t="s">
        <v>2272</v>
      </c>
      <c r="F672" s="73" t="s">
        <v>2274</v>
      </c>
      <c r="G672" s="72" t="s">
        <v>400</v>
      </c>
      <c r="H672" s="73" t="str">
        <f>IF(Proc[[#This Row],[type]]="LFF (MDG-F)",MID(Proc[[#This Row],[Obj]],13,10),"")</f>
        <v/>
      </c>
      <c r="J672" s="73" t="b">
        <f>Proc[[#This Row],[Requested]]=Proc[[#This Row],[CurrentParent]]</f>
        <v>0</v>
      </c>
      <c r="K672" s="73" t="str">
        <f>IF(Proc[[#This Row],[Author]]="Marcela Urrego",VLOOKUP(LEFT(Proc[[#This Row],[Requested]],1),Table3[#All],2,0),VLOOKUP(Proc[[#This Row],[Author]],Table4[],2,0))</f>
        <v>HC</v>
      </c>
      <c r="L672" s="32" t="s">
        <v>530</v>
      </c>
      <c r="M672" s="69">
        <v>45712.395381944443</v>
      </c>
      <c r="N672" s="69">
        <v>45713</v>
      </c>
      <c r="O672" s="69">
        <v>45713</v>
      </c>
      <c r="P672" s="74" t="str">
        <f ca="1">IF(Proc[[#This Row],[DaysAgeing]]&gt;5,"yep","on track")</f>
        <v>on track</v>
      </c>
      <c r="Q672" s="3">
        <f ca="1">IF(Proc[[#This Row],[DateClosed]]="",ABS(NETWORKDAYS(Proc[[#This Row],[DateOpened]],TODAY()))-1,ABS(NETWORKDAYS(Proc[[#This Row],[DateOpened]],Proc[[#This Row],[DateClosed]]))-1)</f>
        <v>1</v>
      </c>
      <c r="R672" s="74" t="s">
        <v>514</v>
      </c>
      <c r="S672" s="73"/>
    </row>
    <row r="673" spans="1:19" hidden="1">
      <c r="A673" s="72" t="s">
        <v>2267</v>
      </c>
      <c r="B673" s="73" t="str">
        <f>IFERROR(VLOOKUP(Proc[[#This Row],[App]],Table2[],3,0),"open")</f>
        <v>ok</v>
      </c>
      <c r="C673" s="72" t="s">
        <v>369</v>
      </c>
      <c r="D673" t="s">
        <v>2269</v>
      </c>
      <c r="E673" t="s">
        <v>2273</v>
      </c>
      <c r="F673" s="73" t="s">
        <v>2275</v>
      </c>
      <c r="G673" s="72" t="s">
        <v>400</v>
      </c>
      <c r="H673" s="73" t="str">
        <f>IF(Proc[[#This Row],[type]]="LFF (MDG-F)",MID(Proc[[#This Row],[Obj]],13,10),"")</f>
        <v/>
      </c>
      <c r="J673" s="73" t="b">
        <f>Proc[[#This Row],[Requested]]=Proc[[#This Row],[CurrentParent]]</f>
        <v>0</v>
      </c>
      <c r="K673" s="73" t="str">
        <f>IF(Proc[[#This Row],[Author]]="Marcela Urrego",VLOOKUP(LEFT(Proc[[#This Row],[Requested]],1),Table3[#All],2,0),VLOOKUP(Proc[[#This Row],[Author]],Table4[],2,0))</f>
        <v>HC</v>
      </c>
      <c r="L673" s="32" t="s">
        <v>530</v>
      </c>
      <c r="M673" s="69">
        <v>45712.395381944443</v>
      </c>
      <c r="N673" s="69">
        <v>45713</v>
      </c>
      <c r="O673" s="69">
        <v>45713</v>
      </c>
      <c r="P673" s="74" t="str">
        <f ca="1">IF(Proc[[#This Row],[DaysAgeing]]&gt;5,"yep","on track")</f>
        <v>on track</v>
      </c>
      <c r="Q673" s="3">
        <f ca="1">IF(Proc[[#This Row],[DateClosed]]="",ABS(NETWORKDAYS(Proc[[#This Row],[DateOpened]],TODAY()))-1,ABS(NETWORKDAYS(Proc[[#This Row],[DateOpened]],Proc[[#This Row],[DateClosed]]))-1)</f>
        <v>1</v>
      </c>
      <c r="R673" s="74" t="s">
        <v>514</v>
      </c>
      <c r="S673" s="73"/>
    </row>
    <row r="674" spans="1:19" hidden="1">
      <c r="A674" t="s">
        <v>2267</v>
      </c>
      <c r="B674" s="73" t="str">
        <f>IFERROR(VLOOKUP(Proc[[#This Row],[App]],Table2[],3,0),"open")</f>
        <v>ok</v>
      </c>
      <c r="C674" s="72" t="s">
        <v>369</v>
      </c>
      <c r="D674" t="s">
        <v>2270</v>
      </c>
      <c r="E674" t="s">
        <v>2273</v>
      </c>
      <c r="F674" s="73" t="s">
        <v>2275</v>
      </c>
      <c r="G674" s="72" t="s">
        <v>400</v>
      </c>
      <c r="H674" s="73" t="str">
        <f>IF(Proc[[#This Row],[type]]="LFF (MDG-F)",MID(Proc[[#This Row],[Obj]],13,10),"")</f>
        <v/>
      </c>
      <c r="J674" s="73" t="b">
        <f>Proc[[#This Row],[Requested]]=Proc[[#This Row],[CurrentParent]]</f>
        <v>0</v>
      </c>
      <c r="K674" s="73" t="str">
        <f>IF(Proc[[#This Row],[Author]]="Marcela Urrego",VLOOKUP(LEFT(Proc[[#This Row],[Requested]],1),Table3[#All],2,0),VLOOKUP(Proc[[#This Row],[Author]],Table4[],2,0))</f>
        <v>HC</v>
      </c>
      <c r="L674" s="32" t="s">
        <v>530</v>
      </c>
      <c r="M674" s="69">
        <v>45712.395381944443</v>
      </c>
      <c r="N674" s="69">
        <v>45713</v>
      </c>
      <c r="O674" s="69">
        <v>45713</v>
      </c>
      <c r="P674" s="74" t="str">
        <f ca="1">IF(Proc[[#This Row],[DaysAgeing]]&gt;5,"yep","on track")</f>
        <v>on track</v>
      </c>
      <c r="Q674" s="3">
        <f ca="1">IF(Proc[[#This Row],[DateClosed]]="",ABS(NETWORKDAYS(Proc[[#This Row],[DateOpened]],TODAY()))-1,ABS(NETWORKDAYS(Proc[[#This Row],[DateOpened]],Proc[[#This Row],[DateClosed]]))-1)</f>
        <v>1</v>
      </c>
      <c r="R674" s="74" t="s">
        <v>514</v>
      </c>
      <c r="S674" s="73"/>
    </row>
    <row r="675" spans="1:19" hidden="1">
      <c r="A675" s="72" t="s">
        <v>2267</v>
      </c>
      <c r="B675" s="73" t="str">
        <f>IFERROR(VLOOKUP(Proc[[#This Row],[App]],Table2[],3,0),"open")</f>
        <v>ok</v>
      </c>
      <c r="C675" s="72" t="s">
        <v>369</v>
      </c>
      <c r="D675" t="s">
        <v>2271</v>
      </c>
      <c r="E675" t="s">
        <v>2273</v>
      </c>
      <c r="F675" s="73" t="s">
        <v>2275</v>
      </c>
      <c r="G675" s="72" t="s">
        <v>400</v>
      </c>
      <c r="H675" s="73" t="str">
        <f>IF(Proc[[#This Row],[type]]="LFF (MDG-F)",MID(Proc[[#This Row],[Obj]],13,10),"")</f>
        <v/>
      </c>
      <c r="J675" s="73" t="b">
        <f>Proc[[#This Row],[Requested]]=Proc[[#This Row],[CurrentParent]]</f>
        <v>0</v>
      </c>
      <c r="K675" s="73" t="str">
        <f>IF(Proc[[#This Row],[Author]]="Marcela Urrego",VLOOKUP(LEFT(Proc[[#This Row],[Requested]],1),Table3[#All],2,0),VLOOKUP(Proc[[#This Row],[Author]],Table4[],2,0))</f>
        <v>HC</v>
      </c>
      <c r="L675" s="32" t="s">
        <v>530</v>
      </c>
      <c r="M675" s="69">
        <v>45712.395381944443</v>
      </c>
      <c r="N675" s="69">
        <v>45713</v>
      </c>
      <c r="O675" s="69">
        <v>45713</v>
      </c>
      <c r="P675" s="74" t="str">
        <f ca="1">IF(Proc[[#This Row],[DaysAgeing]]&gt;5,"yep","on track")</f>
        <v>on track</v>
      </c>
      <c r="Q675" s="3">
        <f ca="1">IF(Proc[[#This Row],[DateClosed]]="",ABS(NETWORKDAYS(Proc[[#This Row],[DateOpened]],TODAY()))-1,ABS(NETWORKDAYS(Proc[[#This Row],[DateOpened]],Proc[[#This Row],[DateClosed]]))-1)</f>
        <v>1</v>
      </c>
      <c r="R675" s="74" t="s">
        <v>514</v>
      </c>
      <c r="S675" s="73"/>
    </row>
    <row r="676" spans="1:19" hidden="1">
      <c r="A676" t="s">
        <v>2277</v>
      </c>
      <c r="B676" s="73" t="str">
        <f>IFERROR(VLOOKUP(Proc[[#This Row],[App]],Table2[],3,0),"open")</f>
        <v>ok</v>
      </c>
      <c r="C676" t="s">
        <v>369</v>
      </c>
      <c r="D676" t="s">
        <v>2278</v>
      </c>
      <c r="E676" t="s">
        <v>2281</v>
      </c>
      <c r="F676" s="73" t="s">
        <v>2284</v>
      </c>
      <c r="G676" t="s">
        <v>400</v>
      </c>
      <c r="H676" s="73" t="str">
        <f>IF(Proc[[#This Row],[type]]="LFF (MDG-F)",MID(Proc[[#This Row],[Obj]],13,10),"")</f>
        <v/>
      </c>
      <c r="I676" t="s">
        <v>2287</v>
      </c>
      <c r="J676" s="73" t="b">
        <f>Proc[[#This Row],[Requested]]=Proc[[#This Row],[CurrentParent]]</f>
        <v>0</v>
      </c>
      <c r="K676" s="73" t="str">
        <f>IF(Proc[[#This Row],[Author]]="Marcela Urrego",VLOOKUP(LEFT(Proc[[#This Row],[Requested]],1),Table3[#All],2,0),VLOOKUP(Proc[[#This Row],[Author]],Table4[],2,0))</f>
        <v>HC</v>
      </c>
      <c r="L676" s="32" t="s">
        <v>530</v>
      </c>
      <c r="M676" s="69">
        <v>45713.312280092592</v>
      </c>
      <c r="P676" s="74" t="str">
        <f ca="1">IF(Proc[[#This Row],[DaysAgeing]]&gt;5,"yep","on track")</f>
        <v>on track</v>
      </c>
      <c r="Q676" s="3">
        <f ca="1">IF(Proc[[#This Row],[DateClosed]]="",ABS(NETWORKDAYS(Proc[[#This Row],[DateOpened]],TODAY()))-1,ABS(NETWORKDAYS(Proc[[#This Row],[DateOpened]],Proc[[#This Row],[DateClosed]]))-1)</f>
        <v>4</v>
      </c>
      <c r="R676" s="74" t="s">
        <v>502</v>
      </c>
      <c r="S676" s="73"/>
    </row>
    <row r="677" spans="1:19" hidden="1">
      <c r="A677" s="72" t="s">
        <v>2277</v>
      </c>
      <c r="B677" s="73" t="str">
        <f>IFERROR(VLOOKUP(Proc[[#This Row],[App]],Table2[],3,0),"open")</f>
        <v>ok</v>
      </c>
      <c r="C677" s="72" t="s">
        <v>369</v>
      </c>
      <c r="D677" t="s">
        <v>2279</v>
      </c>
      <c r="E677" t="s">
        <v>2282</v>
      </c>
      <c r="F677" s="73" t="s">
        <v>2285</v>
      </c>
      <c r="G677" s="72" t="s">
        <v>400</v>
      </c>
      <c r="H677" s="73" t="str">
        <f>IF(Proc[[#This Row],[type]]="LFF (MDG-F)",MID(Proc[[#This Row],[Obj]],13,10),"")</f>
        <v/>
      </c>
      <c r="I677" s="72" t="s">
        <v>2287</v>
      </c>
      <c r="J677" s="73" t="b">
        <f>Proc[[#This Row],[Requested]]=Proc[[#This Row],[CurrentParent]]</f>
        <v>0</v>
      </c>
      <c r="K677" s="73" t="str">
        <f>IF(Proc[[#This Row],[Author]]="Marcela Urrego",VLOOKUP(LEFT(Proc[[#This Row],[Requested]],1),Table3[#All],2,0),VLOOKUP(Proc[[#This Row],[Author]],Table4[],2,0))</f>
        <v>HC</v>
      </c>
      <c r="L677" s="32" t="s">
        <v>530</v>
      </c>
      <c r="M677" s="69">
        <v>45713.312280092592</v>
      </c>
      <c r="P677" s="74" t="str">
        <f ca="1">IF(Proc[[#This Row],[DaysAgeing]]&gt;5,"yep","on track")</f>
        <v>on track</v>
      </c>
      <c r="Q677" s="3">
        <f ca="1">IF(Proc[[#This Row],[DateClosed]]="",ABS(NETWORKDAYS(Proc[[#This Row],[DateOpened]],TODAY()))-1,ABS(NETWORKDAYS(Proc[[#This Row],[DateOpened]],Proc[[#This Row],[DateClosed]]))-1)</f>
        <v>4</v>
      </c>
      <c r="R677" s="74" t="s">
        <v>502</v>
      </c>
      <c r="S677" s="73"/>
    </row>
    <row r="678" spans="1:19" hidden="1">
      <c r="A678" s="72" t="s">
        <v>2277</v>
      </c>
      <c r="B678" s="73" t="str">
        <f>IFERROR(VLOOKUP(Proc[[#This Row],[App]],Table2[],3,0),"open")</f>
        <v>ok</v>
      </c>
      <c r="C678" s="72" t="s">
        <v>369</v>
      </c>
      <c r="D678" t="s">
        <v>2280</v>
      </c>
      <c r="E678" t="s">
        <v>2283</v>
      </c>
      <c r="F678" s="73" t="s">
        <v>2286</v>
      </c>
      <c r="G678" s="72" t="s">
        <v>400</v>
      </c>
      <c r="H678" s="73" t="str">
        <f>IF(Proc[[#This Row],[type]]="LFF (MDG-F)",MID(Proc[[#This Row],[Obj]],13,10),"")</f>
        <v/>
      </c>
      <c r="I678" s="72" t="s">
        <v>2287</v>
      </c>
      <c r="J678" s="73" t="b">
        <f>Proc[[#This Row],[Requested]]=Proc[[#This Row],[CurrentParent]]</f>
        <v>0</v>
      </c>
      <c r="K678" s="73" t="str">
        <f>IF(Proc[[#This Row],[Author]]="Marcela Urrego",VLOOKUP(LEFT(Proc[[#This Row],[Requested]],1),Table3[#All],2,0),VLOOKUP(Proc[[#This Row],[Author]],Table4[],2,0))</f>
        <v>HC</v>
      </c>
      <c r="L678" s="32" t="s">
        <v>530</v>
      </c>
      <c r="M678" s="69">
        <v>45713.312280092592</v>
      </c>
      <c r="P678" s="74" t="str">
        <f ca="1">IF(Proc[[#This Row],[DaysAgeing]]&gt;5,"yep","on track")</f>
        <v>on track</v>
      </c>
      <c r="Q678" s="3">
        <f ca="1">IF(Proc[[#This Row],[DateClosed]]="",ABS(NETWORKDAYS(Proc[[#This Row],[DateOpened]],TODAY()))-1,ABS(NETWORKDAYS(Proc[[#This Row],[DateOpened]],Proc[[#This Row],[DateClosed]]))-1)</f>
        <v>4</v>
      </c>
      <c r="R678" s="74" t="s">
        <v>502</v>
      </c>
      <c r="S678" s="73"/>
    </row>
    <row r="679" spans="1:19" hidden="1">
      <c r="A679" t="s">
        <v>2288</v>
      </c>
      <c r="B679" s="73" t="str">
        <f>IFERROR(VLOOKUP(Proc[[#This Row],[App]],Table2[],3,0),"open")</f>
        <v>ok</v>
      </c>
      <c r="C679" t="s">
        <v>369</v>
      </c>
      <c r="D679" t="s">
        <v>2289</v>
      </c>
      <c r="E679" t="s">
        <v>2290</v>
      </c>
      <c r="F679" s="73" t="s">
        <v>2291</v>
      </c>
      <c r="G679" s="72" t="s">
        <v>406</v>
      </c>
      <c r="H679" s="73" t="str">
        <f>IF(Proc[[#This Row],[type]]="LFF (MDG-F)",MID(Proc[[#This Row],[Obj]],13,10),"")</f>
        <v>CN50C01602</v>
      </c>
      <c r="J679" s="73" t="b">
        <f>Proc[[#This Row],[Requested]]=Proc[[#This Row],[CurrentParent]]</f>
        <v>0</v>
      </c>
      <c r="K679" s="73" t="str">
        <f>IF(Proc[[#This Row],[Author]]="Marcela Urrego",VLOOKUP(LEFT(Proc[[#This Row],[Requested]],1),Table3[#All],2,0),VLOOKUP(Proc[[#This Row],[Author]],Table4[],2,0))</f>
        <v>HC</v>
      </c>
      <c r="L679" s="32" t="s">
        <v>530</v>
      </c>
      <c r="M679" s="69">
        <v>45713.229062500002</v>
      </c>
      <c r="N679" s="69">
        <v>45715</v>
      </c>
      <c r="O679" s="69">
        <v>45715</v>
      </c>
      <c r="P679" s="74" t="str">
        <f ca="1">IF(Proc[[#This Row],[DaysAgeing]]&gt;5,"yep","on track")</f>
        <v>on track</v>
      </c>
      <c r="Q679" s="3">
        <f ca="1">IF(Proc[[#This Row],[DateClosed]]="",ABS(NETWORKDAYS(Proc[[#This Row],[DateOpened]],TODAY()))-1,ABS(NETWORKDAYS(Proc[[#This Row],[DateOpened]],Proc[[#This Row],[DateClosed]]))-1)</f>
        <v>2</v>
      </c>
      <c r="R679" s="74" t="s">
        <v>496</v>
      </c>
      <c r="S679" s="73"/>
    </row>
    <row r="680" spans="1:19" hidden="1">
      <c r="A680" s="72" t="s">
        <v>2288</v>
      </c>
      <c r="B680" s="73" t="str">
        <f>IFERROR(VLOOKUP(Proc[[#This Row],[App]],Table2[],3,0),"open")</f>
        <v>ok</v>
      </c>
      <c r="C680" s="72" t="s">
        <v>369</v>
      </c>
      <c r="D680" t="s">
        <v>2292</v>
      </c>
      <c r="E680" t="s">
        <v>2293</v>
      </c>
      <c r="F680" s="73" t="s">
        <v>2294</v>
      </c>
      <c r="G680" s="72" t="s">
        <v>406</v>
      </c>
      <c r="H680" s="73" t="str">
        <f>IF(Proc[[#This Row],[type]]="LFF (MDG-F)",MID(Proc[[#This Row],[Obj]],13,10),"")</f>
        <v>CN90L50000</v>
      </c>
      <c r="J680" s="73" t="b">
        <f>Proc[[#This Row],[Requested]]=Proc[[#This Row],[CurrentParent]]</f>
        <v>0</v>
      </c>
      <c r="K680" s="73" t="str">
        <f>IF(Proc[[#This Row],[Author]]="Marcela Urrego",VLOOKUP(LEFT(Proc[[#This Row],[Requested]],1),Table3[#All],2,0),VLOOKUP(Proc[[#This Row],[Author]],Table4[],2,0))</f>
        <v>HC</v>
      </c>
      <c r="L680" s="32" t="s">
        <v>530</v>
      </c>
      <c r="M680" s="69">
        <v>45713.229062500002</v>
      </c>
      <c r="N680" s="69">
        <v>45715</v>
      </c>
      <c r="O680" s="69">
        <v>45715</v>
      </c>
      <c r="P680" s="74" t="str">
        <f ca="1">IF(Proc[[#This Row],[DaysAgeing]]&gt;5,"yep","on track")</f>
        <v>on track</v>
      </c>
      <c r="Q680" s="3">
        <f ca="1">IF(Proc[[#This Row],[DateClosed]]="",ABS(NETWORKDAYS(Proc[[#This Row],[DateOpened]],TODAY()))-1,ABS(NETWORKDAYS(Proc[[#This Row],[DateOpened]],Proc[[#This Row],[DateClosed]]))-1)</f>
        <v>2</v>
      </c>
      <c r="R680" s="74" t="s">
        <v>496</v>
      </c>
      <c r="S680" s="73"/>
    </row>
    <row r="681" spans="1:19" hidden="1">
      <c r="A681" s="72" t="s">
        <v>2288</v>
      </c>
      <c r="B681" s="73" t="str">
        <f>IFERROR(VLOOKUP(Proc[[#This Row],[App]],Table2[],3,0),"open")</f>
        <v>ok</v>
      </c>
      <c r="C681" s="72" t="s">
        <v>369</v>
      </c>
      <c r="D681" t="s">
        <v>2295</v>
      </c>
      <c r="E681" t="s">
        <v>2293</v>
      </c>
      <c r="F681" s="73" t="s">
        <v>2294</v>
      </c>
      <c r="G681" s="72" t="s">
        <v>406</v>
      </c>
      <c r="H681" s="73" t="str">
        <f>IF(Proc[[#This Row],[type]]="LFF (MDG-F)",MID(Proc[[#This Row],[Obj]],13,10),"")</f>
        <v>CN90L80001</v>
      </c>
      <c r="J681" s="73" t="b">
        <f>Proc[[#This Row],[Requested]]=Proc[[#This Row],[CurrentParent]]</f>
        <v>0</v>
      </c>
      <c r="K681" s="73" t="str">
        <f>IF(Proc[[#This Row],[Author]]="Marcela Urrego",VLOOKUP(LEFT(Proc[[#This Row],[Requested]],1),Table3[#All],2,0),VLOOKUP(Proc[[#This Row],[Author]],Table4[],2,0))</f>
        <v>HC</v>
      </c>
      <c r="L681" s="32" t="s">
        <v>530</v>
      </c>
      <c r="M681" s="69">
        <v>45713.229062500002</v>
      </c>
      <c r="N681" s="69">
        <v>45715</v>
      </c>
      <c r="O681" s="69">
        <v>45715</v>
      </c>
      <c r="P681" s="74" t="str">
        <f ca="1">IF(Proc[[#This Row],[DaysAgeing]]&gt;5,"yep","on track")</f>
        <v>on track</v>
      </c>
      <c r="Q681" s="3">
        <f ca="1">IF(Proc[[#This Row],[DateClosed]]="",ABS(NETWORKDAYS(Proc[[#This Row],[DateOpened]],TODAY()))-1,ABS(NETWORKDAYS(Proc[[#This Row],[DateOpened]],Proc[[#This Row],[DateClosed]]))-1)</f>
        <v>2</v>
      </c>
      <c r="R681" s="74" t="s">
        <v>496</v>
      </c>
      <c r="S681" s="73"/>
    </row>
    <row r="682" spans="1:19" hidden="1">
      <c r="A682" s="72" t="s">
        <v>2288</v>
      </c>
      <c r="B682" s="73" t="str">
        <f>IFERROR(VLOOKUP(Proc[[#This Row],[App]],Table2[],3,0),"open")</f>
        <v>ok</v>
      </c>
      <c r="C682" s="72" t="s">
        <v>369</v>
      </c>
      <c r="D682" t="s">
        <v>2296</v>
      </c>
      <c r="E682" t="s">
        <v>2297</v>
      </c>
      <c r="F682" s="73" t="s">
        <v>2298</v>
      </c>
      <c r="G682" s="72" t="s">
        <v>400</v>
      </c>
      <c r="H682" s="73" t="str">
        <f>IF(Proc[[#This Row],[type]]="LFF (MDG-F)",MID(Proc[[#This Row],[Obj]],13,10),"")</f>
        <v/>
      </c>
      <c r="J682" s="73" t="b">
        <f>Proc[[#This Row],[Requested]]=Proc[[#This Row],[CurrentParent]]</f>
        <v>0</v>
      </c>
      <c r="K682" s="73" t="str">
        <f>IF(Proc[[#This Row],[Author]]="Marcela Urrego",VLOOKUP(LEFT(Proc[[#This Row],[Requested]],1),Table3[#All],2,0),VLOOKUP(Proc[[#This Row],[Author]],Table4[],2,0))</f>
        <v>HC</v>
      </c>
      <c r="L682" s="32" t="s">
        <v>530</v>
      </c>
      <c r="M682" s="69">
        <v>45713.229062500002</v>
      </c>
      <c r="N682" s="69">
        <v>45715</v>
      </c>
      <c r="O682" s="69">
        <v>45715</v>
      </c>
      <c r="P682" s="74" t="str">
        <f ca="1">IF(Proc[[#This Row],[DaysAgeing]]&gt;5,"yep","on track")</f>
        <v>on track</v>
      </c>
      <c r="Q682" s="3">
        <f ca="1">IF(Proc[[#This Row],[DateClosed]]="",ABS(NETWORKDAYS(Proc[[#This Row],[DateOpened]],TODAY()))-1,ABS(NETWORKDAYS(Proc[[#This Row],[DateOpened]],Proc[[#This Row],[DateClosed]]))-1)</f>
        <v>2</v>
      </c>
      <c r="R682" s="74" t="s">
        <v>496</v>
      </c>
      <c r="S682" s="73"/>
    </row>
    <row r="683" spans="1:19" hidden="1">
      <c r="A683" s="72" t="s">
        <v>2288</v>
      </c>
      <c r="B683" s="73" t="str">
        <f>IFERROR(VLOOKUP(Proc[[#This Row],[App]],Table2[],3,0),"open")</f>
        <v>ok</v>
      </c>
      <c r="C683" s="72" t="s">
        <v>369</v>
      </c>
      <c r="D683" t="s">
        <v>2299</v>
      </c>
      <c r="E683" t="s">
        <v>2300</v>
      </c>
      <c r="F683" s="73" t="s">
        <v>2301</v>
      </c>
      <c r="G683" s="72" t="s">
        <v>400</v>
      </c>
      <c r="H683" s="73" t="str">
        <f>IF(Proc[[#This Row],[type]]="LFF (MDG-F)",MID(Proc[[#This Row],[Obj]],13,10),"")</f>
        <v/>
      </c>
      <c r="J683" s="73" t="b">
        <f>Proc[[#This Row],[Requested]]=Proc[[#This Row],[CurrentParent]]</f>
        <v>0</v>
      </c>
      <c r="K683" s="73" t="str">
        <f>IF(Proc[[#This Row],[Author]]="Marcela Urrego",VLOOKUP(LEFT(Proc[[#This Row],[Requested]],1),Table3[#All],2,0),VLOOKUP(Proc[[#This Row],[Author]],Table4[],2,0))</f>
        <v>HC</v>
      </c>
      <c r="L683" s="32" t="s">
        <v>530</v>
      </c>
      <c r="M683" s="69">
        <v>45713.229062500002</v>
      </c>
      <c r="N683" s="69">
        <v>45715</v>
      </c>
      <c r="O683" s="69">
        <v>45715</v>
      </c>
      <c r="P683" s="74" t="str">
        <f ca="1">IF(Proc[[#This Row],[DaysAgeing]]&gt;5,"yep","on track")</f>
        <v>on track</v>
      </c>
      <c r="Q683" s="3">
        <f ca="1">IF(Proc[[#This Row],[DateClosed]]="",ABS(NETWORKDAYS(Proc[[#This Row],[DateOpened]],TODAY()))-1,ABS(NETWORKDAYS(Proc[[#This Row],[DateOpened]],Proc[[#This Row],[DateClosed]]))-1)</f>
        <v>2</v>
      </c>
      <c r="R683" s="74" t="s">
        <v>496</v>
      </c>
      <c r="S683" s="73"/>
    </row>
    <row r="684" spans="1:19" hidden="1">
      <c r="A684" s="72" t="s">
        <v>2288</v>
      </c>
      <c r="B684" s="73" t="str">
        <f>IFERROR(VLOOKUP(Proc[[#This Row],[App]],Table2[],3,0),"open")</f>
        <v>ok</v>
      </c>
      <c r="C684" s="72" t="s">
        <v>369</v>
      </c>
      <c r="D684" t="s">
        <v>2302</v>
      </c>
      <c r="E684" t="s">
        <v>2300</v>
      </c>
      <c r="F684" s="73" t="s">
        <v>2301</v>
      </c>
      <c r="G684" s="72" t="s">
        <v>400</v>
      </c>
      <c r="H684" s="73" t="str">
        <f>IF(Proc[[#This Row],[type]]="LFF (MDG-F)",MID(Proc[[#This Row],[Obj]],13,10),"")</f>
        <v/>
      </c>
      <c r="J684" s="73" t="b">
        <f>Proc[[#This Row],[Requested]]=Proc[[#This Row],[CurrentParent]]</f>
        <v>0</v>
      </c>
      <c r="K684" s="73" t="str">
        <f>IF(Proc[[#This Row],[Author]]="Marcela Urrego",VLOOKUP(LEFT(Proc[[#This Row],[Requested]],1),Table3[#All],2,0),VLOOKUP(Proc[[#This Row],[Author]],Table4[],2,0))</f>
        <v>HC</v>
      </c>
      <c r="L684" s="32" t="s">
        <v>530</v>
      </c>
      <c r="M684" s="69">
        <v>45713.229062500002</v>
      </c>
      <c r="N684" s="69">
        <v>45715</v>
      </c>
      <c r="O684" s="69">
        <v>45715</v>
      </c>
      <c r="P684" s="74" t="str">
        <f ca="1">IF(Proc[[#This Row],[DaysAgeing]]&gt;5,"yep","on track")</f>
        <v>on track</v>
      </c>
      <c r="Q684" s="3">
        <f ca="1">IF(Proc[[#This Row],[DateClosed]]="",ABS(NETWORKDAYS(Proc[[#This Row],[DateOpened]],TODAY()))-1,ABS(NETWORKDAYS(Proc[[#This Row],[DateOpened]],Proc[[#This Row],[DateClosed]]))-1)</f>
        <v>2</v>
      </c>
      <c r="R684" s="74" t="s">
        <v>496</v>
      </c>
      <c r="S684" s="73"/>
    </row>
    <row r="685" spans="1:19" hidden="1">
      <c r="A685" s="72" t="s">
        <v>2288</v>
      </c>
      <c r="B685" s="73" t="str">
        <f>IFERROR(VLOOKUP(Proc[[#This Row],[App]],Table2[],3,0),"open")</f>
        <v>ok</v>
      </c>
      <c r="C685" s="72" t="s">
        <v>369</v>
      </c>
      <c r="D685" t="s">
        <v>2303</v>
      </c>
      <c r="E685" t="s">
        <v>2297</v>
      </c>
      <c r="F685" s="73" t="s">
        <v>2298</v>
      </c>
      <c r="G685" s="72" t="s">
        <v>400</v>
      </c>
      <c r="H685" s="73" t="str">
        <f>IF(Proc[[#This Row],[type]]="LFF (MDG-F)",MID(Proc[[#This Row],[Obj]],13,10),"")</f>
        <v/>
      </c>
      <c r="J685" s="73" t="b">
        <f>Proc[[#This Row],[Requested]]=Proc[[#This Row],[CurrentParent]]</f>
        <v>0</v>
      </c>
      <c r="K685" s="73" t="str">
        <f>IF(Proc[[#This Row],[Author]]="Marcela Urrego",VLOOKUP(LEFT(Proc[[#This Row],[Requested]],1),Table3[#All],2,0),VLOOKUP(Proc[[#This Row],[Author]],Table4[],2,0))</f>
        <v>HC</v>
      </c>
      <c r="L685" s="32" t="s">
        <v>530</v>
      </c>
      <c r="M685" s="69">
        <v>45713.229062500002</v>
      </c>
      <c r="N685" s="69">
        <v>45715</v>
      </c>
      <c r="O685" s="69">
        <v>45715</v>
      </c>
      <c r="P685" s="74" t="str">
        <f ca="1">IF(Proc[[#This Row],[DaysAgeing]]&gt;5,"yep","on track")</f>
        <v>on track</v>
      </c>
      <c r="Q685" s="3">
        <f ca="1">IF(Proc[[#This Row],[DateClosed]]="",ABS(NETWORKDAYS(Proc[[#This Row],[DateOpened]],TODAY()))-1,ABS(NETWORKDAYS(Proc[[#This Row],[DateOpened]],Proc[[#This Row],[DateClosed]]))-1)</f>
        <v>2</v>
      </c>
      <c r="R685" s="74" t="s">
        <v>496</v>
      </c>
      <c r="S685" s="73"/>
    </row>
    <row r="686" spans="1:19" hidden="1">
      <c r="A686" s="72" t="s">
        <v>2288</v>
      </c>
      <c r="B686" s="73" t="str">
        <f>IFERROR(VLOOKUP(Proc[[#This Row],[App]],Table2[],3,0),"open")</f>
        <v>ok</v>
      </c>
      <c r="C686" s="72" t="s">
        <v>369</v>
      </c>
      <c r="D686" t="s">
        <v>2304</v>
      </c>
      <c r="E686" t="s">
        <v>2305</v>
      </c>
      <c r="F686" s="73" t="s">
        <v>2306</v>
      </c>
      <c r="G686" s="72" t="s">
        <v>400</v>
      </c>
      <c r="H686" s="73" t="str">
        <f>IF(Proc[[#This Row],[type]]="LFF (MDG-F)",MID(Proc[[#This Row],[Obj]],13,10),"")</f>
        <v/>
      </c>
      <c r="J686" s="73" t="b">
        <f>Proc[[#This Row],[Requested]]=Proc[[#This Row],[CurrentParent]]</f>
        <v>0</v>
      </c>
      <c r="K686" s="73" t="str">
        <f>IF(Proc[[#This Row],[Author]]="Marcela Urrego",VLOOKUP(LEFT(Proc[[#This Row],[Requested]],1),Table3[#All],2,0),VLOOKUP(Proc[[#This Row],[Author]],Table4[],2,0))</f>
        <v>HC</v>
      </c>
      <c r="L686" s="32" t="s">
        <v>530</v>
      </c>
      <c r="M686" s="69">
        <v>45713.229062500002</v>
      </c>
      <c r="N686" s="69">
        <v>45715</v>
      </c>
      <c r="O686" s="69">
        <v>45715</v>
      </c>
      <c r="P686" s="74" t="str">
        <f ca="1">IF(Proc[[#This Row],[DaysAgeing]]&gt;5,"yep","on track")</f>
        <v>on track</v>
      </c>
      <c r="Q686" s="3">
        <f ca="1">IF(Proc[[#This Row],[DateClosed]]="",ABS(NETWORKDAYS(Proc[[#This Row],[DateOpened]],TODAY()))-1,ABS(NETWORKDAYS(Proc[[#This Row],[DateOpened]],Proc[[#This Row],[DateClosed]]))-1)</f>
        <v>2</v>
      </c>
      <c r="R686" s="74" t="s">
        <v>496</v>
      </c>
      <c r="S686" s="73"/>
    </row>
    <row r="687" spans="1:19" hidden="1">
      <c r="A687" s="72" t="s">
        <v>2288</v>
      </c>
      <c r="B687" s="73" t="str">
        <f>IFERROR(VLOOKUP(Proc[[#This Row],[App]],Table2[],3,0),"open")</f>
        <v>ok</v>
      </c>
      <c r="C687" s="72" t="s">
        <v>369</v>
      </c>
      <c r="D687" t="s">
        <v>2307</v>
      </c>
      <c r="E687" t="s">
        <v>2305</v>
      </c>
      <c r="F687" s="73" t="s">
        <v>2306</v>
      </c>
      <c r="G687" s="72" t="s">
        <v>400</v>
      </c>
      <c r="H687" s="73" t="str">
        <f>IF(Proc[[#This Row],[type]]="LFF (MDG-F)",MID(Proc[[#This Row],[Obj]],13,10),"")</f>
        <v/>
      </c>
      <c r="J687" s="73" t="b">
        <f>Proc[[#This Row],[Requested]]=Proc[[#This Row],[CurrentParent]]</f>
        <v>0</v>
      </c>
      <c r="K687" s="73" t="str">
        <f>IF(Proc[[#This Row],[Author]]="Marcela Urrego",VLOOKUP(LEFT(Proc[[#This Row],[Requested]],1),Table3[#All],2,0),VLOOKUP(Proc[[#This Row],[Author]],Table4[],2,0))</f>
        <v>HC</v>
      </c>
      <c r="L687" s="32" t="s">
        <v>530</v>
      </c>
      <c r="M687" s="69">
        <v>45713.229062500002</v>
      </c>
      <c r="N687" s="69">
        <v>45715</v>
      </c>
      <c r="O687" s="69">
        <v>45715</v>
      </c>
      <c r="P687" s="74" t="str">
        <f ca="1">IF(Proc[[#This Row],[DaysAgeing]]&gt;5,"yep","on track")</f>
        <v>on track</v>
      </c>
      <c r="Q687" s="3">
        <f ca="1">IF(Proc[[#This Row],[DateClosed]]="",ABS(NETWORKDAYS(Proc[[#This Row],[DateOpened]],TODAY()))-1,ABS(NETWORKDAYS(Proc[[#This Row],[DateOpened]],Proc[[#This Row],[DateClosed]]))-1)</f>
        <v>2</v>
      </c>
      <c r="R687" s="74" t="s">
        <v>496</v>
      </c>
      <c r="S687" s="73"/>
    </row>
    <row r="688" spans="1:19" hidden="1">
      <c r="A688" s="72" t="s">
        <v>2288</v>
      </c>
      <c r="B688" s="73" t="str">
        <f>IFERROR(VLOOKUP(Proc[[#This Row],[App]],Table2[],3,0),"open")</f>
        <v>ok</v>
      </c>
      <c r="C688" s="72" t="s">
        <v>369</v>
      </c>
      <c r="D688" t="s">
        <v>2308</v>
      </c>
      <c r="E688" t="s">
        <v>2305</v>
      </c>
      <c r="F688" s="73" t="s">
        <v>2306</v>
      </c>
      <c r="G688" s="72" t="s">
        <v>400</v>
      </c>
      <c r="H688" s="73" t="str">
        <f>IF(Proc[[#This Row],[type]]="LFF (MDG-F)",MID(Proc[[#This Row],[Obj]],13,10),"")</f>
        <v/>
      </c>
      <c r="J688" s="73" t="b">
        <f>Proc[[#This Row],[Requested]]=Proc[[#This Row],[CurrentParent]]</f>
        <v>0</v>
      </c>
      <c r="K688" s="73" t="str">
        <f>IF(Proc[[#This Row],[Author]]="Marcela Urrego",VLOOKUP(LEFT(Proc[[#This Row],[Requested]],1),Table3[#All],2,0),VLOOKUP(Proc[[#This Row],[Author]],Table4[],2,0))</f>
        <v>HC</v>
      </c>
      <c r="L688" s="32" t="s">
        <v>530</v>
      </c>
      <c r="M688" s="69">
        <v>45713.229062500002</v>
      </c>
      <c r="N688" s="69">
        <v>45715</v>
      </c>
      <c r="O688" s="69">
        <v>45715</v>
      </c>
      <c r="P688" s="74" t="str">
        <f ca="1">IF(Proc[[#This Row],[DaysAgeing]]&gt;5,"yep","on track")</f>
        <v>on track</v>
      </c>
      <c r="Q688" s="3">
        <f ca="1">IF(Proc[[#This Row],[DateClosed]]="",ABS(NETWORKDAYS(Proc[[#This Row],[DateOpened]],TODAY()))-1,ABS(NETWORKDAYS(Proc[[#This Row],[DateOpened]],Proc[[#This Row],[DateClosed]]))-1)</f>
        <v>2</v>
      </c>
      <c r="R688" s="74" t="s">
        <v>496</v>
      </c>
      <c r="S688" s="73"/>
    </row>
    <row r="689" spans="1:19" hidden="1">
      <c r="A689" s="72" t="s">
        <v>2288</v>
      </c>
      <c r="B689" s="73" t="str">
        <f>IFERROR(VLOOKUP(Proc[[#This Row],[App]],Table2[],3,0),"open")</f>
        <v>ok</v>
      </c>
      <c r="C689" s="72" t="s">
        <v>369</v>
      </c>
      <c r="D689" t="s">
        <v>2309</v>
      </c>
      <c r="E689" t="s">
        <v>2305</v>
      </c>
      <c r="F689" s="73" t="s">
        <v>2306</v>
      </c>
      <c r="G689" s="72" t="s">
        <v>400</v>
      </c>
      <c r="H689" s="73" t="str">
        <f>IF(Proc[[#This Row],[type]]="LFF (MDG-F)",MID(Proc[[#This Row],[Obj]],13,10),"")</f>
        <v/>
      </c>
      <c r="J689" s="73" t="b">
        <f>Proc[[#This Row],[Requested]]=Proc[[#This Row],[CurrentParent]]</f>
        <v>0</v>
      </c>
      <c r="K689" s="73" t="str">
        <f>IF(Proc[[#This Row],[Author]]="Marcela Urrego",VLOOKUP(LEFT(Proc[[#This Row],[Requested]],1),Table3[#All],2,0),VLOOKUP(Proc[[#This Row],[Author]],Table4[],2,0))</f>
        <v>HC</v>
      </c>
      <c r="L689" s="32" t="s">
        <v>530</v>
      </c>
      <c r="M689" s="69">
        <v>45713.229062500002</v>
      </c>
      <c r="N689" s="69">
        <v>45715</v>
      </c>
      <c r="O689" s="69">
        <v>45715</v>
      </c>
      <c r="P689" s="74" t="str">
        <f ca="1">IF(Proc[[#This Row],[DaysAgeing]]&gt;5,"yep","on track")</f>
        <v>on track</v>
      </c>
      <c r="Q689" s="3">
        <f ca="1">IF(Proc[[#This Row],[DateClosed]]="",ABS(NETWORKDAYS(Proc[[#This Row],[DateOpened]],TODAY()))-1,ABS(NETWORKDAYS(Proc[[#This Row],[DateOpened]],Proc[[#This Row],[DateClosed]]))-1)</f>
        <v>2</v>
      </c>
      <c r="R689" s="74" t="s">
        <v>496</v>
      </c>
      <c r="S689" s="73"/>
    </row>
    <row r="690" spans="1:19" hidden="1">
      <c r="A690" s="72" t="s">
        <v>2288</v>
      </c>
      <c r="B690" s="73" t="str">
        <f>IFERROR(VLOOKUP(Proc[[#This Row],[App]],Table2[],3,0),"open")</f>
        <v>ok</v>
      </c>
      <c r="C690" s="72" t="s">
        <v>369</v>
      </c>
      <c r="D690" t="s">
        <v>2310</v>
      </c>
      <c r="E690" t="s">
        <v>2305</v>
      </c>
      <c r="F690" s="73" t="s">
        <v>2306</v>
      </c>
      <c r="G690" s="72" t="s">
        <v>400</v>
      </c>
      <c r="H690" s="73" t="str">
        <f>IF(Proc[[#This Row],[type]]="LFF (MDG-F)",MID(Proc[[#This Row],[Obj]],13,10),"")</f>
        <v/>
      </c>
      <c r="J690" s="73" t="b">
        <f>Proc[[#This Row],[Requested]]=Proc[[#This Row],[CurrentParent]]</f>
        <v>0</v>
      </c>
      <c r="K690" s="73" t="str">
        <f>IF(Proc[[#This Row],[Author]]="Marcela Urrego",VLOOKUP(LEFT(Proc[[#This Row],[Requested]],1),Table3[#All],2,0),VLOOKUP(Proc[[#This Row],[Author]],Table4[],2,0))</f>
        <v>HC</v>
      </c>
      <c r="L690" s="32" t="s">
        <v>530</v>
      </c>
      <c r="M690" s="69">
        <v>45713.229062500002</v>
      </c>
      <c r="N690" s="69">
        <v>45715</v>
      </c>
      <c r="O690" s="69">
        <v>45715</v>
      </c>
      <c r="P690" s="74" t="str">
        <f ca="1">IF(Proc[[#This Row],[DaysAgeing]]&gt;5,"yep","on track")</f>
        <v>on track</v>
      </c>
      <c r="Q690" s="3">
        <f ca="1">IF(Proc[[#This Row],[DateClosed]]="",ABS(NETWORKDAYS(Proc[[#This Row],[DateOpened]],TODAY()))-1,ABS(NETWORKDAYS(Proc[[#This Row],[DateOpened]],Proc[[#This Row],[DateClosed]]))-1)</f>
        <v>2</v>
      </c>
      <c r="R690" s="74" t="s">
        <v>496</v>
      </c>
      <c r="S690" s="73"/>
    </row>
    <row r="691" spans="1:19" hidden="1">
      <c r="A691" s="72" t="s">
        <v>2288</v>
      </c>
      <c r="B691" s="73" t="str">
        <f>IFERROR(VLOOKUP(Proc[[#This Row],[App]],Table2[],3,0),"open")</f>
        <v>ok</v>
      </c>
      <c r="C691" s="72" t="s">
        <v>369</v>
      </c>
      <c r="D691" t="s">
        <v>2311</v>
      </c>
      <c r="E691" t="s">
        <v>2305</v>
      </c>
      <c r="F691" s="73" t="s">
        <v>2306</v>
      </c>
      <c r="G691" s="72" t="s">
        <v>400</v>
      </c>
      <c r="H691" s="73" t="str">
        <f>IF(Proc[[#This Row],[type]]="LFF (MDG-F)",MID(Proc[[#This Row],[Obj]],13,10),"")</f>
        <v/>
      </c>
      <c r="J691" s="73" t="b">
        <f>Proc[[#This Row],[Requested]]=Proc[[#This Row],[CurrentParent]]</f>
        <v>0</v>
      </c>
      <c r="K691" s="73" t="str">
        <f>IF(Proc[[#This Row],[Author]]="Marcela Urrego",VLOOKUP(LEFT(Proc[[#This Row],[Requested]],1),Table3[#All],2,0),VLOOKUP(Proc[[#This Row],[Author]],Table4[],2,0))</f>
        <v>HC</v>
      </c>
      <c r="L691" s="32" t="s">
        <v>530</v>
      </c>
      <c r="M691" s="69">
        <v>45713.229062500002</v>
      </c>
      <c r="N691" s="69">
        <v>45715</v>
      </c>
      <c r="O691" s="69">
        <v>45715</v>
      </c>
      <c r="P691" s="74" t="str">
        <f ca="1">IF(Proc[[#This Row],[DaysAgeing]]&gt;5,"yep","on track")</f>
        <v>on track</v>
      </c>
      <c r="Q691" s="3">
        <f ca="1">IF(Proc[[#This Row],[DateClosed]]="",ABS(NETWORKDAYS(Proc[[#This Row],[DateOpened]],TODAY()))-1,ABS(NETWORKDAYS(Proc[[#This Row],[DateOpened]],Proc[[#This Row],[DateClosed]]))-1)</f>
        <v>2</v>
      </c>
      <c r="R691" s="74" t="s">
        <v>496</v>
      </c>
      <c r="S691" s="73"/>
    </row>
    <row r="692" spans="1:19" hidden="1">
      <c r="A692" s="72" t="s">
        <v>2288</v>
      </c>
      <c r="B692" s="73" t="str">
        <f>IFERROR(VLOOKUP(Proc[[#This Row],[App]],Table2[],3,0),"open")</f>
        <v>ok</v>
      </c>
      <c r="C692" s="72" t="s">
        <v>369</v>
      </c>
      <c r="D692" t="s">
        <v>2312</v>
      </c>
      <c r="E692" t="s">
        <v>2305</v>
      </c>
      <c r="F692" s="73" t="s">
        <v>2306</v>
      </c>
      <c r="G692" s="72" t="s">
        <v>400</v>
      </c>
      <c r="H692" s="73" t="str">
        <f>IF(Proc[[#This Row],[type]]="LFF (MDG-F)",MID(Proc[[#This Row],[Obj]],13,10),"")</f>
        <v/>
      </c>
      <c r="J692" s="73" t="b">
        <f>Proc[[#This Row],[Requested]]=Proc[[#This Row],[CurrentParent]]</f>
        <v>0</v>
      </c>
      <c r="K692" s="73" t="str">
        <f>IF(Proc[[#This Row],[Author]]="Marcela Urrego",VLOOKUP(LEFT(Proc[[#This Row],[Requested]],1),Table3[#All],2,0),VLOOKUP(Proc[[#This Row],[Author]],Table4[],2,0))</f>
        <v>HC</v>
      </c>
      <c r="L692" s="32" t="s">
        <v>530</v>
      </c>
      <c r="M692" s="69">
        <v>45713.229062500002</v>
      </c>
      <c r="N692" s="69">
        <v>45715</v>
      </c>
      <c r="O692" s="69">
        <v>45715</v>
      </c>
      <c r="P692" s="74" t="str">
        <f ca="1">IF(Proc[[#This Row],[DaysAgeing]]&gt;5,"yep","on track")</f>
        <v>on track</v>
      </c>
      <c r="Q692" s="3">
        <f ca="1">IF(Proc[[#This Row],[DateClosed]]="",ABS(NETWORKDAYS(Proc[[#This Row],[DateOpened]],TODAY()))-1,ABS(NETWORKDAYS(Proc[[#This Row],[DateOpened]],Proc[[#This Row],[DateClosed]]))-1)</f>
        <v>2</v>
      </c>
      <c r="R692" s="74" t="s">
        <v>496</v>
      </c>
      <c r="S692" s="73"/>
    </row>
    <row r="693" spans="1:19" hidden="1">
      <c r="A693" s="72" t="s">
        <v>2288</v>
      </c>
      <c r="B693" s="73" t="str">
        <f>IFERROR(VLOOKUP(Proc[[#This Row],[App]],Table2[],3,0),"open")</f>
        <v>ok</v>
      </c>
      <c r="C693" s="72" t="s">
        <v>369</v>
      </c>
      <c r="D693" t="s">
        <v>2313</v>
      </c>
      <c r="E693" t="s">
        <v>2314</v>
      </c>
      <c r="F693" s="73" t="s">
        <v>2315</v>
      </c>
      <c r="G693" s="72" t="s">
        <v>400</v>
      </c>
      <c r="H693" s="73" t="str">
        <f>IF(Proc[[#This Row],[type]]="LFF (MDG-F)",MID(Proc[[#This Row],[Obj]],13,10),"")</f>
        <v/>
      </c>
      <c r="J693" s="73" t="b">
        <f>Proc[[#This Row],[Requested]]=Proc[[#This Row],[CurrentParent]]</f>
        <v>0</v>
      </c>
      <c r="K693" s="73" t="str">
        <f>IF(Proc[[#This Row],[Author]]="Marcela Urrego",VLOOKUP(LEFT(Proc[[#This Row],[Requested]],1),Table3[#All],2,0),VLOOKUP(Proc[[#This Row],[Author]],Table4[],2,0))</f>
        <v>HC</v>
      </c>
      <c r="L693" s="32" t="s">
        <v>530</v>
      </c>
      <c r="M693" s="69">
        <v>45713.229062500002</v>
      </c>
      <c r="N693" s="69">
        <v>45715</v>
      </c>
      <c r="O693" s="69">
        <v>45715</v>
      </c>
      <c r="P693" s="74" t="str">
        <f ca="1">IF(Proc[[#This Row],[DaysAgeing]]&gt;5,"yep","on track")</f>
        <v>on track</v>
      </c>
      <c r="Q693" s="3">
        <f ca="1">IF(Proc[[#This Row],[DateClosed]]="",ABS(NETWORKDAYS(Proc[[#This Row],[DateOpened]],TODAY()))-1,ABS(NETWORKDAYS(Proc[[#This Row],[DateOpened]],Proc[[#This Row],[DateClosed]]))-1)</f>
        <v>2</v>
      </c>
      <c r="R693" s="74" t="s">
        <v>496</v>
      </c>
      <c r="S693" s="73"/>
    </row>
    <row r="694" spans="1:19" hidden="1">
      <c r="A694" s="72" t="s">
        <v>2288</v>
      </c>
      <c r="B694" s="73" t="str">
        <f>IFERROR(VLOOKUP(Proc[[#This Row],[App]],Table2[],3,0),"open")</f>
        <v>ok</v>
      </c>
      <c r="C694" s="72" t="s">
        <v>369</v>
      </c>
      <c r="D694" t="s">
        <v>2316</v>
      </c>
      <c r="E694" t="s">
        <v>2317</v>
      </c>
      <c r="F694" s="73" t="s">
        <v>2318</v>
      </c>
      <c r="G694" s="72" t="s">
        <v>400</v>
      </c>
      <c r="H694" s="73" t="str">
        <f>IF(Proc[[#This Row],[type]]="LFF (MDG-F)",MID(Proc[[#This Row],[Obj]],13,10),"")</f>
        <v/>
      </c>
      <c r="J694" s="73" t="b">
        <f>Proc[[#This Row],[Requested]]=Proc[[#This Row],[CurrentParent]]</f>
        <v>0</v>
      </c>
      <c r="K694" s="73" t="str">
        <f>IF(Proc[[#This Row],[Author]]="Marcela Urrego",VLOOKUP(LEFT(Proc[[#This Row],[Requested]],1),Table3[#All],2,0),VLOOKUP(Proc[[#This Row],[Author]],Table4[],2,0))</f>
        <v>HC</v>
      </c>
      <c r="L694" s="32" t="s">
        <v>530</v>
      </c>
      <c r="M694" s="69">
        <v>45713.229062500002</v>
      </c>
      <c r="N694" s="69">
        <v>45715</v>
      </c>
      <c r="O694" s="69">
        <v>45715</v>
      </c>
      <c r="P694" s="74" t="str">
        <f ca="1">IF(Proc[[#This Row],[DaysAgeing]]&gt;5,"yep","on track")</f>
        <v>on track</v>
      </c>
      <c r="Q694" s="3">
        <f ca="1">IF(Proc[[#This Row],[DateClosed]]="",ABS(NETWORKDAYS(Proc[[#This Row],[DateOpened]],TODAY()))-1,ABS(NETWORKDAYS(Proc[[#This Row],[DateOpened]],Proc[[#This Row],[DateClosed]]))-1)</f>
        <v>2</v>
      </c>
      <c r="R694" s="74" t="s">
        <v>496</v>
      </c>
      <c r="S694" s="73"/>
    </row>
    <row r="695" spans="1:19" hidden="1">
      <c r="A695" s="72" t="s">
        <v>2288</v>
      </c>
      <c r="B695" s="73" t="str">
        <f>IFERROR(VLOOKUP(Proc[[#This Row],[App]],Table2[],3,0),"open")</f>
        <v>ok</v>
      </c>
      <c r="C695" s="72" t="s">
        <v>369</v>
      </c>
      <c r="D695" t="s">
        <v>2319</v>
      </c>
      <c r="E695" t="s">
        <v>2320</v>
      </c>
      <c r="F695" s="73" t="s">
        <v>2321</v>
      </c>
      <c r="G695" s="72" t="s">
        <v>400</v>
      </c>
      <c r="H695" s="73" t="str">
        <f>IF(Proc[[#This Row],[type]]="LFF (MDG-F)",MID(Proc[[#This Row],[Obj]],13,10),"")</f>
        <v/>
      </c>
      <c r="J695" s="73" t="b">
        <f>Proc[[#This Row],[Requested]]=Proc[[#This Row],[CurrentParent]]</f>
        <v>0</v>
      </c>
      <c r="K695" s="73" t="str">
        <f>IF(Proc[[#This Row],[Author]]="Marcela Urrego",VLOOKUP(LEFT(Proc[[#This Row],[Requested]],1),Table3[#All],2,0),VLOOKUP(Proc[[#This Row],[Author]],Table4[],2,0))</f>
        <v>HC</v>
      </c>
      <c r="L695" s="32" t="s">
        <v>530</v>
      </c>
      <c r="M695" s="69">
        <v>45713.229062500002</v>
      </c>
      <c r="N695" s="69">
        <v>45715</v>
      </c>
      <c r="O695" s="69">
        <v>45715</v>
      </c>
      <c r="P695" s="74" t="str">
        <f ca="1">IF(Proc[[#This Row],[DaysAgeing]]&gt;5,"yep","on track")</f>
        <v>on track</v>
      </c>
      <c r="Q695" s="3">
        <f ca="1">IF(Proc[[#This Row],[DateClosed]]="",ABS(NETWORKDAYS(Proc[[#This Row],[DateOpened]],TODAY()))-1,ABS(NETWORKDAYS(Proc[[#This Row],[DateOpened]],Proc[[#This Row],[DateClosed]]))-1)</f>
        <v>2</v>
      </c>
      <c r="R695" s="74" t="s">
        <v>496</v>
      </c>
      <c r="S695" s="73"/>
    </row>
    <row r="696" spans="1:19" hidden="1">
      <c r="A696" s="72" t="s">
        <v>2288</v>
      </c>
      <c r="B696" s="73" t="str">
        <f>IFERROR(VLOOKUP(Proc[[#This Row],[App]],Table2[],3,0),"open")</f>
        <v>ok</v>
      </c>
      <c r="C696" s="72" t="s">
        <v>369</v>
      </c>
      <c r="D696" t="s">
        <v>2322</v>
      </c>
      <c r="E696" t="s">
        <v>2323</v>
      </c>
      <c r="F696" s="73" t="s">
        <v>2324</v>
      </c>
      <c r="G696" s="72" t="s">
        <v>400</v>
      </c>
      <c r="H696" s="73" t="str">
        <f>IF(Proc[[#This Row],[type]]="LFF (MDG-F)",MID(Proc[[#This Row],[Obj]],13,10),"")</f>
        <v/>
      </c>
      <c r="J696" s="73" t="b">
        <f>Proc[[#This Row],[Requested]]=Proc[[#This Row],[CurrentParent]]</f>
        <v>0</v>
      </c>
      <c r="K696" s="73" t="str">
        <f>IF(Proc[[#This Row],[Author]]="Marcela Urrego",VLOOKUP(LEFT(Proc[[#This Row],[Requested]],1),Table3[#All],2,0),VLOOKUP(Proc[[#This Row],[Author]],Table4[],2,0))</f>
        <v>HC</v>
      </c>
      <c r="L696" s="32" t="s">
        <v>530</v>
      </c>
      <c r="M696" s="69">
        <v>45713.229062500002</v>
      </c>
      <c r="N696" s="69">
        <v>45715</v>
      </c>
      <c r="O696" s="69">
        <v>45715</v>
      </c>
      <c r="P696" s="74" t="str">
        <f ca="1">IF(Proc[[#This Row],[DaysAgeing]]&gt;5,"yep","on track")</f>
        <v>on track</v>
      </c>
      <c r="Q696" s="3">
        <f ca="1">IF(Proc[[#This Row],[DateClosed]]="",ABS(NETWORKDAYS(Proc[[#This Row],[DateOpened]],TODAY()))-1,ABS(NETWORKDAYS(Proc[[#This Row],[DateOpened]],Proc[[#This Row],[DateClosed]]))-1)</f>
        <v>2</v>
      </c>
      <c r="R696" s="74" t="s">
        <v>496</v>
      </c>
      <c r="S696" s="73"/>
    </row>
    <row r="697" spans="1:19" hidden="1">
      <c r="A697" s="72" t="s">
        <v>2288</v>
      </c>
      <c r="B697" s="73" t="str">
        <f>IFERROR(VLOOKUP(Proc[[#This Row],[App]],Table2[],3,0),"open")</f>
        <v>ok</v>
      </c>
      <c r="C697" s="72" t="s">
        <v>369</v>
      </c>
      <c r="D697" t="s">
        <v>2325</v>
      </c>
      <c r="E697" t="s">
        <v>2323</v>
      </c>
      <c r="F697" s="73" t="s">
        <v>2324</v>
      </c>
      <c r="G697" s="72" t="s">
        <v>400</v>
      </c>
      <c r="H697" s="73" t="str">
        <f>IF(Proc[[#This Row],[type]]="LFF (MDG-F)",MID(Proc[[#This Row],[Obj]],13,10),"")</f>
        <v/>
      </c>
      <c r="J697" s="73" t="b">
        <f>Proc[[#This Row],[Requested]]=Proc[[#This Row],[CurrentParent]]</f>
        <v>0</v>
      </c>
      <c r="K697" s="73" t="str">
        <f>IF(Proc[[#This Row],[Author]]="Marcela Urrego",VLOOKUP(LEFT(Proc[[#This Row],[Requested]],1),Table3[#All],2,0),VLOOKUP(Proc[[#This Row],[Author]],Table4[],2,0))</f>
        <v>HC</v>
      </c>
      <c r="L697" s="32" t="s">
        <v>530</v>
      </c>
      <c r="M697" s="69">
        <v>45713.229062500002</v>
      </c>
      <c r="N697" s="69">
        <v>45715</v>
      </c>
      <c r="O697" s="69">
        <v>45715</v>
      </c>
      <c r="P697" s="74" t="str">
        <f ca="1">IF(Proc[[#This Row],[DaysAgeing]]&gt;5,"yep","on track")</f>
        <v>on track</v>
      </c>
      <c r="Q697" s="3">
        <f ca="1">IF(Proc[[#This Row],[DateClosed]]="",ABS(NETWORKDAYS(Proc[[#This Row],[DateOpened]],TODAY()))-1,ABS(NETWORKDAYS(Proc[[#This Row],[DateOpened]],Proc[[#This Row],[DateClosed]]))-1)</f>
        <v>2</v>
      </c>
      <c r="R697" s="74" t="s">
        <v>496</v>
      </c>
      <c r="S697" s="73"/>
    </row>
    <row r="698" spans="1:19" hidden="1">
      <c r="A698" s="72" t="s">
        <v>2288</v>
      </c>
      <c r="B698" s="73" t="str">
        <f>IFERROR(VLOOKUP(Proc[[#This Row],[App]],Table2[],3,0),"open")</f>
        <v>ok</v>
      </c>
      <c r="C698" s="72" t="s">
        <v>369</v>
      </c>
      <c r="D698" t="s">
        <v>2326</v>
      </c>
      <c r="E698" t="s">
        <v>2317</v>
      </c>
      <c r="F698" s="73" t="s">
        <v>2324</v>
      </c>
      <c r="G698" s="72" t="s">
        <v>400</v>
      </c>
      <c r="H698" s="73" t="str">
        <f>IF(Proc[[#This Row],[type]]="LFF (MDG-F)",MID(Proc[[#This Row],[Obj]],13,10),"")</f>
        <v/>
      </c>
      <c r="J698" s="73" t="b">
        <f>Proc[[#This Row],[Requested]]=Proc[[#This Row],[CurrentParent]]</f>
        <v>0</v>
      </c>
      <c r="K698" s="73" t="str">
        <f>IF(Proc[[#This Row],[Author]]="Marcela Urrego",VLOOKUP(LEFT(Proc[[#This Row],[Requested]],1),Table3[#All],2,0),VLOOKUP(Proc[[#This Row],[Author]],Table4[],2,0))</f>
        <v>HC</v>
      </c>
      <c r="L698" s="32" t="s">
        <v>530</v>
      </c>
      <c r="M698" s="69">
        <v>45713.229062500002</v>
      </c>
      <c r="N698" s="69">
        <v>45715</v>
      </c>
      <c r="O698" s="69">
        <v>45715</v>
      </c>
      <c r="P698" s="74" t="str">
        <f ca="1">IF(Proc[[#This Row],[DaysAgeing]]&gt;5,"yep","on track")</f>
        <v>on track</v>
      </c>
      <c r="Q698" s="3">
        <f ca="1">IF(Proc[[#This Row],[DateClosed]]="",ABS(NETWORKDAYS(Proc[[#This Row],[DateOpened]],TODAY()))-1,ABS(NETWORKDAYS(Proc[[#This Row],[DateOpened]],Proc[[#This Row],[DateClosed]]))-1)</f>
        <v>2</v>
      </c>
      <c r="R698" s="74" t="s">
        <v>496</v>
      </c>
      <c r="S698" s="73"/>
    </row>
    <row r="699" spans="1:19" hidden="1">
      <c r="A699" s="72" t="s">
        <v>2288</v>
      </c>
      <c r="B699" s="73" t="str">
        <f>IFERROR(VLOOKUP(Proc[[#This Row],[App]],Table2[],3,0),"open")</f>
        <v>ok</v>
      </c>
      <c r="C699" s="72" t="s">
        <v>369</v>
      </c>
      <c r="D699" t="s">
        <v>2327</v>
      </c>
      <c r="E699" t="s">
        <v>2317</v>
      </c>
      <c r="F699" s="73" t="s">
        <v>2324</v>
      </c>
      <c r="G699" s="72" t="s">
        <v>400</v>
      </c>
      <c r="H699" s="73" t="str">
        <f>IF(Proc[[#This Row],[type]]="LFF (MDG-F)",MID(Proc[[#This Row],[Obj]],13,10),"")</f>
        <v/>
      </c>
      <c r="J699" s="73" t="b">
        <f>Proc[[#This Row],[Requested]]=Proc[[#This Row],[CurrentParent]]</f>
        <v>0</v>
      </c>
      <c r="K699" s="73" t="str">
        <f>IF(Proc[[#This Row],[Author]]="Marcela Urrego",VLOOKUP(LEFT(Proc[[#This Row],[Requested]],1),Table3[#All],2,0),VLOOKUP(Proc[[#This Row],[Author]],Table4[],2,0))</f>
        <v>HC</v>
      </c>
      <c r="L699" s="32" t="s">
        <v>530</v>
      </c>
      <c r="M699" s="69">
        <v>45713.229062500002</v>
      </c>
      <c r="N699" s="69">
        <v>45715</v>
      </c>
      <c r="O699" s="69">
        <v>45715</v>
      </c>
      <c r="P699" s="74" t="str">
        <f ca="1">IF(Proc[[#This Row],[DaysAgeing]]&gt;5,"yep","on track")</f>
        <v>on track</v>
      </c>
      <c r="Q699" s="3">
        <f ca="1">IF(Proc[[#This Row],[DateClosed]]="",ABS(NETWORKDAYS(Proc[[#This Row],[DateOpened]],TODAY()))-1,ABS(NETWORKDAYS(Proc[[#This Row],[DateOpened]],Proc[[#This Row],[DateClosed]]))-1)</f>
        <v>2</v>
      </c>
      <c r="R699" s="74" t="s">
        <v>496</v>
      </c>
      <c r="S699" s="73"/>
    </row>
    <row r="700" spans="1:19" hidden="1">
      <c r="A700" s="72" t="s">
        <v>2288</v>
      </c>
      <c r="B700" s="73" t="str">
        <f>IFERROR(VLOOKUP(Proc[[#This Row],[App]],Table2[],3,0),"open")</f>
        <v>ok</v>
      </c>
      <c r="C700" s="72" t="s">
        <v>369</v>
      </c>
      <c r="D700" t="s">
        <v>2328</v>
      </c>
      <c r="E700" t="s">
        <v>2317</v>
      </c>
      <c r="F700" s="73" t="s">
        <v>2324</v>
      </c>
      <c r="G700" s="72" t="s">
        <v>400</v>
      </c>
      <c r="H700" s="73" t="str">
        <f>IF(Proc[[#This Row],[type]]="LFF (MDG-F)",MID(Proc[[#This Row],[Obj]],13,10),"")</f>
        <v/>
      </c>
      <c r="J700" s="73" t="b">
        <f>Proc[[#This Row],[Requested]]=Proc[[#This Row],[CurrentParent]]</f>
        <v>0</v>
      </c>
      <c r="K700" s="73" t="str">
        <f>IF(Proc[[#This Row],[Author]]="Marcela Urrego",VLOOKUP(LEFT(Proc[[#This Row],[Requested]],1),Table3[#All],2,0),VLOOKUP(Proc[[#This Row],[Author]],Table4[],2,0))</f>
        <v>HC</v>
      </c>
      <c r="L700" s="32" t="s">
        <v>530</v>
      </c>
      <c r="M700" s="69">
        <v>45713.229062500002</v>
      </c>
      <c r="N700" s="69">
        <v>45715</v>
      </c>
      <c r="O700" s="69">
        <v>45715</v>
      </c>
      <c r="P700" s="74" t="str">
        <f ca="1">IF(Proc[[#This Row],[DaysAgeing]]&gt;5,"yep","on track")</f>
        <v>on track</v>
      </c>
      <c r="Q700" s="3">
        <f ca="1">IF(Proc[[#This Row],[DateClosed]]="",ABS(NETWORKDAYS(Proc[[#This Row],[DateOpened]],TODAY()))-1,ABS(NETWORKDAYS(Proc[[#This Row],[DateOpened]],Proc[[#This Row],[DateClosed]]))-1)</f>
        <v>2</v>
      </c>
      <c r="R700" s="74" t="s">
        <v>496</v>
      </c>
      <c r="S700" s="73"/>
    </row>
    <row r="701" spans="1:19" hidden="1">
      <c r="A701" s="72" t="s">
        <v>2288</v>
      </c>
      <c r="B701" s="73" t="str">
        <f>IFERROR(VLOOKUP(Proc[[#This Row],[App]],Table2[],3,0),"open")</f>
        <v>ok</v>
      </c>
      <c r="C701" s="72" t="s">
        <v>369</v>
      </c>
      <c r="D701" t="s">
        <v>2329</v>
      </c>
      <c r="E701" t="s">
        <v>2297</v>
      </c>
      <c r="F701" s="73" t="s">
        <v>2298</v>
      </c>
      <c r="G701" s="72" t="s">
        <v>400</v>
      </c>
      <c r="H701" s="73" t="str">
        <f>IF(Proc[[#This Row],[type]]="LFF (MDG-F)",MID(Proc[[#This Row],[Obj]],13,10),"")</f>
        <v/>
      </c>
      <c r="J701" s="73" t="b">
        <f>Proc[[#This Row],[Requested]]=Proc[[#This Row],[CurrentParent]]</f>
        <v>0</v>
      </c>
      <c r="K701" s="73" t="str">
        <f>IF(Proc[[#This Row],[Author]]="Marcela Urrego",VLOOKUP(LEFT(Proc[[#This Row],[Requested]],1),Table3[#All],2,0),VLOOKUP(Proc[[#This Row],[Author]],Table4[],2,0))</f>
        <v>HC</v>
      </c>
      <c r="L701" s="32" t="s">
        <v>530</v>
      </c>
      <c r="M701" s="69">
        <v>45713.229062500002</v>
      </c>
      <c r="N701" s="69">
        <v>45715</v>
      </c>
      <c r="O701" s="69">
        <v>45715</v>
      </c>
      <c r="P701" s="74" t="str">
        <f ca="1">IF(Proc[[#This Row],[DaysAgeing]]&gt;5,"yep","on track")</f>
        <v>on track</v>
      </c>
      <c r="Q701" s="3">
        <f ca="1">IF(Proc[[#This Row],[DateClosed]]="",ABS(NETWORKDAYS(Proc[[#This Row],[DateOpened]],TODAY()))-1,ABS(NETWORKDAYS(Proc[[#This Row],[DateOpened]],Proc[[#This Row],[DateClosed]]))-1)</f>
        <v>2</v>
      </c>
      <c r="R701" s="74" t="s">
        <v>496</v>
      </c>
      <c r="S701" s="73"/>
    </row>
    <row r="702" spans="1:19" hidden="1">
      <c r="A702" s="72" t="s">
        <v>2288</v>
      </c>
      <c r="B702" s="73" t="str">
        <f>IFERROR(VLOOKUP(Proc[[#This Row],[App]],Table2[],3,0),"open")</f>
        <v>ok</v>
      </c>
      <c r="C702" s="72" t="s">
        <v>369</v>
      </c>
      <c r="D702" t="s">
        <v>2330</v>
      </c>
      <c r="E702" t="s">
        <v>2331</v>
      </c>
      <c r="F702" s="73" t="s">
        <v>2332</v>
      </c>
      <c r="G702" s="72" t="s">
        <v>400</v>
      </c>
      <c r="H702" s="73" t="str">
        <f>IF(Proc[[#This Row],[type]]="LFF (MDG-F)",MID(Proc[[#This Row],[Obj]],13,10),"")</f>
        <v/>
      </c>
      <c r="J702" s="73" t="b">
        <f>Proc[[#This Row],[Requested]]=Proc[[#This Row],[CurrentParent]]</f>
        <v>0</v>
      </c>
      <c r="K702" s="73" t="str">
        <f>IF(Proc[[#This Row],[Author]]="Marcela Urrego",VLOOKUP(LEFT(Proc[[#This Row],[Requested]],1),Table3[#All],2,0),VLOOKUP(Proc[[#This Row],[Author]],Table4[],2,0))</f>
        <v>HC</v>
      </c>
      <c r="L702" s="32" t="s">
        <v>530</v>
      </c>
      <c r="M702" s="69">
        <v>45713.229062500002</v>
      </c>
      <c r="N702" s="69">
        <v>45715</v>
      </c>
      <c r="O702" s="69">
        <v>45715</v>
      </c>
      <c r="P702" s="74" t="str">
        <f ca="1">IF(Proc[[#This Row],[DaysAgeing]]&gt;5,"yep","on track")</f>
        <v>on track</v>
      </c>
      <c r="Q702" s="3">
        <f ca="1">IF(Proc[[#This Row],[DateClosed]]="",ABS(NETWORKDAYS(Proc[[#This Row],[DateOpened]],TODAY()))-1,ABS(NETWORKDAYS(Proc[[#This Row],[DateOpened]],Proc[[#This Row],[DateClosed]]))-1)</f>
        <v>2</v>
      </c>
      <c r="R702" s="74" t="s">
        <v>496</v>
      </c>
      <c r="S702" s="73"/>
    </row>
    <row r="703" spans="1:19" hidden="1">
      <c r="A703" s="72" t="s">
        <v>2288</v>
      </c>
      <c r="B703" s="73" t="str">
        <f>IFERROR(VLOOKUP(Proc[[#This Row],[App]],Table2[],3,0),"open")</f>
        <v>ok</v>
      </c>
      <c r="C703" s="72" t="s">
        <v>369</v>
      </c>
      <c r="D703" t="s">
        <v>2333</v>
      </c>
      <c r="E703" t="s">
        <v>2334</v>
      </c>
      <c r="F703" s="73" t="s">
        <v>2332</v>
      </c>
      <c r="G703" s="72" t="s">
        <v>400</v>
      </c>
      <c r="H703" s="73" t="str">
        <f>IF(Proc[[#This Row],[type]]="LFF (MDG-F)",MID(Proc[[#This Row],[Obj]],13,10),"")</f>
        <v/>
      </c>
      <c r="J703" s="73" t="b">
        <f>Proc[[#This Row],[Requested]]=Proc[[#This Row],[CurrentParent]]</f>
        <v>0</v>
      </c>
      <c r="K703" s="73" t="str">
        <f>IF(Proc[[#This Row],[Author]]="Marcela Urrego",VLOOKUP(LEFT(Proc[[#This Row],[Requested]],1),Table3[#All],2,0),VLOOKUP(Proc[[#This Row],[Author]],Table4[],2,0))</f>
        <v>HC</v>
      </c>
      <c r="L703" s="32" t="s">
        <v>530</v>
      </c>
      <c r="M703" s="69">
        <v>45713.229062500002</v>
      </c>
      <c r="N703" s="69">
        <v>45715</v>
      </c>
      <c r="O703" s="69">
        <v>45715</v>
      </c>
      <c r="P703" s="74" t="str">
        <f ca="1">IF(Proc[[#This Row],[DaysAgeing]]&gt;5,"yep","on track")</f>
        <v>on track</v>
      </c>
      <c r="Q703" s="3">
        <f ca="1">IF(Proc[[#This Row],[DateClosed]]="",ABS(NETWORKDAYS(Proc[[#This Row],[DateOpened]],TODAY()))-1,ABS(NETWORKDAYS(Proc[[#This Row],[DateOpened]],Proc[[#This Row],[DateClosed]]))-1)</f>
        <v>2</v>
      </c>
      <c r="R703" s="74" t="s">
        <v>496</v>
      </c>
      <c r="S703" s="73"/>
    </row>
    <row r="704" spans="1:19" hidden="1">
      <c r="A704" s="72" t="s">
        <v>2288</v>
      </c>
      <c r="B704" s="73" t="str">
        <f>IFERROR(VLOOKUP(Proc[[#This Row],[App]],Table2[],3,0),"open")</f>
        <v>ok</v>
      </c>
      <c r="C704" s="72" t="s">
        <v>369</v>
      </c>
      <c r="D704" t="s">
        <v>2335</v>
      </c>
      <c r="E704" t="s">
        <v>2334</v>
      </c>
      <c r="F704" s="73" t="s">
        <v>2332</v>
      </c>
      <c r="G704" s="72" t="s">
        <v>400</v>
      </c>
      <c r="H704" s="73" t="str">
        <f>IF(Proc[[#This Row],[type]]="LFF (MDG-F)",MID(Proc[[#This Row],[Obj]],13,10),"")</f>
        <v/>
      </c>
      <c r="J704" s="73" t="b">
        <f>Proc[[#This Row],[Requested]]=Proc[[#This Row],[CurrentParent]]</f>
        <v>0</v>
      </c>
      <c r="K704" s="73" t="str">
        <f>IF(Proc[[#This Row],[Author]]="Marcela Urrego",VLOOKUP(LEFT(Proc[[#This Row],[Requested]],1),Table3[#All],2,0),VLOOKUP(Proc[[#This Row],[Author]],Table4[],2,0))</f>
        <v>HC</v>
      </c>
      <c r="L704" s="32" t="s">
        <v>530</v>
      </c>
      <c r="M704" s="69">
        <v>45713.229062500002</v>
      </c>
      <c r="N704" s="69">
        <v>45715</v>
      </c>
      <c r="O704" s="69">
        <v>45715</v>
      </c>
      <c r="P704" s="74" t="str">
        <f ca="1">IF(Proc[[#This Row],[DaysAgeing]]&gt;5,"yep","on track")</f>
        <v>on track</v>
      </c>
      <c r="Q704" s="3">
        <f ca="1">IF(Proc[[#This Row],[DateClosed]]="",ABS(NETWORKDAYS(Proc[[#This Row],[DateOpened]],TODAY()))-1,ABS(NETWORKDAYS(Proc[[#This Row],[DateOpened]],Proc[[#This Row],[DateClosed]]))-1)</f>
        <v>2</v>
      </c>
      <c r="R704" s="74" t="s">
        <v>496</v>
      </c>
      <c r="S704" s="73"/>
    </row>
    <row r="705" spans="1:19" hidden="1">
      <c r="A705" s="72" t="s">
        <v>2288</v>
      </c>
      <c r="B705" s="73" t="str">
        <f>IFERROR(VLOOKUP(Proc[[#This Row],[App]],Table2[],3,0),"open")</f>
        <v>ok</v>
      </c>
      <c r="C705" s="72" t="s">
        <v>369</v>
      </c>
      <c r="D705" t="s">
        <v>2336</v>
      </c>
      <c r="E705" t="s">
        <v>2334</v>
      </c>
      <c r="F705" s="73" t="s">
        <v>2332</v>
      </c>
      <c r="G705" s="72" t="s">
        <v>400</v>
      </c>
      <c r="H705" s="73" t="str">
        <f>IF(Proc[[#This Row],[type]]="LFF (MDG-F)",MID(Proc[[#This Row],[Obj]],13,10),"")</f>
        <v/>
      </c>
      <c r="J705" s="73" t="b">
        <f>Proc[[#This Row],[Requested]]=Proc[[#This Row],[CurrentParent]]</f>
        <v>0</v>
      </c>
      <c r="K705" s="73" t="str">
        <f>IF(Proc[[#This Row],[Author]]="Marcela Urrego",VLOOKUP(LEFT(Proc[[#This Row],[Requested]],1),Table3[#All],2,0),VLOOKUP(Proc[[#This Row],[Author]],Table4[],2,0))</f>
        <v>HC</v>
      </c>
      <c r="L705" s="32" t="s">
        <v>530</v>
      </c>
      <c r="M705" s="69">
        <v>45713.229062500002</v>
      </c>
      <c r="N705" s="69">
        <v>45715</v>
      </c>
      <c r="O705" s="69">
        <v>45715</v>
      </c>
      <c r="P705" s="74" t="str">
        <f ca="1">IF(Proc[[#This Row],[DaysAgeing]]&gt;5,"yep","on track")</f>
        <v>on track</v>
      </c>
      <c r="Q705" s="3">
        <f ca="1">IF(Proc[[#This Row],[DateClosed]]="",ABS(NETWORKDAYS(Proc[[#This Row],[DateOpened]],TODAY()))-1,ABS(NETWORKDAYS(Proc[[#This Row],[DateOpened]],Proc[[#This Row],[DateClosed]]))-1)</f>
        <v>2</v>
      </c>
      <c r="R705" s="74" t="s">
        <v>496</v>
      </c>
      <c r="S705" s="73"/>
    </row>
    <row r="706" spans="1:19" hidden="1">
      <c r="A706" s="72" t="s">
        <v>2288</v>
      </c>
      <c r="B706" s="73" t="str">
        <f>IFERROR(VLOOKUP(Proc[[#This Row],[App]],Table2[],3,0),"open")</f>
        <v>ok</v>
      </c>
      <c r="C706" s="72" t="s">
        <v>369</v>
      </c>
      <c r="D706" t="s">
        <v>2337</v>
      </c>
      <c r="E706" t="s">
        <v>2334</v>
      </c>
      <c r="F706" s="73" t="s">
        <v>2332</v>
      </c>
      <c r="G706" s="72" t="s">
        <v>400</v>
      </c>
      <c r="H706" s="73" t="str">
        <f>IF(Proc[[#This Row],[type]]="LFF (MDG-F)",MID(Proc[[#This Row],[Obj]],13,10),"")</f>
        <v/>
      </c>
      <c r="J706" s="73" t="b">
        <f>Proc[[#This Row],[Requested]]=Proc[[#This Row],[CurrentParent]]</f>
        <v>0</v>
      </c>
      <c r="K706" s="73" t="str">
        <f>IF(Proc[[#This Row],[Author]]="Marcela Urrego",VLOOKUP(LEFT(Proc[[#This Row],[Requested]],1),Table3[#All],2,0),VLOOKUP(Proc[[#This Row],[Author]],Table4[],2,0))</f>
        <v>HC</v>
      </c>
      <c r="L706" s="32" t="s">
        <v>530</v>
      </c>
      <c r="M706" s="69">
        <v>45713.229062500002</v>
      </c>
      <c r="N706" s="69">
        <v>45715</v>
      </c>
      <c r="O706" s="69">
        <v>45715</v>
      </c>
      <c r="P706" s="74" t="str">
        <f ca="1">IF(Proc[[#This Row],[DaysAgeing]]&gt;5,"yep","on track")</f>
        <v>on track</v>
      </c>
      <c r="Q706" s="3">
        <f ca="1">IF(Proc[[#This Row],[DateClosed]]="",ABS(NETWORKDAYS(Proc[[#This Row],[DateOpened]],TODAY()))-1,ABS(NETWORKDAYS(Proc[[#This Row],[DateOpened]],Proc[[#This Row],[DateClosed]]))-1)</f>
        <v>2</v>
      </c>
      <c r="R706" s="74" t="s">
        <v>496</v>
      </c>
      <c r="S706" s="73"/>
    </row>
    <row r="707" spans="1:19" hidden="1">
      <c r="A707" s="72" t="s">
        <v>2288</v>
      </c>
      <c r="B707" s="73" t="str">
        <f>IFERROR(VLOOKUP(Proc[[#This Row],[App]],Table2[],3,0),"open")</f>
        <v>ok</v>
      </c>
      <c r="C707" s="72" t="s">
        <v>369</v>
      </c>
      <c r="D707" t="s">
        <v>2338</v>
      </c>
      <c r="E707" t="s">
        <v>2334</v>
      </c>
      <c r="F707" s="73" t="s">
        <v>2332</v>
      </c>
      <c r="G707" s="72" t="s">
        <v>400</v>
      </c>
      <c r="H707" s="73" t="str">
        <f>IF(Proc[[#This Row],[type]]="LFF (MDG-F)",MID(Proc[[#This Row],[Obj]],13,10),"")</f>
        <v/>
      </c>
      <c r="J707" s="73" t="b">
        <f>Proc[[#This Row],[Requested]]=Proc[[#This Row],[CurrentParent]]</f>
        <v>0</v>
      </c>
      <c r="K707" s="73" t="str">
        <f>IF(Proc[[#This Row],[Author]]="Marcela Urrego",VLOOKUP(LEFT(Proc[[#This Row],[Requested]],1),Table3[#All],2,0),VLOOKUP(Proc[[#This Row],[Author]],Table4[],2,0))</f>
        <v>HC</v>
      </c>
      <c r="L707" s="32" t="s">
        <v>530</v>
      </c>
      <c r="M707" s="69">
        <v>45713.229062500002</v>
      </c>
      <c r="N707" s="69">
        <v>45715</v>
      </c>
      <c r="O707" s="69">
        <v>45715</v>
      </c>
      <c r="P707" s="74" t="str">
        <f ca="1">IF(Proc[[#This Row],[DaysAgeing]]&gt;5,"yep","on track")</f>
        <v>on track</v>
      </c>
      <c r="Q707" s="3">
        <f ca="1">IF(Proc[[#This Row],[DateClosed]]="",ABS(NETWORKDAYS(Proc[[#This Row],[DateOpened]],TODAY()))-1,ABS(NETWORKDAYS(Proc[[#This Row],[DateOpened]],Proc[[#This Row],[DateClosed]]))-1)</f>
        <v>2</v>
      </c>
      <c r="R707" s="74" t="s">
        <v>496</v>
      </c>
      <c r="S707" s="73"/>
    </row>
    <row r="708" spans="1:19" hidden="1">
      <c r="A708" s="72" t="s">
        <v>2288</v>
      </c>
      <c r="B708" s="73" t="str">
        <f>IFERROR(VLOOKUP(Proc[[#This Row],[App]],Table2[],3,0),"open")</f>
        <v>ok</v>
      </c>
      <c r="C708" s="72" t="s">
        <v>369</v>
      </c>
      <c r="D708" t="s">
        <v>2339</v>
      </c>
      <c r="E708" t="s">
        <v>2334</v>
      </c>
      <c r="F708" s="73" t="s">
        <v>2332</v>
      </c>
      <c r="G708" s="72" t="s">
        <v>400</v>
      </c>
      <c r="H708" s="73" t="str">
        <f>IF(Proc[[#This Row],[type]]="LFF (MDG-F)",MID(Proc[[#This Row],[Obj]],13,10),"")</f>
        <v/>
      </c>
      <c r="J708" s="73" t="b">
        <f>Proc[[#This Row],[Requested]]=Proc[[#This Row],[CurrentParent]]</f>
        <v>0</v>
      </c>
      <c r="K708" s="73" t="str">
        <f>IF(Proc[[#This Row],[Author]]="Marcela Urrego",VLOOKUP(LEFT(Proc[[#This Row],[Requested]],1),Table3[#All],2,0),VLOOKUP(Proc[[#This Row],[Author]],Table4[],2,0))</f>
        <v>HC</v>
      </c>
      <c r="L708" s="32" t="s">
        <v>530</v>
      </c>
      <c r="M708" s="69">
        <v>45713.229062500002</v>
      </c>
      <c r="N708" s="69">
        <v>45715</v>
      </c>
      <c r="O708" s="69">
        <v>45715</v>
      </c>
      <c r="P708" s="74" t="str">
        <f ca="1">IF(Proc[[#This Row],[DaysAgeing]]&gt;5,"yep","on track")</f>
        <v>on track</v>
      </c>
      <c r="Q708" s="3">
        <f ca="1">IF(Proc[[#This Row],[DateClosed]]="",ABS(NETWORKDAYS(Proc[[#This Row],[DateOpened]],TODAY()))-1,ABS(NETWORKDAYS(Proc[[#This Row],[DateOpened]],Proc[[#This Row],[DateClosed]]))-1)</f>
        <v>2</v>
      </c>
      <c r="R708" s="74" t="s">
        <v>496</v>
      </c>
      <c r="S708" s="73"/>
    </row>
    <row r="709" spans="1:19" hidden="1">
      <c r="A709" s="72" t="s">
        <v>2288</v>
      </c>
      <c r="B709" s="73" t="str">
        <f>IFERROR(VLOOKUP(Proc[[#This Row],[App]],Table2[],3,0),"open")</f>
        <v>ok</v>
      </c>
      <c r="C709" s="72" t="s">
        <v>369</v>
      </c>
      <c r="D709" t="s">
        <v>2340</v>
      </c>
      <c r="E709" t="s">
        <v>2341</v>
      </c>
      <c r="F709" s="73" t="s">
        <v>2342</v>
      </c>
      <c r="G709" s="72" t="s">
        <v>400</v>
      </c>
      <c r="H709" s="73" t="str">
        <f>IF(Proc[[#This Row],[type]]="LFF (MDG-F)",MID(Proc[[#This Row],[Obj]],13,10),"")</f>
        <v/>
      </c>
      <c r="J709" s="73" t="b">
        <f>Proc[[#This Row],[Requested]]=Proc[[#This Row],[CurrentParent]]</f>
        <v>0</v>
      </c>
      <c r="K709" s="73" t="str">
        <f>IF(Proc[[#This Row],[Author]]="Marcela Urrego",VLOOKUP(LEFT(Proc[[#This Row],[Requested]],1),Table3[#All],2,0),VLOOKUP(Proc[[#This Row],[Author]],Table4[],2,0))</f>
        <v>HC</v>
      </c>
      <c r="L709" s="32" t="s">
        <v>530</v>
      </c>
      <c r="M709" s="69">
        <v>45713.229062500002</v>
      </c>
      <c r="N709" s="69">
        <v>45715</v>
      </c>
      <c r="O709" s="69">
        <v>45715</v>
      </c>
      <c r="P709" s="74" t="str">
        <f ca="1">IF(Proc[[#This Row],[DaysAgeing]]&gt;5,"yep","on track")</f>
        <v>on track</v>
      </c>
      <c r="Q709" s="3">
        <f ca="1">IF(Proc[[#This Row],[DateClosed]]="",ABS(NETWORKDAYS(Proc[[#This Row],[DateOpened]],TODAY()))-1,ABS(NETWORKDAYS(Proc[[#This Row],[DateOpened]],Proc[[#This Row],[DateClosed]]))-1)</f>
        <v>2</v>
      </c>
      <c r="R709" s="74" t="s">
        <v>496</v>
      </c>
      <c r="S709" s="73"/>
    </row>
    <row r="710" spans="1:19" hidden="1">
      <c r="A710" s="72" t="s">
        <v>2288</v>
      </c>
      <c r="B710" s="73" t="str">
        <f>IFERROR(VLOOKUP(Proc[[#This Row],[App]],Table2[],3,0),"open")</f>
        <v>ok</v>
      </c>
      <c r="C710" s="72" t="s">
        <v>369</v>
      </c>
      <c r="D710" t="s">
        <v>2343</v>
      </c>
      <c r="E710" t="s">
        <v>2341</v>
      </c>
      <c r="F710" s="73" t="s">
        <v>2342</v>
      </c>
      <c r="G710" s="72" t="s">
        <v>400</v>
      </c>
      <c r="H710" s="73" t="str">
        <f>IF(Proc[[#This Row],[type]]="LFF (MDG-F)",MID(Proc[[#This Row],[Obj]],13,10),"")</f>
        <v/>
      </c>
      <c r="J710" s="73" t="b">
        <f>Proc[[#This Row],[Requested]]=Proc[[#This Row],[CurrentParent]]</f>
        <v>0</v>
      </c>
      <c r="K710" s="73" t="str">
        <f>IF(Proc[[#This Row],[Author]]="Marcela Urrego",VLOOKUP(LEFT(Proc[[#This Row],[Requested]],1),Table3[#All],2,0),VLOOKUP(Proc[[#This Row],[Author]],Table4[],2,0))</f>
        <v>HC</v>
      </c>
      <c r="L710" s="32" t="s">
        <v>530</v>
      </c>
      <c r="M710" s="69">
        <v>45713.229062500002</v>
      </c>
      <c r="N710" s="69">
        <v>45715</v>
      </c>
      <c r="O710" s="69">
        <v>45715</v>
      </c>
      <c r="P710" s="74" t="str">
        <f ca="1">IF(Proc[[#This Row],[DaysAgeing]]&gt;5,"yep","on track")</f>
        <v>on track</v>
      </c>
      <c r="Q710" s="3">
        <f ca="1">IF(Proc[[#This Row],[DateClosed]]="",ABS(NETWORKDAYS(Proc[[#This Row],[DateOpened]],TODAY()))-1,ABS(NETWORKDAYS(Proc[[#This Row],[DateOpened]],Proc[[#This Row],[DateClosed]]))-1)</f>
        <v>2</v>
      </c>
      <c r="R710" s="74" t="s">
        <v>496</v>
      </c>
      <c r="S710" s="73"/>
    </row>
    <row r="711" spans="1:19" hidden="1">
      <c r="A711" s="72" t="s">
        <v>2288</v>
      </c>
      <c r="B711" s="73" t="str">
        <f>IFERROR(VLOOKUP(Proc[[#This Row],[App]],Table2[],3,0),"open")</f>
        <v>ok</v>
      </c>
      <c r="C711" s="72" t="s">
        <v>369</v>
      </c>
      <c r="D711" t="s">
        <v>2344</v>
      </c>
      <c r="E711" t="s">
        <v>2345</v>
      </c>
      <c r="F711" s="73" t="s">
        <v>2346</v>
      </c>
      <c r="G711" s="72" t="s">
        <v>400</v>
      </c>
      <c r="H711" s="73" t="str">
        <f>IF(Proc[[#This Row],[type]]="LFF (MDG-F)",MID(Proc[[#This Row],[Obj]],13,10),"")</f>
        <v/>
      </c>
      <c r="J711" s="73" t="b">
        <f>Proc[[#This Row],[Requested]]=Proc[[#This Row],[CurrentParent]]</f>
        <v>0</v>
      </c>
      <c r="K711" s="73" t="str">
        <f>IF(Proc[[#This Row],[Author]]="Marcela Urrego",VLOOKUP(LEFT(Proc[[#This Row],[Requested]],1),Table3[#All],2,0),VLOOKUP(Proc[[#This Row],[Author]],Table4[],2,0))</f>
        <v>HC</v>
      </c>
      <c r="L711" s="32" t="s">
        <v>530</v>
      </c>
      <c r="M711" s="69">
        <v>45713.229062500002</v>
      </c>
      <c r="N711" s="69">
        <v>45715</v>
      </c>
      <c r="O711" s="69">
        <v>45715</v>
      </c>
      <c r="P711" s="74" t="str">
        <f ca="1">IF(Proc[[#This Row],[DaysAgeing]]&gt;5,"yep","on track")</f>
        <v>on track</v>
      </c>
      <c r="Q711" s="3">
        <f ca="1">IF(Proc[[#This Row],[DateClosed]]="",ABS(NETWORKDAYS(Proc[[#This Row],[DateOpened]],TODAY()))-1,ABS(NETWORKDAYS(Proc[[#This Row],[DateOpened]],Proc[[#This Row],[DateClosed]]))-1)</f>
        <v>2</v>
      </c>
      <c r="R711" s="74" t="s">
        <v>496</v>
      </c>
      <c r="S711" s="73"/>
    </row>
    <row r="712" spans="1:19" hidden="1">
      <c r="A712" s="72" t="s">
        <v>2288</v>
      </c>
      <c r="B712" s="73" t="str">
        <f>IFERROR(VLOOKUP(Proc[[#This Row],[App]],Table2[],3,0),"open")</f>
        <v>ok</v>
      </c>
      <c r="C712" s="72" t="s">
        <v>369</v>
      </c>
      <c r="D712" t="s">
        <v>2347</v>
      </c>
      <c r="E712" t="s">
        <v>2348</v>
      </c>
      <c r="F712" s="73" t="s">
        <v>2349</v>
      </c>
      <c r="G712" s="72" t="s">
        <v>400</v>
      </c>
      <c r="H712" s="73" t="str">
        <f>IF(Proc[[#This Row],[type]]="LFF (MDG-F)",MID(Proc[[#This Row],[Obj]],13,10),"")</f>
        <v/>
      </c>
      <c r="J712" s="73" t="b">
        <f>Proc[[#This Row],[Requested]]=Proc[[#This Row],[CurrentParent]]</f>
        <v>0</v>
      </c>
      <c r="K712" s="73" t="str">
        <f>IF(Proc[[#This Row],[Author]]="Marcela Urrego",VLOOKUP(LEFT(Proc[[#This Row],[Requested]],1),Table3[#All],2,0),VLOOKUP(Proc[[#This Row],[Author]],Table4[],2,0))</f>
        <v>HC</v>
      </c>
      <c r="L712" s="32" t="s">
        <v>530</v>
      </c>
      <c r="M712" s="69">
        <v>45713.229062500002</v>
      </c>
      <c r="N712" s="69">
        <v>45715</v>
      </c>
      <c r="O712" s="69">
        <v>45715</v>
      </c>
      <c r="P712" s="74" t="str">
        <f ca="1">IF(Proc[[#This Row],[DaysAgeing]]&gt;5,"yep","on track")</f>
        <v>on track</v>
      </c>
      <c r="Q712" s="3">
        <f ca="1">IF(Proc[[#This Row],[DateClosed]]="",ABS(NETWORKDAYS(Proc[[#This Row],[DateOpened]],TODAY()))-1,ABS(NETWORKDAYS(Proc[[#This Row],[DateOpened]],Proc[[#This Row],[DateClosed]]))-1)</f>
        <v>2</v>
      </c>
      <c r="R712" s="74" t="s">
        <v>496</v>
      </c>
      <c r="S712" s="73"/>
    </row>
    <row r="713" spans="1:19" hidden="1">
      <c r="A713" s="72" t="s">
        <v>2288</v>
      </c>
      <c r="B713" s="73" t="str">
        <f>IFERROR(VLOOKUP(Proc[[#This Row],[App]],Table2[],3,0),"open")</f>
        <v>ok</v>
      </c>
      <c r="C713" s="72" t="s">
        <v>369</v>
      </c>
      <c r="D713" t="s">
        <v>2350</v>
      </c>
      <c r="E713" t="s">
        <v>2348</v>
      </c>
      <c r="F713" s="73" t="s">
        <v>2349</v>
      </c>
      <c r="G713" s="72" t="s">
        <v>400</v>
      </c>
      <c r="H713" s="73" t="str">
        <f>IF(Proc[[#This Row],[type]]="LFF (MDG-F)",MID(Proc[[#This Row],[Obj]],13,10),"")</f>
        <v/>
      </c>
      <c r="J713" s="73" t="b">
        <f>Proc[[#This Row],[Requested]]=Proc[[#This Row],[CurrentParent]]</f>
        <v>0</v>
      </c>
      <c r="K713" s="73" t="str">
        <f>IF(Proc[[#This Row],[Author]]="Marcela Urrego",VLOOKUP(LEFT(Proc[[#This Row],[Requested]],1),Table3[#All],2,0),VLOOKUP(Proc[[#This Row],[Author]],Table4[],2,0))</f>
        <v>HC</v>
      </c>
      <c r="L713" s="32" t="s">
        <v>530</v>
      </c>
      <c r="M713" s="69">
        <v>45713.229062500002</v>
      </c>
      <c r="N713" s="69">
        <v>45715</v>
      </c>
      <c r="O713" s="69">
        <v>45715</v>
      </c>
      <c r="P713" s="74" t="str">
        <f ca="1">IF(Proc[[#This Row],[DaysAgeing]]&gt;5,"yep","on track")</f>
        <v>on track</v>
      </c>
      <c r="Q713" s="3">
        <f ca="1">IF(Proc[[#This Row],[DateClosed]]="",ABS(NETWORKDAYS(Proc[[#This Row],[DateOpened]],TODAY()))-1,ABS(NETWORKDAYS(Proc[[#This Row],[DateOpened]],Proc[[#This Row],[DateClosed]]))-1)</f>
        <v>2</v>
      </c>
      <c r="R713" s="74" t="s">
        <v>496</v>
      </c>
      <c r="S713" s="73"/>
    </row>
    <row r="714" spans="1:19" hidden="1">
      <c r="A714" s="72" t="s">
        <v>2288</v>
      </c>
      <c r="B714" s="73" t="str">
        <f>IFERROR(VLOOKUP(Proc[[#This Row],[App]],Table2[],3,0),"open")</f>
        <v>ok</v>
      </c>
      <c r="C714" s="72" t="s">
        <v>369</v>
      </c>
      <c r="D714" t="s">
        <v>2351</v>
      </c>
      <c r="E714" t="s">
        <v>2348</v>
      </c>
      <c r="F714" s="73" t="s">
        <v>2349</v>
      </c>
      <c r="G714" s="72" t="s">
        <v>400</v>
      </c>
      <c r="H714" s="73" t="str">
        <f>IF(Proc[[#This Row],[type]]="LFF (MDG-F)",MID(Proc[[#This Row],[Obj]],13,10),"")</f>
        <v/>
      </c>
      <c r="J714" s="73" t="b">
        <f>Proc[[#This Row],[Requested]]=Proc[[#This Row],[CurrentParent]]</f>
        <v>0</v>
      </c>
      <c r="K714" s="73" t="str">
        <f>IF(Proc[[#This Row],[Author]]="Marcela Urrego",VLOOKUP(LEFT(Proc[[#This Row],[Requested]],1),Table3[#All],2,0),VLOOKUP(Proc[[#This Row],[Author]],Table4[],2,0))</f>
        <v>HC</v>
      </c>
      <c r="L714" s="32" t="s">
        <v>530</v>
      </c>
      <c r="M714" s="69">
        <v>45713.229062500002</v>
      </c>
      <c r="N714" s="69">
        <v>45715</v>
      </c>
      <c r="O714" s="69">
        <v>45715</v>
      </c>
      <c r="P714" s="74" t="str">
        <f ca="1">IF(Proc[[#This Row],[DaysAgeing]]&gt;5,"yep","on track")</f>
        <v>on track</v>
      </c>
      <c r="Q714" s="3">
        <f ca="1">IF(Proc[[#This Row],[DateClosed]]="",ABS(NETWORKDAYS(Proc[[#This Row],[DateOpened]],TODAY()))-1,ABS(NETWORKDAYS(Proc[[#This Row],[DateOpened]],Proc[[#This Row],[DateClosed]]))-1)</f>
        <v>2</v>
      </c>
      <c r="R714" s="74" t="s">
        <v>496</v>
      </c>
      <c r="S714" s="73"/>
    </row>
    <row r="715" spans="1:19" hidden="1">
      <c r="A715" s="72" t="s">
        <v>2288</v>
      </c>
      <c r="B715" s="73" t="str">
        <f>IFERROR(VLOOKUP(Proc[[#This Row],[App]],Table2[],3,0),"open")</f>
        <v>ok</v>
      </c>
      <c r="C715" s="72" t="s">
        <v>369</v>
      </c>
      <c r="D715" t="s">
        <v>2352</v>
      </c>
      <c r="E715" t="s">
        <v>2348</v>
      </c>
      <c r="F715" s="73" t="s">
        <v>2349</v>
      </c>
      <c r="G715" s="72" t="s">
        <v>400</v>
      </c>
      <c r="H715" s="73" t="str">
        <f>IF(Proc[[#This Row],[type]]="LFF (MDG-F)",MID(Proc[[#This Row],[Obj]],13,10),"")</f>
        <v/>
      </c>
      <c r="J715" s="73" t="b">
        <f>Proc[[#This Row],[Requested]]=Proc[[#This Row],[CurrentParent]]</f>
        <v>0</v>
      </c>
      <c r="K715" s="73" t="str">
        <f>IF(Proc[[#This Row],[Author]]="Marcela Urrego",VLOOKUP(LEFT(Proc[[#This Row],[Requested]],1),Table3[#All],2,0),VLOOKUP(Proc[[#This Row],[Author]],Table4[],2,0))</f>
        <v>HC</v>
      </c>
      <c r="L715" s="32" t="s">
        <v>530</v>
      </c>
      <c r="M715" s="69">
        <v>45713.229062500002</v>
      </c>
      <c r="N715" s="69">
        <v>45715</v>
      </c>
      <c r="O715" s="69">
        <v>45715</v>
      </c>
      <c r="P715" s="74" t="str">
        <f ca="1">IF(Proc[[#This Row],[DaysAgeing]]&gt;5,"yep","on track")</f>
        <v>on track</v>
      </c>
      <c r="Q715" s="3">
        <f ca="1">IF(Proc[[#This Row],[DateClosed]]="",ABS(NETWORKDAYS(Proc[[#This Row],[DateOpened]],TODAY()))-1,ABS(NETWORKDAYS(Proc[[#This Row],[DateOpened]],Proc[[#This Row],[DateClosed]]))-1)</f>
        <v>2</v>
      </c>
      <c r="R715" s="74" t="s">
        <v>496</v>
      </c>
      <c r="S715" s="73"/>
    </row>
    <row r="716" spans="1:19" hidden="1">
      <c r="A716" s="72" t="s">
        <v>2288</v>
      </c>
      <c r="B716" s="73" t="str">
        <f>IFERROR(VLOOKUP(Proc[[#This Row],[App]],Table2[],3,0),"open")</f>
        <v>ok</v>
      </c>
      <c r="C716" s="72" t="s">
        <v>369</v>
      </c>
      <c r="D716" t="s">
        <v>2353</v>
      </c>
      <c r="E716" t="s">
        <v>2354</v>
      </c>
      <c r="F716" s="73" t="s">
        <v>2355</v>
      </c>
      <c r="G716" s="72" t="s">
        <v>400</v>
      </c>
      <c r="H716" s="73" t="str">
        <f>IF(Proc[[#This Row],[type]]="LFF (MDG-F)",MID(Proc[[#This Row],[Obj]],13,10),"")</f>
        <v/>
      </c>
      <c r="J716" s="73" t="b">
        <f>Proc[[#This Row],[Requested]]=Proc[[#This Row],[CurrentParent]]</f>
        <v>0</v>
      </c>
      <c r="K716" s="73" t="str">
        <f>IF(Proc[[#This Row],[Author]]="Marcela Urrego",VLOOKUP(LEFT(Proc[[#This Row],[Requested]],1),Table3[#All],2,0),VLOOKUP(Proc[[#This Row],[Author]],Table4[],2,0))</f>
        <v>HC</v>
      </c>
      <c r="L716" s="32" t="s">
        <v>530</v>
      </c>
      <c r="M716" s="69">
        <v>45713.229062500002</v>
      </c>
      <c r="N716" s="69">
        <v>45715</v>
      </c>
      <c r="O716" s="69">
        <v>45715</v>
      </c>
      <c r="P716" s="74" t="str">
        <f ca="1">IF(Proc[[#This Row],[DaysAgeing]]&gt;5,"yep","on track")</f>
        <v>on track</v>
      </c>
      <c r="Q716" s="3">
        <f ca="1">IF(Proc[[#This Row],[DateClosed]]="",ABS(NETWORKDAYS(Proc[[#This Row],[DateOpened]],TODAY()))-1,ABS(NETWORKDAYS(Proc[[#This Row],[DateOpened]],Proc[[#This Row],[DateClosed]]))-1)</f>
        <v>2</v>
      </c>
      <c r="R716" s="74" t="s">
        <v>496</v>
      </c>
      <c r="S716" s="73"/>
    </row>
    <row r="717" spans="1:19" hidden="1">
      <c r="A717" s="72" t="s">
        <v>2288</v>
      </c>
      <c r="B717" s="73" t="str">
        <f>IFERROR(VLOOKUP(Proc[[#This Row],[App]],Table2[],3,0),"open")</f>
        <v>ok</v>
      </c>
      <c r="C717" s="72" t="s">
        <v>369</v>
      </c>
      <c r="D717" t="s">
        <v>2356</v>
      </c>
      <c r="E717" t="s">
        <v>2348</v>
      </c>
      <c r="F717" s="73" t="s">
        <v>2357</v>
      </c>
      <c r="G717" s="72" t="s">
        <v>400</v>
      </c>
      <c r="H717" s="73" t="str">
        <f>IF(Proc[[#This Row],[type]]="LFF (MDG-F)",MID(Proc[[#This Row],[Obj]],13,10),"")</f>
        <v/>
      </c>
      <c r="J717" s="73" t="b">
        <f>Proc[[#This Row],[Requested]]=Proc[[#This Row],[CurrentParent]]</f>
        <v>0</v>
      </c>
      <c r="K717" s="73" t="str">
        <f>IF(Proc[[#This Row],[Author]]="Marcela Urrego",VLOOKUP(LEFT(Proc[[#This Row],[Requested]],1),Table3[#All],2,0),VLOOKUP(Proc[[#This Row],[Author]],Table4[],2,0))</f>
        <v>HC</v>
      </c>
      <c r="L717" s="32" t="s">
        <v>530</v>
      </c>
      <c r="M717" s="69">
        <v>45713.229062500002</v>
      </c>
      <c r="N717" s="69">
        <v>45715</v>
      </c>
      <c r="O717" s="69">
        <v>45715</v>
      </c>
      <c r="P717" s="74" t="str">
        <f ca="1">IF(Proc[[#This Row],[DaysAgeing]]&gt;5,"yep","on track")</f>
        <v>on track</v>
      </c>
      <c r="Q717" s="3">
        <f ca="1">IF(Proc[[#This Row],[DateClosed]]="",ABS(NETWORKDAYS(Proc[[#This Row],[DateOpened]],TODAY()))-1,ABS(NETWORKDAYS(Proc[[#This Row],[DateOpened]],Proc[[#This Row],[DateClosed]]))-1)</f>
        <v>2</v>
      </c>
      <c r="R717" s="74" t="s">
        <v>496</v>
      </c>
      <c r="S717" s="73"/>
    </row>
    <row r="718" spans="1:19" hidden="1">
      <c r="A718" s="72" t="s">
        <v>2288</v>
      </c>
      <c r="B718" s="73" t="str">
        <f>IFERROR(VLOOKUP(Proc[[#This Row],[App]],Table2[],3,0),"open")</f>
        <v>ok</v>
      </c>
      <c r="C718" s="72" t="s">
        <v>369</v>
      </c>
      <c r="D718" t="s">
        <v>2358</v>
      </c>
      <c r="E718" t="s">
        <v>2348</v>
      </c>
      <c r="F718" s="73" t="s">
        <v>2357</v>
      </c>
      <c r="G718" s="72" t="s">
        <v>400</v>
      </c>
      <c r="H718" s="73" t="str">
        <f>IF(Proc[[#This Row],[type]]="LFF (MDG-F)",MID(Proc[[#This Row],[Obj]],13,10),"")</f>
        <v/>
      </c>
      <c r="J718" s="73" t="b">
        <f>Proc[[#This Row],[Requested]]=Proc[[#This Row],[CurrentParent]]</f>
        <v>0</v>
      </c>
      <c r="K718" s="73" t="str">
        <f>IF(Proc[[#This Row],[Author]]="Marcela Urrego",VLOOKUP(LEFT(Proc[[#This Row],[Requested]],1),Table3[#All],2,0),VLOOKUP(Proc[[#This Row],[Author]],Table4[],2,0))</f>
        <v>HC</v>
      </c>
      <c r="L718" s="32" t="s">
        <v>530</v>
      </c>
      <c r="M718" s="69">
        <v>45713.229062500002</v>
      </c>
      <c r="N718" s="69">
        <v>45715</v>
      </c>
      <c r="O718" s="69">
        <v>45715</v>
      </c>
      <c r="P718" s="74" t="str">
        <f ca="1">IF(Proc[[#This Row],[DaysAgeing]]&gt;5,"yep","on track")</f>
        <v>on track</v>
      </c>
      <c r="Q718" s="3">
        <f ca="1">IF(Proc[[#This Row],[DateClosed]]="",ABS(NETWORKDAYS(Proc[[#This Row],[DateOpened]],TODAY()))-1,ABS(NETWORKDAYS(Proc[[#This Row],[DateOpened]],Proc[[#This Row],[DateClosed]]))-1)</f>
        <v>2</v>
      </c>
      <c r="R718" s="74" t="s">
        <v>496</v>
      </c>
      <c r="S718" s="73"/>
    </row>
    <row r="719" spans="1:19" hidden="1">
      <c r="A719" s="72" t="s">
        <v>2288</v>
      </c>
      <c r="B719" s="73" t="str">
        <f>IFERROR(VLOOKUP(Proc[[#This Row],[App]],Table2[],3,0),"open")</f>
        <v>ok</v>
      </c>
      <c r="C719" s="72" t="s">
        <v>369</v>
      </c>
      <c r="D719" t="s">
        <v>2359</v>
      </c>
      <c r="E719" t="s">
        <v>2348</v>
      </c>
      <c r="F719" s="73" t="s">
        <v>2357</v>
      </c>
      <c r="G719" s="72" t="s">
        <v>400</v>
      </c>
      <c r="H719" s="73" t="str">
        <f>IF(Proc[[#This Row],[type]]="LFF (MDG-F)",MID(Proc[[#This Row],[Obj]],13,10),"")</f>
        <v/>
      </c>
      <c r="J719" s="73" t="b">
        <f>Proc[[#This Row],[Requested]]=Proc[[#This Row],[CurrentParent]]</f>
        <v>0</v>
      </c>
      <c r="K719" s="73" t="str">
        <f>IF(Proc[[#This Row],[Author]]="Marcela Urrego",VLOOKUP(LEFT(Proc[[#This Row],[Requested]],1),Table3[#All],2,0),VLOOKUP(Proc[[#This Row],[Author]],Table4[],2,0))</f>
        <v>HC</v>
      </c>
      <c r="L719" s="32" t="s">
        <v>530</v>
      </c>
      <c r="M719" s="69">
        <v>45713.229062500002</v>
      </c>
      <c r="N719" s="69">
        <v>45715</v>
      </c>
      <c r="O719" s="69">
        <v>45715</v>
      </c>
      <c r="P719" s="74" t="str">
        <f ca="1">IF(Proc[[#This Row],[DaysAgeing]]&gt;5,"yep","on track")</f>
        <v>on track</v>
      </c>
      <c r="Q719" s="3">
        <f ca="1">IF(Proc[[#This Row],[DateClosed]]="",ABS(NETWORKDAYS(Proc[[#This Row],[DateOpened]],TODAY()))-1,ABS(NETWORKDAYS(Proc[[#This Row],[DateOpened]],Proc[[#This Row],[DateClosed]]))-1)</f>
        <v>2</v>
      </c>
      <c r="R719" s="74" t="s">
        <v>496</v>
      </c>
      <c r="S719" s="73"/>
    </row>
    <row r="720" spans="1:19" hidden="1">
      <c r="A720" s="72" t="s">
        <v>2288</v>
      </c>
      <c r="B720" s="73" t="str">
        <f>IFERROR(VLOOKUP(Proc[[#This Row],[App]],Table2[],3,0),"open")</f>
        <v>ok</v>
      </c>
      <c r="C720" s="72" t="s">
        <v>369</v>
      </c>
      <c r="D720" t="s">
        <v>2360</v>
      </c>
      <c r="E720" t="s">
        <v>2297</v>
      </c>
      <c r="F720" s="73" t="s">
        <v>2298</v>
      </c>
      <c r="G720" s="72" t="s">
        <v>400</v>
      </c>
      <c r="H720" s="73" t="str">
        <f>IF(Proc[[#This Row],[type]]="LFF (MDG-F)",MID(Proc[[#This Row],[Obj]],13,10),"")</f>
        <v/>
      </c>
      <c r="J720" s="73" t="b">
        <f>Proc[[#This Row],[Requested]]=Proc[[#This Row],[CurrentParent]]</f>
        <v>0</v>
      </c>
      <c r="K720" s="73" t="str">
        <f>IF(Proc[[#This Row],[Author]]="Marcela Urrego",VLOOKUP(LEFT(Proc[[#This Row],[Requested]],1),Table3[#All],2,0),VLOOKUP(Proc[[#This Row],[Author]],Table4[],2,0))</f>
        <v>HC</v>
      </c>
      <c r="L720" s="32" t="s">
        <v>530</v>
      </c>
      <c r="M720" s="69">
        <v>45713.229062500002</v>
      </c>
      <c r="N720" s="69">
        <v>45715</v>
      </c>
      <c r="O720" s="69">
        <v>45715</v>
      </c>
      <c r="P720" s="74" t="str">
        <f ca="1">IF(Proc[[#This Row],[DaysAgeing]]&gt;5,"yep","on track")</f>
        <v>on track</v>
      </c>
      <c r="Q720" s="3">
        <f ca="1">IF(Proc[[#This Row],[DateClosed]]="",ABS(NETWORKDAYS(Proc[[#This Row],[DateOpened]],TODAY()))-1,ABS(NETWORKDAYS(Proc[[#This Row],[DateOpened]],Proc[[#This Row],[DateClosed]]))-1)</f>
        <v>2</v>
      </c>
      <c r="R720" s="74" t="s">
        <v>496</v>
      </c>
      <c r="S720" s="73"/>
    </row>
    <row r="721" spans="1:19" hidden="1">
      <c r="A721" s="72" t="s">
        <v>2288</v>
      </c>
      <c r="B721" s="73" t="str">
        <f>IFERROR(VLOOKUP(Proc[[#This Row],[App]],Table2[],3,0),"open")</f>
        <v>ok</v>
      </c>
      <c r="C721" s="72" t="s">
        <v>369</v>
      </c>
      <c r="D721" t="s">
        <v>2361</v>
      </c>
      <c r="E721" t="s">
        <v>2362</v>
      </c>
      <c r="F721" s="73" t="s">
        <v>2363</v>
      </c>
      <c r="G721" s="72" t="s">
        <v>400</v>
      </c>
      <c r="H721" s="73" t="str">
        <f>IF(Proc[[#This Row],[type]]="LFF (MDG-F)",MID(Proc[[#This Row],[Obj]],13,10),"")</f>
        <v/>
      </c>
      <c r="J721" s="73" t="b">
        <f>Proc[[#This Row],[Requested]]=Proc[[#This Row],[CurrentParent]]</f>
        <v>0</v>
      </c>
      <c r="K721" s="73" t="str">
        <f>IF(Proc[[#This Row],[Author]]="Marcela Urrego",VLOOKUP(LEFT(Proc[[#This Row],[Requested]],1),Table3[#All],2,0),VLOOKUP(Proc[[#This Row],[Author]],Table4[],2,0))</f>
        <v>HC</v>
      </c>
      <c r="L721" s="32" t="s">
        <v>530</v>
      </c>
      <c r="M721" s="69">
        <v>45713.229062500002</v>
      </c>
      <c r="N721" s="69">
        <v>45715</v>
      </c>
      <c r="O721" s="69">
        <v>45715</v>
      </c>
      <c r="P721" s="74" t="str">
        <f ca="1">IF(Proc[[#This Row],[DaysAgeing]]&gt;5,"yep","on track")</f>
        <v>on track</v>
      </c>
      <c r="Q721" s="3">
        <f ca="1">IF(Proc[[#This Row],[DateClosed]]="",ABS(NETWORKDAYS(Proc[[#This Row],[DateOpened]],TODAY()))-1,ABS(NETWORKDAYS(Proc[[#This Row],[DateOpened]],Proc[[#This Row],[DateClosed]]))-1)</f>
        <v>2</v>
      </c>
      <c r="R721" s="74" t="s">
        <v>496</v>
      </c>
      <c r="S721" s="73"/>
    </row>
    <row r="722" spans="1:19" hidden="1">
      <c r="A722" s="72" t="s">
        <v>2288</v>
      </c>
      <c r="B722" s="73" t="str">
        <f>IFERROR(VLOOKUP(Proc[[#This Row],[App]],Table2[],3,0),"open")</f>
        <v>ok</v>
      </c>
      <c r="C722" s="72" t="s">
        <v>369</v>
      </c>
      <c r="D722" t="s">
        <v>2364</v>
      </c>
      <c r="E722" t="s">
        <v>2348</v>
      </c>
      <c r="F722" s="73" t="s">
        <v>2365</v>
      </c>
      <c r="G722" s="72" t="s">
        <v>400</v>
      </c>
      <c r="H722" s="73" t="str">
        <f>IF(Proc[[#This Row],[type]]="LFF (MDG-F)",MID(Proc[[#This Row],[Obj]],13,10),"")</f>
        <v/>
      </c>
      <c r="J722" s="73" t="b">
        <f>Proc[[#This Row],[Requested]]=Proc[[#This Row],[CurrentParent]]</f>
        <v>0</v>
      </c>
      <c r="K722" s="73" t="str">
        <f>IF(Proc[[#This Row],[Author]]="Marcela Urrego",VLOOKUP(LEFT(Proc[[#This Row],[Requested]],1),Table3[#All],2,0),VLOOKUP(Proc[[#This Row],[Author]],Table4[],2,0))</f>
        <v>HC</v>
      </c>
      <c r="L722" s="32" t="s">
        <v>530</v>
      </c>
      <c r="M722" s="69">
        <v>45713.229062500002</v>
      </c>
      <c r="N722" s="69">
        <v>45715</v>
      </c>
      <c r="O722" s="69">
        <v>45715</v>
      </c>
      <c r="P722" s="74" t="str">
        <f ca="1">IF(Proc[[#This Row],[DaysAgeing]]&gt;5,"yep","on track")</f>
        <v>on track</v>
      </c>
      <c r="Q722" s="3">
        <f ca="1">IF(Proc[[#This Row],[DateClosed]]="",ABS(NETWORKDAYS(Proc[[#This Row],[DateOpened]],TODAY()))-1,ABS(NETWORKDAYS(Proc[[#This Row],[DateOpened]],Proc[[#This Row],[DateClosed]]))-1)</f>
        <v>2</v>
      </c>
      <c r="R722" s="74" t="s">
        <v>496</v>
      </c>
      <c r="S722" s="73"/>
    </row>
    <row r="723" spans="1:19" hidden="1">
      <c r="A723" s="72" t="s">
        <v>2288</v>
      </c>
      <c r="B723" s="73" t="str">
        <f>IFERROR(VLOOKUP(Proc[[#This Row],[App]],Table2[],3,0),"open")</f>
        <v>ok</v>
      </c>
      <c r="C723" s="72" t="s">
        <v>369</v>
      </c>
      <c r="D723" t="s">
        <v>2366</v>
      </c>
      <c r="E723" t="s">
        <v>2348</v>
      </c>
      <c r="F723" s="73" t="s">
        <v>2365</v>
      </c>
      <c r="G723" s="72" t="s">
        <v>400</v>
      </c>
      <c r="H723" s="73" t="str">
        <f>IF(Proc[[#This Row],[type]]="LFF (MDG-F)",MID(Proc[[#This Row],[Obj]],13,10),"")</f>
        <v/>
      </c>
      <c r="J723" s="73" t="b">
        <f>Proc[[#This Row],[Requested]]=Proc[[#This Row],[CurrentParent]]</f>
        <v>0</v>
      </c>
      <c r="K723" s="73" t="str">
        <f>IF(Proc[[#This Row],[Author]]="Marcela Urrego",VLOOKUP(LEFT(Proc[[#This Row],[Requested]],1),Table3[#All],2,0),VLOOKUP(Proc[[#This Row],[Author]],Table4[],2,0))</f>
        <v>HC</v>
      </c>
      <c r="L723" s="32" t="s">
        <v>530</v>
      </c>
      <c r="M723" s="69">
        <v>45713.229062500002</v>
      </c>
      <c r="N723" s="69">
        <v>45715</v>
      </c>
      <c r="O723" s="69">
        <v>45715</v>
      </c>
      <c r="P723" s="74" t="str">
        <f ca="1">IF(Proc[[#This Row],[DaysAgeing]]&gt;5,"yep","on track")</f>
        <v>on track</v>
      </c>
      <c r="Q723" s="3">
        <f ca="1">IF(Proc[[#This Row],[DateClosed]]="",ABS(NETWORKDAYS(Proc[[#This Row],[DateOpened]],TODAY()))-1,ABS(NETWORKDAYS(Proc[[#This Row],[DateOpened]],Proc[[#This Row],[DateClosed]]))-1)</f>
        <v>2</v>
      </c>
      <c r="R723" s="74" t="s">
        <v>496</v>
      </c>
      <c r="S723" s="73"/>
    </row>
    <row r="724" spans="1:19" hidden="1">
      <c r="A724" s="72" t="s">
        <v>2288</v>
      </c>
      <c r="B724" s="73" t="str">
        <f>IFERROR(VLOOKUP(Proc[[#This Row],[App]],Table2[],3,0),"open")</f>
        <v>ok</v>
      </c>
      <c r="C724" s="72" t="s">
        <v>369</v>
      </c>
      <c r="D724" t="s">
        <v>2367</v>
      </c>
      <c r="E724" t="s">
        <v>2368</v>
      </c>
      <c r="F724" s="73" t="s">
        <v>2369</v>
      </c>
      <c r="G724" s="72" t="s">
        <v>400</v>
      </c>
      <c r="H724" s="73" t="str">
        <f>IF(Proc[[#This Row],[type]]="LFF (MDG-F)",MID(Proc[[#This Row],[Obj]],13,10),"")</f>
        <v/>
      </c>
      <c r="J724" s="73" t="b">
        <f>Proc[[#This Row],[Requested]]=Proc[[#This Row],[CurrentParent]]</f>
        <v>0</v>
      </c>
      <c r="K724" s="73" t="str">
        <f>IF(Proc[[#This Row],[Author]]="Marcela Urrego",VLOOKUP(LEFT(Proc[[#This Row],[Requested]],1),Table3[#All],2,0),VLOOKUP(Proc[[#This Row],[Author]],Table4[],2,0))</f>
        <v>HC</v>
      </c>
      <c r="L724" s="32" t="s">
        <v>530</v>
      </c>
      <c r="M724" s="69">
        <v>45713.229062500002</v>
      </c>
      <c r="N724" s="69">
        <v>45715</v>
      </c>
      <c r="O724" s="69">
        <v>45715</v>
      </c>
      <c r="P724" s="74" t="str">
        <f ca="1">IF(Proc[[#This Row],[DaysAgeing]]&gt;5,"yep","on track")</f>
        <v>on track</v>
      </c>
      <c r="Q724" s="3">
        <f ca="1">IF(Proc[[#This Row],[DateClosed]]="",ABS(NETWORKDAYS(Proc[[#This Row],[DateOpened]],TODAY()))-1,ABS(NETWORKDAYS(Proc[[#This Row],[DateOpened]],Proc[[#This Row],[DateClosed]]))-1)</f>
        <v>2</v>
      </c>
      <c r="R724" s="74" t="s">
        <v>496</v>
      </c>
      <c r="S724" s="73"/>
    </row>
    <row r="725" spans="1:19" hidden="1">
      <c r="A725" t="s">
        <v>2396</v>
      </c>
      <c r="B725" s="73" t="str">
        <f>IFERROR(VLOOKUP(Proc[[#This Row],[App]],Table2[],3,0),"open")</f>
        <v>ok</v>
      </c>
      <c r="C725" s="72" t="s">
        <v>369</v>
      </c>
      <c r="D725" t="s">
        <v>2370</v>
      </c>
      <c r="E725" t="s">
        <v>2371</v>
      </c>
      <c r="F725" s="73" t="s">
        <v>2372</v>
      </c>
      <c r="G725" s="72" t="s">
        <v>400</v>
      </c>
      <c r="H725" s="73" t="str">
        <f>IF(Proc[[#This Row],[type]]="LFF (MDG-F)",MID(Proc[[#This Row],[Obj]],13,10),"")</f>
        <v/>
      </c>
      <c r="J725" s="73" t="b">
        <f>Proc[[#This Row],[Requested]]=Proc[[#This Row],[CurrentParent]]</f>
        <v>0</v>
      </c>
      <c r="K725" s="73" t="str">
        <f>IF(Proc[[#This Row],[Author]]="Marcela Urrego",VLOOKUP(LEFT(Proc[[#This Row],[Requested]],1),Table3[#All],2,0),VLOOKUP(Proc[[#This Row],[Author]],Table4[],2,0))</f>
        <v>HC</v>
      </c>
      <c r="L725" s="32" t="s">
        <v>530</v>
      </c>
      <c r="M725" s="69">
        <v>45713.21603009259</v>
      </c>
      <c r="N725" s="69">
        <v>45715</v>
      </c>
      <c r="O725" s="69">
        <v>45715</v>
      </c>
      <c r="P725" s="74" t="str">
        <f ca="1">IF(Proc[[#This Row],[DaysAgeing]]&gt;5,"yep","on track")</f>
        <v>on track</v>
      </c>
      <c r="Q725" s="3">
        <f ca="1">IF(Proc[[#This Row],[DateClosed]]="",ABS(NETWORKDAYS(Proc[[#This Row],[DateOpened]],TODAY()))-1,ABS(NETWORKDAYS(Proc[[#This Row],[DateOpened]],Proc[[#This Row],[DateClosed]]))-1)</f>
        <v>2</v>
      </c>
      <c r="R725" s="74" t="s">
        <v>496</v>
      </c>
      <c r="S725" s="73"/>
    </row>
    <row r="726" spans="1:19" hidden="1">
      <c r="A726" s="72" t="s">
        <v>2396</v>
      </c>
      <c r="B726" s="73" t="str">
        <f>IFERROR(VLOOKUP(Proc[[#This Row],[App]],Table2[],3,0),"open")</f>
        <v>ok</v>
      </c>
      <c r="C726" s="72" t="s">
        <v>369</v>
      </c>
      <c r="D726" t="s">
        <v>2373</v>
      </c>
      <c r="E726" t="s">
        <v>2371</v>
      </c>
      <c r="F726" s="73" t="s">
        <v>2372</v>
      </c>
      <c r="G726" s="72" t="s">
        <v>400</v>
      </c>
      <c r="H726" s="73" t="str">
        <f>IF(Proc[[#This Row],[type]]="LFF (MDG-F)",MID(Proc[[#This Row],[Obj]],13,10),"")</f>
        <v/>
      </c>
      <c r="J726" s="73" t="b">
        <f>Proc[[#This Row],[Requested]]=Proc[[#This Row],[CurrentParent]]</f>
        <v>0</v>
      </c>
      <c r="K726" s="73" t="str">
        <f>IF(Proc[[#This Row],[Author]]="Marcela Urrego",VLOOKUP(LEFT(Proc[[#This Row],[Requested]],1),Table3[#All],2,0),VLOOKUP(Proc[[#This Row],[Author]],Table4[],2,0))</f>
        <v>HC</v>
      </c>
      <c r="L726" s="32" t="s">
        <v>530</v>
      </c>
      <c r="M726" s="69">
        <v>45713.21603009259</v>
      </c>
      <c r="N726" s="69">
        <v>45715</v>
      </c>
      <c r="O726" s="69">
        <v>45715</v>
      </c>
      <c r="P726" s="74" t="str">
        <f ca="1">IF(Proc[[#This Row],[DaysAgeing]]&gt;5,"yep","on track")</f>
        <v>on track</v>
      </c>
      <c r="Q726" s="3">
        <f ca="1">IF(Proc[[#This Row],[DateClosed]]="",ABS(NETWORKDAYS(Proc[[#This Row],[DateOpened]],TODAY()))-1,ABS(NETWORKDAYS(Proc[[#This Row],[DateOpened]],Proc[[#This Row],[DateClosed]]))-1)</f>
        <v>2</v>
      </c>
      <c r="R726" s="74" t="s">
        <v>496</v>
      </c>
      <c r="S726" s="73"/>
    </row>
    <row r="727" spans="1:19" hidden="1">
      <c r="A727" s="72" t="s">
        <v>2396</v>
      </c>
      <c r="B727" s="73" t="str">
        <f>IFERROR(VLOOKUP(Proc[[#This Row],[App]],Table2[],3,0),"open")</f>
        <v>ok</v>
      </c>
      <c r="C727" s="72" t="s">
        <v>369</v>
      </c>
      <c r="D727" t="s">
        <v>2374</v>
      </c>
      <c r="E727" t="s">
        <v>2371</v>
      </c>
      <c r="F727" s="73" t="s">
        <v>2375</v>
      </c>
      <c r="G727" s="72" t="s">
        <v>400</v>
      </c>
      <c r="H727" s="73" t="str">
        <f>IF(Proc[[#This Row],[type]]="LFF (MDG-F)",MID(Proc[[#This Row],[Obj]],13,10),"")</f>
        <v/>
      </c>
      <c r="J727" s="73" t="b">
        <f>Proc[[#This Row],[Requested]]=Proc[[#This Row],[CurrentParent]]</f>
        <v>0</v>
      </c>
      <c r="K727" s="73" t="str">
        <f>IF(Proc[[#This Row],[Author]]="Marcela Urrego",VLOOKUP(LEFT(Proc[[#This Row],[Requested]],1),Table3[#All],2,0),VLOOKUP(Proc[[#This Row],[Author]],Table4[],2,0))</f>
        <v>HC</v>
      </c>
      <c r="L727" s="32" t="s">
        <v>530</v>
      </c>
      <c r="M727" s="69">
        <v>45713.21603009259</v>
      </c>
      <c r="N727" s="69">
        <v>45715</v>
      </c>
      <c r="O727" s="69">
        <v>45715</v>
      </c>
      <c r="P727" s="74" t="str">
        <f ca="1">IF(Proc[[#This Row],[DaysAgeing]]&gt;5,"yep","on track")</f>
        <v>on track</v>
      </c>
      <c r="Q727" s="3">
        <f ca="1">IF(Proc[[#This Row],[DateClosed]]="",ABS(NETWORKDAYS(Proc[[#This Row],[DateOpened]],TODAY()))-1,ABS(NETWORKDAYS(Proc[[#This Row],[DateOpened]],Proc[[#This Row],[DateClosed]]))-1)</f>
        <v>2</v>
      </c>
      <c r="R727" s="74" t="s">
        <v>496</v>
      </c>
      <c r="S727" s="73"/>
    </row>
    <row r="728" spans="1:19" hidden="1">
      <c r="A728" s="72" t="s">
        <v>2396</v>
      </c>
      <c r="B728" s="73" t="str">
        <f>IFERROR(VLOOKUP(Proc[[#This Row],[App]],Table2[],3,0),"open")</f>
        <v>ok</v>
      </c>
      <c r="C728" s="72" t="s">
        <v>369</v>
      </c>
      <c r="D728" t="s">
        <v>2376</v>
      </c>
      <c r="E728" t="s">
        <v>2371</v>
      </c>
      <c r="F728" s="73" t="s">
        <v>2377</v>
      </c>
      <c r="G728" s="72" t="s">
        <v>400</v>
      </c>
      <c r="H728" s="73" t="str">
        <f>IF(Proc[[#This Row],[type]]="LFF (MDG-F)",MID(Proc[[#This Row],[Obj]],13,10),"")</f>
        <v/>
      </c>
      <c r="J728" s="73" t="b">
        <f>Proc[[#This Row],[Requested]]=Proc[[#This Row],[CurrentParent]]</f>
        <v>0</v>
      </c>
      <c r="K728" s="73" t="str">
        <f>IF(Proc[[#This Row],[Author]]="Marcela Urrego",VLOOKUP(LEFT(Proc[[#This Row],[Requested]],1),Table3[#All],2,0),VLOOKUP(Proc[[#This Row],[Author]],Table4[],2,0))</f>
        <v>HC</v>
      </c>
      <c r="L728" s="32" t="s">
        <v>530</v>
      </c>
      <c r="M728" s="69">
        <v>45713.21603009259</v>
      </c>
      <c r="N728" s="69">
        <v>45715</v>
      </c>
      <c r="O728" s="69">
        <v>45715</v>
      </c>
      <c r="P728" s="74" t="str">
        <f ca="1">IF(Proc[[#This Row],[DaysAgeing]]&gt;5,"yep","on track")</f>
        <v>on track</v>
      </c>
      <c r="Q728" s="3">
        <f ca="1">IF(Proc[[#This Row],[DateClosed]]="",ABS(NETWORKDAYS(Proc[[#This Row],[DateOpened]],TODAY()))-1,ABS(NETWORKDAYS(Proc[[#This Row],[DateOpened]],Proc[[#This Row],[DateClosed]]))-1)</f>
        <v>2</v>
      </c>
      <c r="R728" s="74" t="s">
        <v>496</v>
      </c>
      <c r="S728" s="73"/>
    </row>
    <row r="729" spans="1:19" hidden="1">
      <c r="A729" s="72" t="s">
        <v>2396</v>
      </c>
      <c r="B729" s="73" t="str">
        <f>IFERROR(VLOOKUP(Proc[[#This Row],[App]],Table2[],3,0),"open")</f>
        <v>ok</v>
      </c>
      <c r="C729" s="72" t="s">
        <v>369</v>
      </c>
      <c r="D729" t="s">
        <v>2378</v>
      </c>
      <c r="E729" t="s">
        <v>2371</v>
      </c>
      <c r="F729" s="73" t="s">
        <v>2379</v>
      </c>
      <c r="G729" s="72" t="s">
        <v>400</v>
      </c>
      <c r="H729" s="73" t="str">
        <f>IF(Proc[[#This Row],[type]]="LFF (MDG-F)",MID(Proc[[#This Row],[Obj]],13,10),"")</f>
        <v/>
      </c>
      <c r="J729" s="73" t="b">
        <f>Proc[[#This Row],[Requested]]=Proc[[#This Row],[CurrentParent]]</f>
        <v>0</v>
      </c>
      <c r="K729" s="73" t="str">
        <f>IF(Proc[[#This Row],[Author]]="Marcela Urrego",VLOOKUP(LEFT(Proc[[#This Row],[Requested]],1),Table3[#All],2,0),VLOOKUP(Proc[[#This Row],[Author]],Table4[],2,0))</f>
        <v>HC</v>
      </c>
      <c r="L729" s="32" t="s">
        <v>530</v>
      </c>
      <c r="M729" s="69">
        <v>45713.21603009259</v>
      </c>
      <c r="N729" s="69">
        <v>45715</v>
      </c>
      <c r="O729" s="69">
        <v>45715</v>
      </c>
      <c r="P729" s="74" t="str">
        <f ca="1">IF(Proc[[#This Row],[DaysAgeing]]&gt;5,"yep","on track")</f>
        <v>on track</v>
      </c>
      <c r="Q729" s="3">
        <f ca="1">IF(Proc[[#This Row],[DateClosed]]="",ABS(NETWORKDAYS(Proc[[#This Row],[DateOpened]],TODAY()))-1,ABS(NETWORKDAYS(Proc[[#This Row],[DateOpened]],Proc[[#This Row],[DateClosed]]))-1)</f>
        <v>2</v>
      </c>
      <c r="R729" s="74" t="s">
        <v>496</v>
      </c>
      <c r="S729" s="73"/>
    </row>
    <row r="730" spans="1:19" hidden="1">
      <c r="A730" s="72" t="s">
        <v>2396</v>
      </c>
      <c r="B730" s="73" t="str">
        <f>IFERROR(VLOOKUP(Proc[[#This Row],[App]],Table2[],3,0),"open")</f>
        <v>ok</v>
      </c>
      <c r="C730" s="72" t="s">
        <v>369</v>
      </c>
      <c r="D730" t="s">
        <v>2380</v>
      </c>
      <c r="E730" t="s">
        <v>2371</v>
      </c>
      <c r="F730" s="73" t="s">
        <v>2381</v>
      </c>
      <c r="G730" s="72" t="s">
        <v>400</v>
      </c>
      <c r="H730" s="73" t="str">
        <f>IF(Proc[[#This Row],[type]]="LFF (MDG-F)",MID(Proc[[#This Row],[Obj]],13,10),"")</f>
        <v/>
      </c>
      <c r="J730" s="73" t="b">
        <f>Proc[[#This Row],[Requested]]=Proc[[#This Row],[CurrentParent]]</f>
        <v>0</v>
      </c>
      <c r="K730" s="73" t="str">
        <f>IF(Proc[[#This Row],[Author]]="Marcela Urrego",VLOOKUP(LEFT(Proc[[#This Row],[Requested]],1),Table3[#All],2,0),VLOOKUP(Proc[[#This Row],[Author]],Table4[],2,0))</f>
        <v>HC</v>
      </c>
      <c r="L730" s="32" t="s">
        <v>530</v>
      </c>
      <c r="M730" s="69">
        <v>45713.21603009259</v>
      </c>
      <c r="N730" s="69">
        <v>45715</v>
      </c>
      <c r="O730" s="69">
        <v>45715</v>
      </c>
      <c r="P730" s="74" t="str">
        <f ca="1">IF(Proc[[#This Row],[DaysAgeing]]&gt;5,"yep","on track")</f>
        <v>on track</v>
      </c>
      <c r="Q730" s="3">
        <f ca="1">IF(Proc[[#This Row],[DateClosed]]="",ABS(NETWORKDAYS(Proc[[#This Row],[DateOpened]],TODAY()))-1,ABS(NETWORKDAYS(Proc[[#This Row],[DateOpened]],Proc[[#This Row],[DateClosed]]))-1)</f>
        <v>2</v>
      </c>
      <c r="R730" s="74" t="s">
        <v>496</v>
      </c>
      <c r="S730" s="73"/>
    </row>
    <row r="731" spans="1:19" hidden="1">
      <c r="A731" s="72" t="s">
        <v>2396</v>
      </c>
      <c r="B731" s="73" t="str">
        <f>IFERROR(VLOOKUP(Proc[[#This Row],[App]],Table2[],3,0),"open")</f>
        <v>ok</v>
      </c>
      <c r="C731" s="72" t="s">
        <v>369</v>
      </c>
      <c r="D731" t="s">
        <v>2382</v>
      </c>
      <c r="E731" t="s">
        <v>2371</v>
      </c>
      <c r="F731" s="73" t="s">
        <v>2383</v>
      </c>
      <c r="G731" s="72" t="s">
        <v>400</v>
      </c>
      <c r="H731" s="73" t="str">
        <f>IF(Proc[[#This Row],[type]]="LFF (MDG-F)",MID(Proc[[#This Row],[Obj]],13,10),"")</f>
        <v/>
      </c>
      <c r="J731" s="73" t="b">
        <f>Proc[[#This Row],[Requested]]=Proc[[#This Row],[CurrentParent]]</f>
        <v>0</v>
      </c>
      <c r="K731" s="73" t="str">
        <f>IF(Proc[[#This Row],[Author]]="Marcela Urrego",VLOOKUP(LEFT(Proc[[#This Row],[Requested]],1),Table3[#All],2,0),VLOOKUP(Proc[[#This Row],[Author]],Table4[],2,0))</f>
        <v>HC</v>
      </c>
      <c r="L731" s="32" t="s">
        <v>530</v>
      </c>
      <c r="M731" s="69">
        <v>45713.21603009259</v>
      </c>
      <c r="N731" s="69">
        <v>45715</v>
      </c>
      <c r="O731" s="69">
        <v>45715</v>
      </c>
      <c r="P731" s="74" t="str">
        <f ca="1">IF(Proc[[#This Row],[DaysAgeing]]&gt;5,"yep","on track")</f>
        <v>on track</v>
      </c>
      <c r="Q731" s="3">
        <f ca="1">IF(Proc[[#This Row],[DateClosed]]="",ABS(NETWORKDAYS(Proc[[#This Row],[DateOpened]],TODAY()))-1,ABS(NETWORKDAYS(Proc[[#This Row],[DateOpened]],Proc[[#This Row],[DateClosed]]))-1)</f>
        <v>2</v>
      </c>
      <c r="R731" s="74" t="s">
        <v>496</v>
      </c>
      <c r="S731" s="73"/>
    </row>
    <row r="732" spans="1:19" hidden="1">
      <c r="A732" s="72" t="s">
        <v>2396</v>
      </c>
      <c r="B732" s="73" t="str">
        <f>IFERROR(VLOOKUP(Proc[[#This Row],[App]],Table2[],3,0),"open")</f>
        <v>ok</v>
      </c>
      <c r="C732" s="72" t="s">
        <v>369</v>
      </c>
      <c r="D732" t="s">
        <v>2384</v>
      </c>
      <c r="E732" t="s">
        <v>2371</v>
      </c>
      <c r="F732" s="73" t="s">
        <v>2385</v>
      </c>
      <c r="G732" s="72" t="s">
        <v>400</v>
      </c>
      <c r="H732" s="73" t="str">
        <f>IF(Proc[[#This Row],[type]]="LFF (MDG-F)",MID(Proc[[#This Row],[Obj]],13,10),"")</f>
        <v/>
      </c>
      <c r="J732" s="73" t="b">
        <f>Proc[[#This Row],[Requested]]=Proc[[#This Row],[CurrentParent]]</f>
        <v>0</v>
      </c>
      <c r="K732" s="73" t="str">
        <f>IF(Proc[[#This Row],[Author]]="Marcela Urrego",VLOOKUP(LEFT(Proc[[#This Row],[Requested]],1),Table3[#All],2,0),VLOOKUP(Proc[[#This Row],[Author]],Table4[],2,0))</f>
        <v>HC</v>
      </c>
      <c r="L732" s="32" t="s">
        <v>530</v>
      </c>
      <c r="M732" s="69">
        <v>45713.21603009259</v>
      </c>
      <c r="N732" s="69">
        <v>45715</v>
      </c>
      <c r="O732" s="69">
        <v>45715</v>
      </c>
      <c r="P732" s="74" t="str">
        <f ca="1">IF(Proc[[#This Row],[DaysAgeing]]&gt;5,"yep","on track")</f>
        <v>on track</v>
      </c>
      <c r="Q732" s="3">
        <f ca="1">IF(Proc[[#This Row],[DateClosed]]="",ABS(NETWORKDAYS(Proc[[#This Row],[DateOpened]],TODAY()))-1,ABS(NETWORKDAYS(Proc[[#This Row],[DateOpened]],Proc[[#This Row],[DateClosed]]))-1)</f>
        <v>2</v>
      </c>
      <c r="R732" s="74" t="s">
        <v>496</v>
      </c>
      <c r="S732" s="73"/>
    </row>
    <row r="733" spans="1:19" hidden="1">
      <c r="A733" s="72" t="s">
        <v>2396</v>
      </c>
      <c r="B733" s="73" t="str">
        <f>IFERROR(VLOOKUP(Proc[[#This Row],[App]],Table2[],3,0),"open")</f>
        <v>ok</v>
      </c>
      <c r="C733" s="72" t="s">
        <v>369</v>
      </c>
      <c r="D733" t="s">
        <v>2386</v>
      </c>
      <c r="E733" t="s">
        <v>2371</v>
      </c>
      <c r="F733" s="73" t="s">
        <v>2387</v>
      </c>
      <c r="G733" s="72" t="s">
        <v>400</v>
      </c>
      <c r="H733" s="73" t="str">
        <f>IF(Proc[[#This Row],[type]]="LFF (MDG-F)",MID(Proc[[#This Row],[Obj]],13,10),"")</f>
        <v/>
      </c>
      <c r="J733" s="73" t="b">
        <f>Proc[[#This Row],[Requested]]=Proc[[#This Row],[CurrentParent]]</f>
        <v>0</v>
      </c>
      <c r="K733" s="73" t="str">
        <f>IF(Proc[[#This Row],[Author]]="Marcela Urrego",VLOOKUP(LEFT(Proc[[#This Row],[Requested]],1),Table3[#All],2,0),VLOOKUP(Proc[[#This Row],[Author]],Table4[],2,0))</f>
        <v>HC</v>
      </c>
      <c r="L733" s="32" t="s">
        <v>530</v>
      </c>
      <c r="M733" s="69">
        <v>45713.21603009259</v>
      </c>
      <c r="N733" s="69">
        <v>45715</v>
      </c>
      <c r="O733" s="69">
        <v>45715</v>
      </c>
      <c r="P733" s="74" t="str">
        <f ca="1">IF(Proc[[#This Row],[DaysAgeing]]&gt;5,"yep","on track")</f>
        <v>on track</v>
      </c>
      <c r="Q733" s="3">
        <f ca="1">IF(Proc[[#This Row],[DateClosed]]="",ABS(NETWORKDAYS(Proc[[#This Row],[DateOpened]],TODAY()))-1,ABS(NETWORKDAYS(Proc[[#This Row],[DateOpened]],Proc[[#This Row],[DateClosed]]))-1)</f>
        <v>2</v>
      </c>
      <c r="R733" s="74" t="s">
        <v>496</v>
      </c>
      <c r="S733" s="73"/>
    </row>
    <row r="734" spans="1:19" hidden="1">
      <c r="A734" s="72" t="s">
        <v>2396</v>
      </c>
      <c r="B734" s="73" t="str">
        <f>IFERROR(VLOOKUP(Proc[[#This Row],[App]],Table2[],3,0),"open")</f>
        <v>ok</v>
      </c>
      <c r="C734" s="72" t="s">
        <v>369</v>
      </c>
      <c r="D734" t="s">
        <v>2388</v>
      </c>
      <c r="E734" t="s">
        <v>2371</v>
      </c>
      <c r="F734" s="73" t="s">
        <v>2389</v>
      </c>
      <c r="G734" s="72" t="s">
        <v>400</v>
      </c>
      <c r="H734" s="73" t="str">
        <f>IF(Proc[[#This Row],[type]]="LFF (MDG-F)",MID(Proc[[#This Row],[Obj]],13,10),"")</f>
        <v/>
      </c>
      <c r="J734" s="73" t="b">
        <f>Proc[[#This Row],[Requested]]=Proc[[#This Row],[CurrentParent]]</f>
        <v>0</v>
      </c>
      <c r="K734" s="73" t="str">
        <f>IF(Proc[[#This Row],[Author]]="Marcela Urrego",VLOOKUP(LEFT(Proc[[#This Row],[Requested]],1),Table3[#All],2,0),VLOOKUP(Proc[[#This Row],[Author]],Table4[],2,0))</f>
        <v>HC</v>
      </c>
      <c r="L734" s="32" t="s">
        <v>530</v>
      </c>
      <c r="M734" s="69">
        <v>45713.21603009259</v>
      </c>
      <c r="N734" s="69">
        <v>45715</v>
      </c>
      <c r="O734" s="69">
        <v>45715</v>
      </c>
      <c r="P734" s="74" t="str">
        <f ca="1">IF(Proc[[#This Row],[DaysAgeing]]&gt;5,"yep","on track")</f>
        <v>on track</v>
      </c>
      <c r="Q734" s="3">
        <f ca="1">IF(Proc[[#This Row],[DateClosed]]="",ABS(NETWORKDAYS(Proc[[#This Row],[DateOpened]],TODAY()))-1,ABS(NETWORKDAYS(Proc[[#This Row],[DateOpened]],Proc[[#This Row],[DateClosed]]))-1)</f>
        <v>2</v>
      </c>
      <c r="R734" s="74" t="s">
        <v>496</v>
      </c>
      <c r="S734" s="73"/>
    </row>
    <row r="735" spans="1:19" hidden="1">
      <c r="A735" s="72" t="s">
        <v>2396</v>
      </c>
      <c r="B735" s="73" t="str">
        <f>IFERROR(VLOOKUP(Proc[[#This Row],[App]],Table2[],3,0),"open")</f>
        <v>ok</v>
      </c>
      <c r="C735" s="72" t="s">
        <v>369</v>
      </c>
      <c r="D735" t="s">
        <v>2390</v>
      </c>
      <c r="E735" t="s">
        <v>2371</v>
      </c>
      <c r="F735" s="73" t="s">
        <v>2381</v>
      </c>
      <c r="G735" s="72" t="s">
        <v>400</v>
      </c>
      <c r="H735" s="73" t="str">
        <f>IF(Proc[[#This Row],[type]]="LFF (MDG-F)",MID(Proc[[#This Row],[Obj]],13,10),"")</f>
        <v/>
      </c>
      <c r="J735" s="73" t="b">
        <f>Proc[[#This Row],[Requested]]=Proc[[#This Row],[CurrentParent]]</f>
        <v>0</v>
      </c>
      <c r="K735" s="73" t="str">
        <f>IF(Proc[[#This Row],[Author]]="Marcela Urrego",VLOOKUP(LEFT(Proc[[#This Row],[Requested]],1),Table3[#All],2,0),VLOOKUP(Proc[[#This Row],[Author]],Table4[],2,0))</f>
        <v>HC</v>
      </c>
      <c r="L735" s="32" t="s">
        <v>530</v>
      </c>
      <c r="M735" s="69">
        <v>45713.21603009259</v>
      </c>
      <c r="N735" s="69">
        <v>45715</v>
      </c>
      <c r="O735" s="69">
        <v>45715</v>
      </c>
      <c r="P735" s="74" t="str">
        <f ca="1">IF(Proc[[#This Row],[DaysAgeing]]&gt;5,"yep","on track")</f>
        <v>on track</v>
      </c>
      <c r="Q735" s="3">
        <f ca="1">IF(Proc[[#This Row],[DateClosed]]="",ABS(NETWORKDAYS(Proc[[#This Row],[DateOpened]],TODAY()))-1,ABS(NETWORKDAYS(Proc[[#This Row],[DateOpened]],Proc[[#This Row],[DateClosed]]))-1)</f>
        <v>2</v>
      </c>
      <c r="R735" s="74" t="s">
        <v>496</v>
      </c>
      <c r="S735" s="73"/>
    </row>
    <row r="736" spans="1:19" hidden="1">
      <c r="A736" s="72" t="s">
        <v>2396</v>
      </c>
      <c r="B736" s="73" t="str">
        <f>IFERROR(VLOOKUP(Proc[[#This Row],[App]],Table2[],3,0),"open")</f>
        <v>ok</v>
      </c>
      <c r="C736" s="72" t="s">
        <v>369</v>
      </c>
      <c r="D736" t="s">
        <v>2391</v>
      </c>
      <c r="E736" t="s">
        <v>2371</v>
      </c>
      <c r="F736" s="73" t="s">
        <v>2381</v>
      </c>
      <c r="G736" s="72" t="s">
        <v>400</v>
      </c>
      <c r="H736" s="73" t="str">
        <f>IF(Proc[[#This Row],[type]]="LFF (MDG-F)",MID(Proc[[#This Row],[Obj]],13,10),"")</f>
        <v/>
      </c>
      <c r="J736" s="73" t="b">
        <f>Proc[[#This Row],[Requested]]=Proc[[#This Row],[CurrentParent]]</f>
        <v>0</v>
      </c>
      <c r="K736" s="73" t="str">
        <f>IF(Proc[[#This Row],[Author]]="Marcela Urrego",VLOOKUP(LEFT(Proc[[#This Row],[Requested]],1),Table3[#All],2,0),VLOOKUP(Proc[[#This Row],[Author]],Table4[],2,0))</f>
        <v>HC</v>
      </c>
      <c r="L736" s="32" t="s">
        <v>530</v>
      </c>
      <c r="M736" s="69">
        <v>45713.21603009259</v>
      </c>
      <c r="N736" s="69">
        <v>45715</v>
      </c>
      <c r="O736" s="69">
        <v>45715</v>
      </c>
      <c r="P736" s="74" t="str">
        <f ca="1">IF(Proc[[#This Row],[DaysAgeing]]&gt;5,"yep","on track")</f>
        <v>on track</v>
      </c>
      <c r="Q736" s="3">
        <f ca="1">IF(Proc[[#This Row],[DateClosed]]="",ABS(NETWORKDAYS(Proc[[#This Row],[DateOpened]],TODAY()))-1,ABS(NETWORKDAYS(Proc[[#This Row],[DateOpened]],Proc[[#This Row],[DateClosed]]))-1)</f>
        <v>2</v>
      </c>
      <c r="R736" s="74" t="s">
        <v>496</v>
      </c>
      <c r="S736" s="73"/>
    </row>
    <row r="737" spans="1:19" hidden="1">
      <c r="A737" s="72" t="s">
        <v>2396</v>
      </c>
      <c r="B737" s="73" t="str">
        <f>IFERROR(VLOOKUP(Proc[[#This Row],[App]],Table2[],3,0),"open")</f>
        <v>ok</v>
      </c>
      <c r="C737" s="72" t="s">
        <v>369</v>
      </c>
      <c r="D737" t="s">
        <v>2392</v>
      </c>
      <c r="E737" t="s">
        <v>2393</v>
      </c>
      <c r="F737" s="73" t="s">
        <v>2394</v>
      </c>
      <c r="G737" s="72" t="s">
        <v>400</v>
      </c>
      <c r="H737" s="73" t="str">
        <f>IF(Proc[[#This Row],[type]]="LFF (MDG-F)",MID(Proc[[#This Row],[Obj]],13,10),"")</f>
        <v/>
      </c>
      <c r="J737" s="73" t="b">
        <f>Proc[[#This Row],[Requested]]=Proc[[#This Row],[CurrentParent]]</f>
        <v>0</v>
      </c>
      <c r="K737" s="73" t="str">
        <f>IF(Proc[[#This Row],[Author]]="Marcela Urrego",VLOOKUP(LEFT(Proc[[#This Row],[Requested]],1),Table3[#All],2,0),VLOOKUP(Proc[[#This Row],[Author]],Table4[],2,0))</f>
        <v>HC</v>
      </c>
      <c r="L737" s="32" t="s">
        <v>530</v>
      </c>
      <c r="M737" s="69">
        <v>45713.21603009259</v>
      </c>
      <c r="N737" s="69">
        <v>45715</v>
      </c>
      <c r="O737" s="69">
        <v>45715</v>
      </c>
      <c r="P737" s="74" t="str">
        <f ca="1">IF(Proc[[#This Row],[DaysAgeing]]&gt;5,"yep","on track")</f>
        <v>on track</v>
      </c>
      <c r="Q737" s="3">
        <f ca="1">IF(Proc[[#This Row],[DateClosed]]="",ABS(NETWORKDAYS(Proc[[#This Row],[DateOpened]],TODAY()))-1,ABS(NETWORKDAYS(Proc[[#This Row],[DateOpened]],Proc[[#This Row],[DateClosed]]))-1)</f>
        <v>2</v>
      </c>
      <c r="R737" s="74" t="s">
        <v>496</v>
      </c>
      <c r="S737" s="73"/>
    </row>
    <row r="738" spans="1:19" hidden="1">
      <c r="A738" s="72" t="s">
        <v>2396</v>
      </c>
      <c r="B738" s="73" t="str">
        <f>IFERROR(VLOOKUP(Proc[[#This Row],[App]],Table2[],3,0),"open")</f>
        <v>ok</v>
      </c>
      <c r="C738" s="72" t="s">
        <v>369</v>
      </c>
      <c r="D738" t="s">
        <v>2395</v>
      </c>
      <c r="E738" t="s">
        <v>2393</v>
      </c>
      <c r="F738" s="73" t="s">
        <v>2394</v>
      </c>
      <c r="G738" s="72" t="s">
        <v>400</v>
      </c>
      <c r="H738" s="73" t="str">
        <f>IF(Proc[[#This Row],[type]]="LFF (MDG-F)",MID(Proc[[#This Row],[Obj]],13,10),"")</f>
        <v/>
      </c>
      <c r="J738" s="73" t="b">
        <f>Proc[[#This Row],[Requested]]=Proc[[#This Row],[CurrentParent]]</f>
        <v>0</v>
      </c>
      <c r="K738" s="73" t="str">
        <f>IF(Proc[[#This Row],[Author]]="Marcela Urrego",VLOOKUP(LEFT(Proc[[#This Row],[Requested]],1),Table3[#All],2,0),VLOOKUP(Proc[[#This Row],[Author]],Table4[],2,0))</f>
        <v>HC</v>
      </c>
      <c r="L738" s="32" t="s">
        <v>530</v>
      </c>
      <c r="M738" s="69">
        <v>45713.21603009259</v>
      </c>
      <c r="N738" s="69">
        <v>45715</v>
      </c>
      <c r="O738" s="69">
        <v>45715</v>
      </c>
      <c r="P738" s="74" t="str">
        <f ca="1">IF(Proc[[#This Row],[DaysAgeing]]&gt;5,"yep","on track")</f>
        <v>on track</v>
      </c>
      <c r="Q738" s="3">
        <f ca="1">IF(Proc[[#This Row],[DateClosed]]="",ABS(NETWORKDAYS(Proc[[#This Row],[DateOpened]],TODAY()))-1,ABS(NETWORKDAYS(Proc[[#This Row],[DateOpened]],Proc[[#This Row],[DateClosed]]))-1)</f>
        <v>2</v>
      </c>
      <c r="R738" s="74" t="s">
        <v>496</v>
      </c>
      <c r="S738" s="73"/>
    </row>
    <row r="739" spans="1:19" hidden="1">
      <c r="A739" t="s">
        <v>2417</v>
      </c>
      <c r="B739" s="73" t="str">
        <f>IFERROR(VLOOKUP(Proc[[#This Row],[App]],Table2[],3,0),"open")</f>
        <v>ok</v>
      </c>
      <c r="C739" t="s">
        <v>369</v>
      </c>
      <c r="D739" t="s">
        <v>2397</v>
      </c>
      <c r="E739" t="s">
        <v>2398</v>
      </c>
      <c r="F739" s="73" t="s">
        <v>2418</v>
      </c>
      <c r="G739" s="72" t="s">
        <v>400</v>
      </c>
      <c r="H739" s="73" t="str">
        <f>IF(Proc[[#This Row],[type]]="LFF (MDG-F)",MID(Proc[[#This Row],[Obj]],13,10),"")</f>
        <v/>
      </c>
      <c r="J739" s="73" t="b">
        <f>Proc[[#This Row],[Requested]]=Proc[[#This Row],[CurrentParent]]</f>
        <v>0</v>
      </c>
      <c r="K739" s="73" t="str">
        <f>IF(Proc[[#This Row],[Author]]="Marcela Urrego",VLOOKUP(LEFT(Proc[[#This Row],[Requested]],1),Table3[#All],2,0),VLOOKUP(Proc[[#This Row],[Author]],Table4[],2,0))</f>
        <v>LS</v>
      </c>
      <c r="L739" s="32" t="s">
        <v>530</v>
      </c>
      <c r="M739" s="69">
        <v>45713.460798611108</v>
      </c>
      <c r="N739" s="69">
        <v>45715</v>
      </c>
      <c r="O739" s="69">
        <v>45715</v>
      </c>
      <c r="P739" s="74" t="str">
        <f ca="1">IF(Proc[[#This Row],[DaysAgeing]]&gt;5,"yep","on track")</f>
        <v>on track</v>
      </c>
      <c r="Q739" s="3">
        <f ca="1">IF(Proc[[#This Row],[DateClosed]]="",ABS(NETWORKDAYS(Proc[[#This Row],[DateOpened]],TODAY()))-1,ABS(NETWORKDAYS(Proc[[#This Row],[DateOpened]],Proc[[#This Row],[DateClosed]]))-1)</f>
        <v>2</v>
      </c>
      <c r="R739" s="74" t="s">
        <v>1004</v>
      </c>
      <c r="S739" s="73"/>
    </row>
    <row r="740" spans="1:19" hidden="1">
      <c r="A740" s="72" t="s">
        <v>2417</v>
      </c>
      <c r="B740" s="73" t="str">
        <f>IFERROR(VLOOKUP(Proc[[#This Row],[App]],Table2[],3,0),"open")</f>
        <v>ok</v>
      </c>
      <c r="C740" s="72" t="s">
        <v>369</v>
      </c>
      <c r="D740" t="s">
        <v>2399</v>
      </c>
      <c r="E740" t="s">
        <v>2398</v>
      </c>
      <c r="F740" s="73" t="s">
        <v>2418</v>
      </c>
      <c r="G740" s="72" t="s">
        <v>400</v>
      </c>
      <c r="H740" s="73" t="str">
        <f>IF(Proc[[#This Row],[type]]="LFF (MDG-F)",MID(Proc[[#This Row],[Obj]],13,10),"")</f>
        <v/>
      </c>
      <c r="J740" s="73" t="b">
        <f>Proc[[#This Row],[Requested]]=Proc[[#This Row],[CurrentParent]]</f>
        <v>0</v>
      </c>
      <c r="K740" s="73" t="str">
        <f>IF(Proc[[#This Row],[Author]]="Marcela Urrego",VLOOKUP(LEFT(Proc[[#This Row],[Requested]],1),Table3[#All],2,0),VLOOKUP(Proc[[#This Row],[Author]],Table4[],2,0))</f>
        <v>LS</v>
      </c>
      <c r="L740" s="32" t="s">
        <v>530</v>
      </c>
      <c r="M740" s="69">
        <v>45713.460798611108</v>
      </c>
      <c r="N740" s="69">
        <v>45715</v>
      </c>
      <c r="O740" s="69">
        <v>45715</v>
      </c>
      <c r="P740" s="74" t="str">
        <f ca="1">IF(Proc[[#This Row],[DaysAgeing]]&gt;5,"yep","on track")</f>
        <v>on track</v>
      </c>
      <c r="Q740" s="3">
        <f ca="1">IF(Proc[[#This Row],[DateClosed]]="",ABS(NETWORKDAYS(Proc[[#This Row],[DateOpened]],TODAY()))-1,ABS(NETWORKDAYS(Proc[[#This Row],[DateOpened]],Proc[[#This Row],[DateClosed]]))-1)</f>
        <v>2</v>
      </c>
      <c r="R740" s="74" t="s">
        <v>1004</v>
      </c>
      <c r="S740" s="73"/>
    </row>
    <row r="741" spans="1:19" hidden="1">
      <c r="A741" s="72" t="s">
        <v>2417</v>
      </c>
      <c r="B741" s="73" t="str">
        <f>IFERROR(VLOOKUP(Proc[[#This Row],[App]],Table2[],3,0),"open")</f>
        <v>ok</v>
      </c>
      <c r="C741" s="72" t="s">
        <v>369</v>
      </c>
      <c r="D741" t="s">
        <v>2399</v>
      </c>
      <c r="E741" t="s">
        <v>2398</v>
      </c>
      <c r="F741" s="73" t="s">
        <v>2418</v>
      </c>
      <c r="G741" s="72" t="s">
        <v>400</v>
      </c>
      <c r="H741" s="73" t="str">
        <f>IF(Proc[[#This Row],[type]]="LFF (MDG-F)",MID(Proc[[#This Row],[Obj]],13,10),"")</f>
        <v/>
      </c>
      <c r="J741" s="73" t="b">
        <f>Proc[[#This Row],[Requested]]=Proc[[#This Row],[CurrentParent]]</f>
        <v>0</v>
      </c>
      <c r="K741" s="73" t="str">
        <f>IF(Proc[[#This Row],[Author]]="Marcela Urrego",VLOOKUP(LEFT(Proc[[#This Row],[Requested]],1),Table3[#All],2,0),VLOOKUP(Proc[[#This Row],[Author]],Table4[],2,0))</f>
        <v>LS</v>
      </c>
      <c r="L741" s="32" t="s">
        <v>530</v>
      </c>
      <c r="M741" s="69">
        <v>45713.460798611108</v>
      </c>
      <c r="N741" s="69">
        <v>45715</v>
      </c>
      <c r="O741" s="69">
        <v>45715</v>
      </c>
      <c r="P741" s="74" t="str">
        <f ca="1">IF(Proc[[#This Row],[DaysAgeing]]&gt;5,"yep","on track")</f>
        <v>on track</v>
      </c>
      <c r="Q741" s="3">
        <f ca="1">IF(Proc[[#This Row],[DateClosed]]="",ABS(NETWORKDAYS(Proc[[#This Row],[DateOpened]],TODAY()))-1,ABS(NETWORKDAYS(Proc[[#This Row],[DateOpened]],Proc[[#This Row],[DateClosed]]))-1)</f>
        <v>2</v>
      </c>
      <c r="R741" s="74" t="s">
        <v>1004</v>
      </c>
      <c r="S741" s="73"/>
    </row>
    <row r="742" spans="1:19" hidden="1">
      <c r="A742" s="72" t="s">
        <v>2417</v>
      </c>
      <c r="B742" s="73" t="str">
        <f>IFERROR(VLOOKUP(Proc[[#This Row],[App]],Table2[],3,0),"open")</f>
        <v>ok</v>
      </c>
      <c r="C742" t="s">
        <v>369</v>
      </c>
      <c r="D742" t="s">
        <v>2400</v>
      </c>
      <c r="E742" t="s">
        <v>1287</v>
      </c>
      <c r="F742" s="73" t="s">
        <v>1088</v>
      </c>
      <c r="G742" s="72" t="s">
        <v>400</v>
      </c>
      <c r="H742" s="73" t="str">
        <f>IF(Proc[[#This Row],[type]]="LFF (MDG-F)",MID(Proc[[#This Row],[Obj]],13,10),"")</f>
        <v/>
      </c>
      <c r="I742" t="s">
        <v>1252</v>
      </c>
      <c r="J742" s="73" t="b">
        <f>Proc[[#This Row],[Requested]]=Proc[[#This Row],[CurrentParent]]</f>
        <v>0</v>
      </c>
      <c r="K742" s="73" t="str">
        <f>IF(Proc[[#This Row],[Author]]="Marcela Urrego",VLOOKUP(LEFT(Proc[[#This Row],[Requested]],1),Table3[#All],2,0),VLOOKUP(Proc[[#This Row],[Author]],Table4[],2,0))</f>
        <v>LS</v>
      </c>
      <c r="L742" s="32" t="s">
        <v>530</v>
      </c>
      <c r="M742" s="69">
        <v>45713.460798611108</v>
      </c>
      <c r="N742" s="69">
        <v>45715</v>
      </c>
      <c r="O742" s="69">
        <v>45715</v>
      </c>
      <c r="P742" s="74" t="str">
        <f ca="1">IF(Proc[[#This Row],[DaysAgeing]]&gt;5,"yep","on track")</f>
        <v>on track</v>
      </c>
      <c r="Q742" s="3">
        <f ca="1">IF(Proc[[#This Row],[DateClosed]]="",ABS(NETWORKDAYS(Proc[[#This Row],[DateOpened]],TODAY()))-1,ABS(NETWORKDAYS(Proc[[#This Row],[DateOpened]],Proc[[#This Row],[DateClosed]]))-1)</f>
        <v>2</v>
      </c>
      <c r="R742" s="74" t="s">
        <v>1004</v>
      </c>
      <c r="S742" s="73"/>
    </row>
    <row r="743" spans="1:19" hidden="1">
      <c r="A743" s="72" t="s">
        <v>2417</v>
      </c>
      <c r="B743" s="73" t="str">
        <f>IFERROR(VLOOKUP(Proc[[#This Row],[App]],Table2[],3,0),"open")</f>
        <v>ok</v>
      </c>
      <c r="C743" s="72" t="s">
        <v>369</v>
      </c>
      <c r="D743" t="s">
        <v>2401</v>
      </c>
      <c r="E743" t="s">
        <v>1287</v>
      </c>
      <c r="F743" s="73" t="s">
        <v>1318</v>
      </c>
      <c r="G743" s="72" t="s">
        <v>400</v>
      </c>
      <c r="H743" s="73" t="str">
        <f>IF(Proc[[#This Row],[type]]="LFF (MDG-F)",MID(Proc[[#This Row],[Obj]],13,10),"")</f>
        <v/>
      </c>
      <c r="I743" s="72" t="s">
        <v>1252</v>
      </c>
      <c r="J743" s="73" t="b">
        <f>Proc[[#This Row],[Requested]]=Proc[[#This Row],[CurrentParent]]</f>
        <v>0</v>
      </c>
      <c r="K743" s="73" t="str">
        <f>IF(Proc[[#This Row],[Author]]="Marcela Urrego",VLOOKUP(LEFT(Proc[[#This Row],[Requested]],1),Table3[#All],2,0),VLOOKUP(Proc[[#This Row],[Author]],Table4[],2,0))</f>
        <v>LS</v>
      </c>
      <c r="L743" s="32" t="s">
        <v>530</v>
      </c>
      <c r="M743" s="69">
        <v>45713.460798611108</v>
      </c>
      <c r="N743" s="69">
        <v>45715</v>
      </c>
      <c r="O743" s="69">
        <v>45715</v>
      </c>
      <c r="P743" s="74" t="str">
        <f ca="1">IF(Proc[[#This Row],[DaysAgeing]]&gt;5,"yep","on track")</f>
        <v>on track</v>
      </c>
      <c r="Q743" s="3">
        <f ca="1">IF(Proc[[#This Row],[DateClosed]]="",ABS(NETWORKDAYS(Proc[[#This Row],[DateOpened]],TODAY()))-1,ABS(NETWORKDAYS(Proc[[#This Row],[DateOpened]],Proc[[#This Row],[DateClosed]]))-1)</f>
        <v>2</v>
      </c>
      <c r="R743" s="74" t="s">
        <v>1004</v>
      </c>
      <c r="S743" s="73"/>
    </row>
    <row r="744" spans="1:19" hidden="1">
      <c r="A744" s="72" t="s">
        <v>2417</v>
      </c>
      <c r="B744" s="73" t="str">
        <f>IFERROR(VLOOKUP(Proc[[#This Row],[App]],Table2[],3,0),"open")</f>
        <v>ok</v>
      </c>
      <c r="C744" s="72" t="s">
        <v>369</v>
      </c>
      <c r="D744" t="s">
        <v>2402</v>
      </c>
      <c r="E744" t="s">
        <v>1287</v>
      </c>
      <c r="F744" s="73" t="s">
        <v>2419</v>
      </c>
      <c r="G744" s="72" t="s">
        <v>400</v>
      </c>
      <c r="H744" s="73" t="str">
        <f>IF(Proc[[#This Row],[type]]="LFF (MDG-F)",MID(Proc[[#This Row],[Obj]],13,10),"")</f>
        <v/>
      </c>
      <c r="I744" s="72" t="s">
        <v>1252</v>
      </c>
      <c r="J744" s="73" t="b">
        <f>Proc[[#This Row],[Requested]]=Proc[[#This Row],[CurrentParent]]</f>
        <v>0</v>
      </c>
      <c r="K744" s="73" t="str">
        <f>IF(Proc[[#This Row],[Author]]="Marcela Urrego",VLOOKUP(LEFT(Proc[[#This Row],[Requested]],1),Table3[#All],2,0),VLOOKUP(Proc[[#This Row],[Author]],Table4[],2,0))</f>
        <v>LS</v>
      </c>
      <c r="L744" s="32" t="s">
        <v>530</v>
      </c>
      <c r="M744" s="69">
        <v>45713.460798611108</v>
      </c>
      <c r="N744" s="69">
        <v>45715</v>
      </c>
      <c r="O744" s="69">
        <v>45715</v>
      </c>
      <c r="P744" s="74" t="str">
        <f ca="1">IF(Proc[[#This Row],[DaysAgeing]]&gt;5,"yep","on track")</f>
        <v>on track</v>
      </c>
      <c r="Q744" s="3">
        <f ca="1">IF(Proc[[#This Row],[DateClosed]]="",ABS(NETWORKDAYS(Proc[[#This Row],[DateOpened]],TODAY()))-1,ABS(NETWORKDAYS(Proc[[#This Row],[DateOpened]],Proc[[#This Row],[DateClosed]]))-1)</f>
        <v>2</v>
      </c>
      <c r="R744" s="74" t="s">
        <v>1004</v>
      </c>
      <c r="S744" s="73"/>
    </row>
    <row r="745" spans="1:19" hidden="1">
      <c r="A745" s="72" t="s">
        <v>2417</v>
      </c>
      <c r="B745" s="73" t="str">
        <f>IFERROR(VLOOKUP(Proc[[#This Row],[App]],Table2[],3,0),"open")</f>
        <v>ok</v>
      </c>
      <c r="C745" t="s">
        <v>369</v>
      </c>
      <c r="D745" t="s">
        <v>2403</v>
      </c>
      <c r="E745" t="s">
        <v>2404</v>
      </c>
      <c r="F745" s="73" t="s">
        <v>1318</v>
      </c>
      <c r="G745" s="72" t="s">
        <v>400</v>
      </c>
      <c r="H745" s="73" t="str">
        <f>IF(Proc[[#This Row],[type]]="LFF (MDG-F)",MID(Proc[[#This Row],[Obj]],13,10),"")</f>
        <v/>
      </c>
      <c r="J745" s="73" t="b">
        <f>Proc[[#This Row],[Requested]]=Proc[[#This Row],[CurrentParent]]</f>
        <v>0</v>
      </c>
      <c r="K745" s="73" t="str">
        <f>IF(Proc[[#This Row],[Author]]="Marcela Urrego",VLOOKUP(LEFT(Proc[[#This Row],[Requested]],1),Table3[#All],2,0),VLOOKUP(Proc[[#This Row],[Author]],Table4[],2,0))</f>
        <v>LS</v>
      </c>
      <c r="L745" s="32" t="s">
        <v>530</v>
      </c>
      <c r="M745" s="69">
        <v>45713.460798611108</v>
      </c>
      <c r="N745" s="69">
        <v>45715</v>
      </c>
      <c r="O745" s="69">
        <v>45715</v>
      </c>
      <c r="P745" s="74" t="str">
        <f ca="1">IF(Proc[[#This Row],[DaysAgeing]]&gt;5,"yep","on track")</f>
        <v>on track</v>
      </c>
      <c r="Q745" s="3">
        <f ca="1">IF(Proc[[#This Row],[DateClosed]]="",ABS(NETWORKDAYS(Proc[[#This Row],[DateOpened]],TODAY()))-1,ABS(NETWORKDAYS(Proc[[#This Row],[DateOpened]],Proc[[#This Row],[DateClosed]]))-1)</f>
        <v>2</v>
      </c>
      <c r="R745" s="74" t="s">
        <v>1004</v>
      </c>
      <c r="S745" s="73"/>
    </row>
    <row r="746" spans="1:19" hidden="1">
      <c r="A746" s="72" t="s">
        <v>2417</v>
      </c>
      <c r="B746" s="73" t="str">
        <f>IFERROR(VLOOKUP(Proc[[#This Row],[App]],Table2[],3,0),"open")</f>
        <v>ok</v>
      </c>
      <c r="C746" s="72" t="s">
        <v>369</v>
      </c>
      <c r="D746" t="s">
        <v>2405</v>
      </c>
      <c r="E746" t="s">
        <v>2406</v>
      </c>
      <c r="F746" s="73" t="s">
        <v>2420</v>
      </c>
      <c r="G746" s="72" t="s">
        <v>400</v>
      </c>
      <c r="H746" s="73" t="str">
        <f>IF(Proc[[#This Row],[type]]="LFF (MDG-F)",MID(Proc[[#This Row],[Obj]],13,10),"")</f>
        <v/>
      </c>
      <c r="J746" s="73" t="b">
        <f>Proc[[#This Row],[Requested]]=Proc[[#This Row],[CurrentParent]]</f>
        <v>0</v>
      </c>
      <c r="K746" s="73" t="str">
        <f>IF(Proc[[#This Row],[Author]]="Marcela Urrego",VLOOKUP(LEFT(Proc[[#This Row],[Requested]],1),Table3[#All],2,0),VLOOKUP(Proc[[#This Row],[Author]],Table4[],2,0))</f>
        <v>LS</v>
      </c>
      <c r="L746" s="32" t="s">
        <v>530</v>
      </c>
      <c r="M746" s="69">
        <v>45713.460798611108</v>
      </c>
      <c r="N746" s="69">
        <v>45715</v>
      </c>
      <c r="O746" s="69">
        <v>45715</v>
      </c>
      <c r="P746" s="74" t="str">
        <f ca="1">IF(Proc[[#This Row],[DaysAgeing]]&gt;5,"yep","on track")</f>
        <v>on track</v>
      </c>
      <c r="Q746" s="3">
        <f ca="1">IF(Proc[[#This Row],[DateClosed]]="",ABS(NETWORKDAYS(Proc[[#This Row],[DateOpened]],TODAY()))-1,ABS(NETWORKDAYS(Proc[[#This Row],[DateOpened]],Proc[[#This Row],[DateClosed]]))-1)</f>
        <v>2</v>
      </c>
      <c r="R746" s="74" t="s">
        <v>1004</v>
      </c>
      <c r="S746" s="73"/>
    </row>
    <row r="747" spans="1:19" hidden="1">
      <c r="A747" s="72" t="s">
        <v>2417</v>
      </c>
      <c r="B747" s="73" t="str">
        <f>IFERROR(VLOOKUP(Proc[[#This Row],[App]],Table2[],3,0),"open")</f>
        <v>ok</v>
      </c>
      <c r="C747" s="72" t="s">
        <v>369</v>
      </c>
      <c r="D747" t="s">
        <v>2407</v>
      </c>
      <c r="E747" t="s">
        <v>680</v>
      </c>
      <c r="F747" s="73" t="s">
        <v>1318</v>
      </c>
      <c r="G747" s="72" t="s">
        <v>400</v>
      </c>
      <c r="H747" s="73" t="str">
        <f>IF(Proc[[#This Row],[type]]="LFF (MDG-F)",MID(Proc[[#This Row],[Obj]],13,10),"")</f>
        <v/>
      </c>
      <c r="J747" s="73" t="b">
        <f>Proc[[#This Row],[Requested]]=Proc[[#This Row],[CurrentParent]]</f>
        <v>0</v>
      </c>
      <c r="K747" s="73" t="str">
        <f>IF(Proc[[#This Row],[Author]]="Marcela Urrego",VLOOKUP(LEFT(Proc[[#This Row],[Requested]],1),Table3[#All],2,0),VLOOKUP(Proc[[#This Row],[Author]],Table4[],2,0))</f>
        <v>LS</v>
      </c>
      <c r="L747" s="32" t="s">
        <v>530</v>
      </c>
      <c r="M747" s="69">
        <v>45713.460798611108</v>
      </c>
      <c r="N747" s="69">
        <v>45715</v>
      </c>
      <c r="O747" s="69">
        <v>45715</v>
      </c>
      <c r="P747" s="74" t="str">
        <f ca="1">IF(Proc[[#This Row],[DaysAgeing]]&gt;5,"yep","on track")</f>
        <v>on track</v>
      </c>
      <c r="Q747" s="3">
        <f ca="1">IF(Proc[[#This Row],[DateClosed]]="",ABS(NETWORKDAYS(Proc[[#This Row],[DateOpened]],TODAY()))-1,ABS(NETWORKDAYS(Proc[[#This Row],[DateOpened]],Proc[[#This Row],[DateClosed]]))-1)</f>
        <v>2</v>
      </c>
      <c r="R747" s="74" t="s">
        <v>1004</v>
      </c>
      <c r="S747" s="73"/>
    </row>
    <row r="748" spans="1:19" hidden="1">
      <c r="A748" s="72" t="s">
        <v>2417</v>
      </c>
      <c r="B748" s="73" t="str">
        <f>IFERROR(VLOOKUP(Proc[[#This Row],[App]],Table2[],3,0),"open")</f>
        <v>ok</v>
      </c>
      <c r="C748" s="72" t="s">
        <v>369</v>
      </c>
      <c r="D748" t="s">
        <v>2408</v>
      </c>
      <c r="E748" t="s">
        <v>680</v>
      </c>
      <c r="F748" s="73" t="s">
        <v>2421</v>
      </c>
      <c r="G748" s="72" t="s">
        <v>400</v>
      </c>
      <c r="H748" s="73" t="str">
        <f>IF(Proc[[#This Row],[type]]="LFF (MDG-F)",MID(Proc[[#This Row],[Obj]],13,10),"")</f>
        <v/>
      </c>
      <c r="J748" s="73" t="b">
        <f>Proc[[#This Row],[Requested]]=Proc[[#This Row],[CurrentParent]]</f>
        <v>0</v>
      </c>
      <c r="K748" s="73" t="str">
        <f>IF(Proc[[#This Row],[Author]]="Marcela Urrego",VLOOKUP(LEFT(Proc[[#This Row],[Requested]],1),Table3[#All],2,0),VLOOKUP(Proc[[#This Row],[Author]],Table4[],2,0))</f>
        <v>LS</v>
      </c>
      <c r="L748" s="32" t="s">
        <v>530</v>
      </c>
      <c r="M748" s="69">
        <v>45713.460798611108</v>
      </c>
      <c r="N748" s="69">
        <v>45715</v>
      </c>
      <c r="O748" s="69">
        <v>45715</v>
      </c>
      <c r="P748" s="74" t="str">
        <f ca="1">IF(Proc[[#This Row],[DaysAgeing]]&gt;5,"yep","on track")</f>
        <v>on track</v>
      </c>
      <c r="Q748" s="3">
        <f ca="1">IF(Proc[[#This Row],[DateClosed]]="",ABS(NETWORKDAYS(Proc[[#This Row],[DateOpened]],TODAY()))-1,ABS(NETWORKDAYS(Proc[[#This Row],[DateOpened]],Proc[[#This Row],[DateClosed]]))-1)</f>
        <v>2</v>
      </c>
      <c r="R748" s="74" t="s">
        <v>1004</v>
      </c>
      <c r="S748" s="73"/>
    </row>
    <row r="749" spans="1:19" hidden="1">
      <c r="A749" s="72" t="s">
        <v>2417</v>
      </c>
      <c r="B749" s="73" t="str">
        <f>IFERROR(VLOOKUP(Proc[[#This Row],[App]],Table2[],3,0),"open")</f>
        <v>ok</v>
      </c>
      <c r="C749" s="72" t="s">
        <v>369</v>
      </c>
      <c r="D749" t="s">
        <v>2409</v>
      </c>
      <c r="E749" t="s">
        <v>680</v>
      </c>
      <c r="F749" s="73" t="s">
        <v>1318</v>
      </c>
      <c r="G749" s="72" t="s">
        <v>400</v>
      </c>
      <c r="H749" s="73" t="str">
        <f>IF(Proc[[#This Row],[type]]="LFF (MDG-F)",MID(Proc[[#This Row],[Obj]],13,10),"")</f>
        <v/>
      </c>
      <c r="J749" s="73" t="b">
        <f>Proc[[#This Row],[Requested]]=Proc[[#This Row],[CurrentParent]]</f>
        <v>0</v>
      </c>
      <c r="K749" s="73" t="str">
        <f>IF(Proc[[#This Row],[Author]]="Marcela Urrego",VLOOKUP(LEFT(Proc[[#This Row],[Requested]],1),Table3[#All],2,0),VLOOKUP(Proc[[#This Row],[Author]],Table4[],2,0))</f>
        <v>LS</v>
      </c>
      <c r="L749" s="32" t="s">
        <v>530</v>
      </c>
      <c r="M749" s="69">
        <v>45713.460798611108</v>
      </c>
      <c r="N749" s="69">
        <v>45715</v>
      </c>
      <c r="O749" s="69">
        <v>45715</v>
      </c>
      <c r="P749" s="74" t="str">
        <f ca="1">IF(Proc[[#This Row],[DaysAgeing]]&gt;5,"yep","on track")</f>
        <v>on track</v>
      </c>
      <c r="Q749" s="3">
        <f ca="1">IF(Proc[[#This Row],[DateClosed]]="",ABS(NETWORKDAYS(Proc[[#This Row],[DateOpened]],TODAY()))-1,ABS(NETWORKDAYS(Proc[[#This Row],[DateOpened]],Proc[[#This Row],[DateClosed]]))-1)</f>
        <v>2</v>
      </c>
      <c r="R749" s="74" t="s">
        <v>1004</v>
      </c>
      <c r="S749" s="73"/>
    </row>
    <row r="750" spans="1:19" hidden="1">
      <c r="A750" s="72" t="s">
        <v>2417</v>
      </c>
      <c r="B750" s="73" t="str">
        <f>IFERROR(VLOOKUP(Proc[[#This Row],[App]],Table2[],3,0),"open")</f>
        <v>ok</v>
      </c>
      <c r="C750" s="72" t="s">
        <v>369</v>
      </c>
      <c r="D750" t="s">
        <v>2410</v>
      </c>
      <c r="E750" t="s">
        <v>2411</v>
      </c>
      <c r="F750" s="73" t="s">
        <v>2422</v>
      </c>
      <c r="G750" s="72" t="s">
        <v>400</v>
      </c>
      <c r="H750" s="73" t="str">
        <f>IF(Proc[[#This Row],[type]]="LFF (MDG-F)",MID(Proc[[#This Row],[Obj]],13,10),"")</f>
        <v/>
      </c>
      <c r="J750" s="73" t="b">
        <f>Proc[[#This Row],[Requested]]=Proc[[#This Row],[CurrentParent]]</f>
        <v>0</v>
      </c>
      <c r="K750" s="73" t="str">
        <f>IF(Proc[[#This Row],[Author]]="Marcela Urrego",VLOOKUP(LEFT(Proc[[#This Row],[Requested]],1),Table3[#All],2,0),VLOOKUP(Proc[[#This Row],[Author]],Table4[],2,0))</f>
        <v>LS</v>
      </c>
      <c r="L750" s="32" t="s">
        <v>530</v>
      </c>
      <c r="M750" s="69">
        <v>45713.460798611108</v>
      </c>
      <c r="N750" s="69">
        <v>45715</v>
      </c>
      <c r="O750" s="69">
        <v>45715</v>
      </c>
      <c r="P750" s="74" t="str">
        <f ca="1">IF(Proc[[#This Row],[DaysAgeing]]&gt;5,"yep","on track")</f>
        <v>on track</v>
      </c>
      <c r="Q750" s="3">
        <f ca="1">IF(Proc[[#This Row],[DateClosed]]="",ABS(NETWORKDAYS(Proc[[#This Row],[DateOpened]],TODAY()))-1,ABS(NETWORKDAYS(Proc[[#This Row],[DateOpened]],Proc[[#This Row],[DateClosed]]))-1)</f>
        <v>2</v>
      </c>
      <c r="R750" s="74" t="s">
        <v>1004</v>
      </c>
      <c r="S750" s="73"/>
    </row>
    <row r="751" spans="1:19" hidden="1">
      <c r="A751" s="72" t="s">
        <v>2417</v>
      </c>
      <c r="B751" s="73" t="str">
        <f>IFERROR(VLOOKUP(Proc[[#This Row],[App]],Table2[],3,0),"open")</f>
        <v>ok</v>
      </c>
      <c r="C751" s="72" t="s">
        <v>369</v>
      </c>
      <c r="D751" t="s">
        <v>2412</v>
      </c>
      <c r="E751" t="s">
        <v>2413</v>
      </c>
      <c r="F751" s="73" t="s">
        <v>1318</v>
      </c>
      <c r="G751" s="72" t="s">
        <v>400</v>
      </c>
      <c r="H751" s="73" t="str">
        <f>IF(Proc[[#This Row],[type]]="LFF (MDG-F)",MID(Proc[[#This Row],[Obj]],13,10),"")</f>
        <v/>
      </c>
      <c r="J751" s="73" t="b">
        <f>Proc[[#This Row],[Requested]]=Proc[[#This Row],[CurrentParent]]</f>
        <v>0</v>
      </c>
      <c r="K751" s="73" t="str">
        <f>IF(Proc[[#This Row],[Author]]="Marcela Urrego",VLOOKUP(LEFT(Proc[[#This Row],[Requested]],1),Table3[#All],2,0),VLOOKUP(Proc[[#This Row],[Author]],Table4[],2,0))</f>
        <v>LS</v>
      </c>
      <c r="L751" s="32" t="s">
        <v>530</v>
      </c>
      <c r="M751" s="69">
        <v>45713.460798611108</v>
      </c>
      <c r="N751" s="69">
        <v>45715</v>
      </c>
      <c r="O751" s="69">
        <v>45715</v>
      </c>
      <c r="P751" s="74" t="str">
        <f ca="1">IF(Proc[[#This Row],[DaysAgeing]]&gt;5,"yep","on track")</f>
        <v>on track</v>
      </c>
      <c r="Q751" s="3">
        <f ca="1">IF(Proc[[#This Row],[DateClosed]]="",ABS(NETWORKDAYS(Proc[[#This Row],[DateOpened]],TODAY()))-1,ABS(NETWORKDAYS(Proc[[#This Row],[DateOpened]],Proc[[#This Row],[DateClosed]]))-1)</f>
        <v>2</v>
      </c>
      <c r="R751" s="74" t="s">
        <v>1004</v>
      </c>
      <c r="S751" s="73"/>
    </row>
    <row r="752" spans="1:19" hidden="1">
      <c r="A752" s="72" t="s">
        <v>2417</v>
      </c>
      <c r="B752" s="73" t="str">
        <f>IFERROR(VLOOKUP(Proc[[#This Row],[App]],Table2[],3,0),"open")</f>
        <v>ok</v>
      </c>
      <c r="C752" s="72" t="s">
        <v>369</v>
      </c>
      <c r="D752" t="s">
        <v>2414</v>
      </c>
      <c r="E752" t="s">
        <v>2413</v>
      </c>
      <c r="F752" s="73" t="s">
        <v>2423</v>
      </c>
      <c r="G752" s="72" t="s">
        <v>400</v>
      </c>
      <c r="H752" s="73" t="str">
        <f>IF(Proc[[#This Row],[type]]="LFF (MDG-F)",MID(Proc[[#This Row],[Obj]],13,10),"")</f>
        <v/>
      </c>
      <c r="J752" s="73" t="b">
        <f>Proc[[#This Row],[Requested]]=Proc[[#This Row],[CurrentParent]]</f>
        <v>0</v>
      </c>
      <c r="K752" s="73" t="str">
        <f>IF(Proc[[#This Row],[Author]]="Marcela Urrego",VLOOKUP(LEFT(Proc[[#This Row],[Requested]],1),Table3[#All],2,0),VLOOKUP(Proc[[#This Row],[Author]],Table4[],2,0))</f>
        <v>LS</v>
      </c>
      <c r="L752" s="32" t="s">
        <v>530</v>
      </c>
      <c r="M752" s="69">
        <v>45713.460798611108</v>
      </c>
      <c r="N752" s="69">
        <v>45715</v>
      </c>
      <c r="O752" s="69">
        <v>45715</v>
      </c>
      <c r="P752" s="74" t="str">
        <f ca="1">IF(Proc[[#This Row],[DaysAgeing]]&gt;5,"yep","on track")</f>
        <v>on track</v>
      </c>
      <c r="Q752" s="3">
        <f ca="1">IF(Proc[[#This Row],[DateClosed]]="",ABS(NETWORKDAYS(Proc[[#This Row],[DateOpened]],TODAY()))-1,ABS(NETWORKDAYS(Proc[[#This Row],[DateOpened]],Proc[[#This Row],[DateClosed]]))-1)</f>
        <v>2</v>
      </c>
      <c r="R752" s="74" t="s">
        <v>1004</v>
      </c>
      <c r="S752" s="73"/>
    </row>
    <row r="753" spans="1:19" hidden="1">
      <c r="A753" s="72" t="s">
        <v>2417</v>
      </c>
      <c r="B753" s="73" t="str">
        <f>IFERROR(VLOOKUP(Proc[[#This Row],[App]],Table2[],3,0),"open")</f>
        <v>ok</v>
      </c>
      <c r="C753" s="72" t="s">
        <v>369</v>
      </c>
      <c r="D753" t="s">
        <v>2415</v>
      </c>
      <c r="E753" t="s">
        <v>2416</v>
      </c>
      <c r="F753" s="73" t="s">
        <v>1318</v>
      </c>
      <c r="G753" s="72" t="s">
        <v>400</v>
      </c>
      <c r="H753" s="73" t="str">
        <f>IF(Proc[[#This Row],[type]]="LFF (MDG-F)",MID(Proc[[#This Row],[Obj]],13,10),"")</f>
        <v/>
      </c>
      <c r="J753" s="73" t="b">
        <f>Proc[[#This Row],[Requested]]=Proc[[#This Row],[CurrentParent]]</f>
        <v>0</v>
      </c>
      <c r="K753" s="73" t="str">
        <f>IF(Proc[[#This Row],[Author]]="Marcela Urrego",VLOOKUP(LEFT(Proc[[#This Row],[Requested]],1),Table3[#All],2,0),VLOOKUP(Proc[[#This Row],[Author]],Table4[],2,0))</f>
        <v>LS</v>
      </c>
      <c r="L753" s="32" t="s">
        <v>530</v>
      </c>
      <c r="M753" s="69">
        <v>45713.460798611108</v>
      </c>
      <c r="N753" s="69">
        <v>45715</v>
      </c>
      <c r="O753" s="69">
        <v>45715</v>
      </c>
      <c r="P753" s="74" t="str">
        <f ca="1">IF(Proc[[#This Row],[DaysAgeing]]&gt;5,"yep","on track")</f>
        <v>on track</v>
      </c>
      <c r="Q753" s="3">
        <f ca="1">IF(Proc[[#This Row],[DateClosed]]="",ABS(NETWORKDAYS(Proc[[#This Row],[DateOpened]],TODAY()))-1,ABS(NETWORKDAYS(Proc[[#This Row],[DateOpened]],Proc[[#This Row],[DateClosed]]))-1)</f>
        <v>2</v>
      </c>
      <c r="R753" s="74" t="s">
        <v>1004</v>
      </c>
      <c r="S753" s="73"/>
    </row>
    <row r="754" spans="1:19" hidden="1">
      <c r="A754" t="s">
        <v>2424</v>
      </c>
      <c r="B754" s="73" t="str">
        <f>IFERROR(VLOOKUP(Proc[[#This Row],[App]],Table2[],3,0),"open")</f>
        <v>ok</v>
      </c>
      <c r="C754" t="s">
        <v>369</v>
      </c>
      <c r="D754" t="s">
        <v>2425</v>
      </c>
      <c r="E754" t="s">
        <v>2426</v>
      </c>
      <c r="F754" s="73" t="s">
        <v>2418</v>
      </c>
      <c r="G754" t="s">
        <v>400</v>
      </c>
      <c r="H754" s="73" t="str">
        <f>IF(Proc[[#This Row],[type]]="LFF (MDG-F)",MID(Proc[[#This Row],[Obj]],13,10),"")</f>
        <v/>
      </c>
      <c r="J754" s="73" t="b">
        <f>Proc[[#This Row],[Requested]]=Proc[[#This Row],[CurrentParent]]</f>
        <v>0</v>
      </c>
      <c r="K754" s="73" t="str">
        <f>IF(Proc[[#This Row],[Author]]="Marcela Urrego",VLOOKUP(LEFT(Proc[[#This Row],[Requested]],1),Table3[#All],2,0),VLOOKUP(Proc[[#This Row],[Author]],Table4[],2,0))</f>
        <v>LS</v>
      </c>
      <c r="L754" s="32" t="s">
        <v>530</v>
      </c>
      <c r="M754" s="69">
        <v>45714.601423611108</v>
      </c>
      <c r="N754" s="69">
        <v>45716</v>
      </c>
      <c r="O754" s="69">
        <v>45716</v>
      </c>
      <c r="P754" s="74" t="str">
        <f ca="1">IF(Proc[[#This Row],[DaysAgeing]]&gt;5,"yep","on track")</f>
        <v>on track</v>
      </c>
      <c r="Q754" s="3">
        <f ca="1">IF(Proc[[#This Row],[DateClosed]]="",ABS(NETWORKDAYS(Proc[[#This Row],[DateOpened]],TODAY()))-1,ABS(NETWORKDAYS(Proc[[#This Row],[DateOpened]],Proc[[#This Row],[DateClosed]]))-1)</f>
        <v>2</v>
      </c>
      <c r="R754" s="74" t="s">
        <v>1004</v>
      </c>
      <c r="S754" s="73"/>
    </row>
    <row r="755" spans="1:19" hidden="1">
      <c r="A755" t="s">
        <v>2427</v>
      </c>
      <c r="B755" s="73" t="str">
        <f>IFERROR(VLOOKUP(Proc[[#This Row],[App]],Table2[],3,0),"open")</f>
        <v>ok</v>
      </c>
      <c r="C755" s="72" t="s">
        <v>369</v>
      </c>
      <c r="D755" t="s">
        <v>2443</v>
      </c>
      <c r="E755" t="s">
        <v>547</v>
      </c>
      <c r="F755" s="73" t="s">
        <v>1762</v>
      </c>
      <c r="G755" s="72" t="s">
        <v>400</v>
      </c>
      <c r="H755" s="73" t="str">
        <f>IF(Proc[[#This Row],[type]]="LFF (MDG-F)",MID(Proc[[#This Row],[Obj]],13,10),"")</f>
        <v/>
      </c>
      <c r="J755" s="73" t="b">
        <f>Proc[[#This Row],[Requested]]=Proc[[#This Row],[CurrentParent]]</f>
        <v>0</v>
      </c>
      <c r="K755" s="73" t="str">
        <f>IF(Proc[[#This Row],[Author]]="Marcela Urrego",VLOOKUP(LEFT(Proc[[#This Row],[Requested]],1),Table3[#All],2,0),VLOOKUP(Proc[[#This Row],[Author]],Table4[],2,0))</f>
        <v>LS</v>
      </c>
      <c r="L755" s="32" t="s">
        <v>530</v>
      </c>
      <c r="M755" s="69">
        <v>45714.490324074075</v>
      </c>
      <c r="N755" s="69">
        <v>45716</v>
      </c>
      <c r="O755" s="69">
        <v>45716</v>
      </c>
      <c r="P755" s="74" t="str">
        <f ca="1">IF(Proc[[#This Row],[DaysAgeing]]&gt;5,"yep","on track")</f>
        <v>on track</v>
      </c>
      <c r="Q755" s="3">
        <f ca="1">IF(Proc[[#This Row],[DateClosed]]="",ABS(NETWORKDAYS(Proc[[#This Row],[DateOpened]],TODAY()))-1,ABS(NETWORKDAYS(Proc[[#This Row],[DateOpened]],Proc[[#This Row],[DateClosed]]))-1)</f>
        <v>2</v>
      </c>
      <c r="R755" s="74" t="s">
        <v>1004</v>
      </c>
      <c r="S755" s="73"/>
    </row>
    <row r="756" spans="1:19" hidden="1">
      <c r="A756" s="72" t="s">
        <v>2427</v>
      </c>
      <c r="B756" s="73" t="str">
        <f>IFERROR(VLOOKUP(Proc[[#This Row],[App]],Table2[],3,0),"open")</f>
        <v>ok</v>
      </c>
      <c r="C756" s="72" t="s">
        <v>369</v>
      </c>
      <c r="D756" t="s">
        <v>2429</v>
      </c>
      <c r="E756" t="s">
        <v>2431</v>
      </c>
      <c r="F756" s="73" t="s">
        <v>2433</v>
      </c>
      <c r="G756" s="72" t="s">
        <v>400</v>
      </c>
      <c r="H756" s="73" t="str">
        <f>IF(Proc[[#This Row],[type]]="LFF (MDG-F)",MID(Proc[[#This Row],[Obj]],13,10),"")</f>
        <v/>
      </c>
      <c r="J756" s="73" t="b">
        <f>Proc[[#This Row],[Requested]]=Proc[[#This Row],[CurrentParent]]</f>
        <v>0</v>
      </c>
      <c r="K756" s="73" t="str">
        <f>IF(Proc[[#This Row],[Author]]="Marcela Urrego",VLOOKUP(LEFT(Proc[[#This Row],[Requested]],1),Table3[#All],2,0),VLOOKUP(Proc[[#This Row],[Author]],Table4[],2,0))</f>
        <v>LS</v>
      </c>
      <c r="L756" s="32" t="s">
        <v>530</v>
      </c>
      <c r="M756" s="69">
        <v>45714.490324074075</v>
      </c>
      <c r="N756" s="69">
        <v>45716</v>
      </c>
      <c r="O756" s="69">
        <v>45716</v>
      </c>
      <c r="P756" s="74" t="str">
        <f ca="1">IF(Proc[[#This Row],[DaysAgeing]]&gt;5,"yep","on track")</f>
        <v>on track</v>
      </c>
      <c r="Q756" s="3">
        <f ca="1">IF(Proc[[#This Row],[DateClosed]]="",ABS(NETWORKDAYS(Proc[[#This Row],[DateOpened]],TODAY()))-1,ABS(NETWORKDAYS(Proc[[#This Row],[DateOpened]],Proc[[#This Row],[DateClosed]]))-1)</f>
        <v>2</v>
      </c>
      <c r="R756" s="74" t="s">
        <v>1004</v>
      </c>
      <c r="S756" s="73"/>
    </row>
    <row r="757" spans="1:19" hidden="1">
      <c r="A757" s="72" t="s">
        <v>2427</v>
      </c>
      <c r="B757" s="73" t="str">
        <f>IFERROR(VLOOKUP(Proc[[#This Row],[App]],Table2[],3,0),"open")</f>
        <v>ok</v>
      </c>
      <c r="C757" s="72" t="s">
        <v>369</v>
      </c>
      <c r="D757" t="s">
        <v>2430</v>
      </c>
      <c r="E757" t="s">
        <v>2432</v>
      </c>
      <c r="F757" s="73" t="s">
        <v>2433</v>
      </c>
      <c r="G757" s="72" t="s">
        <v>400</v>
      </c>
      <c r="H757" s="73" t="str">
        <f>IF(Proc[[#This Row],[type]]="LFF (MDG-F)",MID(Proc[[#This Row],[Obj]],13,10),"")</f>
        <v/>
      </c>
      <c r="J757" s="73" t="b">
        <f>Proc[[#This Row],[Requested]]=Proc[[#This Row],[CurrentParent]]</f>
        <v>0</v>
      </c>
      <c r="K757" s="73" t="str">
        <f>IF(Proc[[#This Row],[Author]]="Marcela Urrego",VLOOKUP(LEFT(Proc[[#This Row],[Requested]],1),Table3[#All],2,0),VLOOKUP(Proc[[#This Row],[Author]],Table4[],2,0))</f>
        <v>LS</v>
      </c>
      <c r="L757" s="32" t="s">
        <v>530</v>
      </c>
      <c r="M757" s="69">
        <v>45714.490324074075</v>
      </c>
      <c r="N757" s="69">
        <v>45716</v>
      </c>
      <c r="O757" s="69">
        <v>45716</v>
      </c>
      <c r="P757" s="74" t="str">
        <f ca="1">IF(Proc[[#This Row],[DaysAgeing]]&gt;5,"yep","on track")</f>
        <v>on track</v>
      </c>
      <c r="Q757" s="3">
        <f ca="1">IF(Proc[[#This Row],[DateClosed]]="",ABS(NETWORKDAYS(Proc[[#This Row],[DateOpened]],TODAY()))-1,ABS(NETWORKDAYS(Proc[[#This Row],[DateOpened]],Proc[[#This Row],[DateClosed]]))-1)</f>
        <v>2</v>
      </c>
      <c r="R757" s="74" t="s">
        <v>1004</v>
      </c>
      <c r="S757" s="73"/>
    </row>
    <row r="758" spans="1:19" hidden="1">
      <c r="A758" s="72" t="s">
        <v>2427</v>
      </c>
      <c r="B758" s="73" t="str">
        <f>IFERROR(VLOOKUP(Proc[[#This Row],[App]],Table2[],3,0),"open")</f>
        <v>ok</v>
      </c>
      <c r="C758" s="72" t="s">
        <v>369</v>
      </c>
      <c r="D758" t="s">
        <v>2428</v>
      </c>
      <c r="E758" t="s">
        <v>2431</v>
      </c>
      <c r="F758" s="73" t="s">
        <v>2434</v>
      </c>
      <c r="G758" s="72" t="s">
        <v>400</v>
      </c>
      <c r="H758" s="73" t="str">
        <f>IF(Proc[[#This Row],[type]]="LFF (MDG-F)",MID(Proc[[#This Row],[Obj]],13,10),"")</f>
        <v/>
      </c>
      <c r="J758" s="73" t="b">
        <f>Proc[[#This Row],[Requested]]=Proc[[#This Row],[CurrentParent]]</f>
        <v>0</v>
      </c>
      <c r="K758" s="73" t="str">
        <f>IF(Proc[[#This Row],[Author]]="Marcela Urrego",VLOOKUP(LEFT(Proc[[#This Row],[Requested]],1),Table3[#All],2,0),VLOOKUP(Proc[[#This Row],[Author]],Table4[],2,0))</f>
        <v>LS</v>
      </c>
      <c r="L758" s="32" t="s">
        <v>530</v>
      </c>
      <c r="M758" s="69">
        <v>45714.490324074075</v>
      </c>
      <c r="N758" s="69">
        <v>45716</v>
      </c>
      <c r="O758" s="69">
        <v>45716</v>
      </c>
      <c r="P758" s="74" t="str">
        <f ca="1">IF(Proc[[#This Row],[DaysAgeing]]&gt;5,"yep","on track")</f>
        <v>on track</v>
      </c>
      <c r="Q758" s="3">
        <f ca="1">IF(Proc[[#This Row],[DateClosed]]="",ABS(NETWORKDAYS(Proc[[#This Row],[DateOpened]],TODAY()))-1,ABS(NETWORKDAYS(Proc[[#This Row],[DateOpened]],Proc[[#This Row],[DateClosed]]))-1)</f>
        <v>2</v>
      </c>
      <c r="R758" s="74" t="s">
        <v>1004</v>
      </c>
      <c r="S758" s="73"/>
    </row>
    <row r="759" spans="1:19" hidden="1">
      <c r="A759" t="s">
        <v>2438</v>
      </c>
      <c r="B759" s="73" t="str">
        <f>IFERROR(VLOOKUP(Proc[[#This Row],[App]],Table2[],3,0),"open")</f>
        <v>ok</v>
      </c>
      <c r="C759" s="72" t="s">
        <v>369</v>
      </c>
      <c r="D759" s="72" t="s">
        <v>2435</v>
      </c>
      <c r="E759" t="s">
        <v>2436</v>
      </c>
      <c r="F759" s="73" t="s">
        <v>2437</v>
      </c>
      <c r="G759" s="72" t="s">
        <v>400</v>
      </c>
      <c r="H759" s="73" t="str">
        <f>IF(Proc[[#This Row],[type]]="LFF (MDG-F)",MID(Proc[[#This Row],[Obj]],13,10),"")</f>
        <v/>
      </c>
      <c r="J759" s="73" t="b">
        <f>Proc[[#This Row],[Requested]]=Proc[[#This Row],[CurrentParent]]</f>
        <v>0</v>
      </c>
      <c r="K759" s="73" t="str">
        <f>IF(Proc[[#This Row],[Author]]="Marcela Urrego",VLOOKUP(LEFT(Proc[[#This Row],[Requested]],1),Table3[#All],2,0),VLOOKUP(Proc[[#This Row],[Author]],Table4[],2,0))</f>
        <v>LS</v>
      </c>
      <c r="L759" s="32" t="s">
        <v>530</v>
      </c>
      <c r="M759" s="69">
        <v>45714.355810185189</v>
      </c>
      <c r="N759" s="69">
        <v>45716</v>
      </c>
      <c r="O759" s="69">
        <v>45716</v>
      </c>
      <c r="P759" s="74" t="str">
        <f ca="1">IF(Proc[[#This Row],[DaysAgeing]]&gt;5,"yep","on track")</f>
        <v>on track</v>
      </c>
      <c r="Q759" s="3">
        <f ca="1">IF(Proc[[#This Row],[DateClosed]]="",ABS(NETWORKDAYS(Proc[[#This Row],[DateOpened]],TODAY()))-1,ABS(NETWORKDAYS(Proc[[#This Row],[DateOpened]],Proc[[#This Row],[DateClosed]]))-1)</f>
        <v>2</v>
      </c>
      <c r="R759" s="74" t="s">
        <v>858</v>
      </c>
      <c r="S759" s="73"/>
    </row>
    <row r="760" spans="1:19" hidden="1">
      <c r="A760" t="s">
        <v>2439</v>
      </c>
      <c r="B760" s="73" t="str">
        <f>IFERROR(VLOOKUP(Proc[[#This Row],[App]],Table2[],3,0),"open")</f>
        <v>ok</v>
      </c>
      <c r="C760" s="72" t="s">
        <v>369</v>
      </c>
      <c r="D760" t="s">
        <v>2440</v>
      </c>
      <c r="E760" t="s">
        <v>2442</v>
      </c>
      <c r="F760" s="73" t="s">
        <v>2441</v>
      </c>
      <c r="G760" t="s">
        <v>406</v>
      </c>
      <c r="H760" s="73" t="str">
        <f>IF(Proc[[#This Row],[type]]="LFF (MDG-F)",MID(Proc[[#This Row],[Obj]],13,10),"")</f>
        <v>KR07C06030</v>
      </c>
      <c r="J760" s="73" t="b">
        <f>Proc[[#This Row],[Requested]]=Proc[[#This Row],[CurrentParent]]</f>
        <v>0</v>
      </c>
      <c r="K760" s="73" t="str">
        <f>IF(Proc[[#This Row],[Author]]="Marcela Urrego",VLOOKUP(LEFT(Proc[[#This Row],[Requested]],1),Table3[#All],2,0),VLOOKUP(Proc[[#This Row],[Author]],Table4[],2,0))</f>
        <v>EL</v>
      </c>
      <c r="L760" s="32" t="s">
        <v>530</v>
      </c>
      <c r="M760" s="69">
        <v>45714.387881944444</v>
      </c>
      <c r="N760" s="69">
        <v>45716</v>
      </c>
      <c r="O760" s="69">
        <v>45716</v>
      </c>
      <c r="P760" s="74" t="str">
        <f ca="1">IF(Proc[[#This Row],[DaysAgeing]]&gt;5,"yep","on track")</f>
        <v>on track</v>
      </c>
      <c r="Q760" s="3">
        <f ca="1">IF(Proc[[#This Row],[DateClosed]]="",ABS(NETWORKDAYS(Proc[[#This Row],[DateOpened]],TODAY()))-1,ABS(NETWORKDAYS(Proc[[#This Row],[DateOpened]],Proc[[#This Row],[DateClosed]]))-1)</f>
        <v>2</v>
      </c>
      <c r="R760" s="74" t="s">
        <v>1113</v>
      </c>
      <c r="S760" s="73"/>
    </row>
    <row r="761" spans="1:19" hidden="1">
      <c r="A761" t="s">
        <v>2448</v>
      </c>
      <c r="B761" s="73" t="str">
        <f>IFERROR(VLOOKUP(Proc[[#This Row],[App]],Table2[],3,0),"open")</f>
        <v>ok</v>
      </c>
      <c r="C761" s="72" t="s">
        <v>369</v>
      </c>
      <c r="D761" t="s">
        <v>2444</v>
      </c>
      <c r="E761" t="s">
        <v>2446</v>
      </c>
      <c r="F761" s="73" t="s">
        <v>2447</v>
      </c>
      <c r="G761" t="s">
        <v>400</v>
      </c>
      <c r="H761" s="73" t="str">
        <f>IF(Proc[[#This Row],[type]]="LFF (MDG-F)",MID(Proc[[#This Row],[Obj]],13,10),"")</f>
        <v/>
      </c>
      <c r="J761" s="73" t="b">
        <f>Proc[[#This Row],[Requested]]=Proc[[#This Row],[CurrentParent]]</f>
        <v>0</v>
      </c>
      <c r="K761" s="73" t="str">
        <f>IF(Proc[[#This Row],[Author]]="Marcela Urrego",VLOOKUP(LEFT(Proc[[#This Row],[Requested]],1),Table3[#All],2,0),VLOOKUP(Proc[[#This Row],[Author]],Table4[],2,0))</f>
        <v>MGF</v>
      </c>
      <c r="L761" s="32" t="s">
        <v>530</v>
      </c>
      <c r="M761" s="69">
        <v>45715.634722222225</v>
      </c>
      <c r="N761" s="69">
        <v>45716</v>
      </c>
      <c r="O761" s="69">
        <v>45716</v>
      </c>
      <c r="P761" s="74" t="str">
        <f ca="1">IF(Proc[[#This Row],[DaysAgeing]]&gt;5,"yep","on track")</f>
        <v>on track</v>
      </c>
      <c r="Q761" s="3">
        <f ca="1">IF(Proc[[#This Row],[DateClosed]]="",ABS(NETWORKDAYS(Proc[[#This Row],[DateOpened]],TODAY()))-1,ABS(NETWORKDAYS(Proc[[#This Row],[DateOpened]],Proc[[#This Row],[DateClosed]]))-1)</f>
        <v>1</v>
      </c>
      <c r="R761" s="74" t="s">
        <v>538</v>
      </c>
      <c r="S761" s="73"/>
    </row>
    <row r="762" spans="1:19" hidden="1">
      <c r="A762" t="s">
        <v>2448</v>
      </c>
      <c r="B762" s="73" t="str">
        <f>IFERROR(VLOOKUP(Proc[[#This Row],[App]],Table2[],3,0),"open")</f>
        <v>ok</v>
      </c>
      <c r="C762" s="72" t="s">
        <v>369</v>
      </c>
      <c r="D762" t="s">
        <v>2445</v>
      </c>
      <c r="E762" t="s">
        <v>2446</v>
      </c>
      <c r="F762" s="73" t="s">
        <v>2447</v>
      </c>
      <c r="G762" t="s">
        <v>400</v>
      </c>
      <c r="H762" s="73" t="str">
        <f>IF(Proc[[#This Row],[type]]="LFF (MDG-F)",MID(Proc[[#This Row],[Obj]],13,10),"")</f>
        <v/>
      </c>
      <c r="J762" s="73" t="b">
        <f>Proc[[#This Row],[Requested]]=Proc[[#This Row],[CurrentParent]]</f>
        <v>0</v>
      </c>
      <c r="K762" s="73" t="str">
        <f>IF(Proc[[#This Row],[Author]]="Marcela Urrego",VLOOKUP(LEFT(Proc[[#This Row],[Requested]],1),Table3[#All],2,0),VLOOKUP(Proc[[#This Row],[Author]],Table4[],2,0))</f>
        <v>MGF</v>
      </c>
      <c r="L762" s="32" t="s">
        <v>530</v>
      </c>
      <c r="M762" s="69">
        <v>45715.634722222225</v>
      </c>
      <c r="N762" s="69">
        <v>45716</v>
      </c>
      <c r="O762" s="69">
        <v>45716</v>
      </c>
      <c r="P762" s="74" t="str">
        <f ca="1">IF(Proc[[#This Row],[DaysAgeing]]&gt;5,"yep","on track")</f>
        <v>on track</v>
      </c>
      <c r="Q762" s="3">
        <f ca="1">IF(Proc[[#This Row],[DateClosed]]="",ABS(NETWORKDAYS(Proc[[#This Row],[DateOpened]],TODAY()))-1,ABS(NETWORKDAYS(Proc[[#This Row],[DateOpened]],Proc[[#This Row],[DateClosed]]))-1)</f>
        <v>1</v>
      </c>
      <c r="R762" s="74" t="s">
        <v>538</v>
      </c>
      <c r="S762" s="73"/>
    </row>
    <row r="763" spans="1:19" hidden="1">
      <c r="A763" t="s">
        <v>2449</v>
      </c>
      <c r="B763" s="73" t="str">
        <f>IFERROR(VLOOKUP(Proc[[#This Row],[App]],Table2[],3,0),"open")</f>
        <v>ok</v>
      </c>
      <c r="C763" t="s">
        <v>369</v>
      </c>
      <c r="D763" t="s">
        <v>2450</v>
      </c>
      <c r="E763" t="s">
        <v>2452</v>
      </c>
      <c r="F763" s="73" t="s">
        <v>2451</v>
      </c>
      <c r="G763" s="72" t="s">
        <v>406</v>
      </c>
      <c r="H763" s="73" t="str">
        <f>IF(Proc[[#This Row],[type]]="LFF (MDG-F)",MID(Proc[[#This Row],[Obj]],13,10),"")</f>
        <v>KR02TPAZ06</v>
      </c>
      <c r="J763" s="73" t="b">
        <f>Proc[[#This Row],[Requested]]=Proc[[#This Row],[CurrentParent]]</f>
        <v>0</v>
      </c>
      <c r="K763" s="73" t="str">
        <f>IF(Proc[[#This Row],[Author]]="Marcela Urrego",VLOOKUP(LEFT(Proc[[#This Row],[Requested]],1),Table3[#All],2,0),VLOOKUP(Proc[[#This Row],[Author]],Table4[],2,0))</f>
        <v>EL</v>
      </c>
      <c r="L763" s="32" t="s">
        <v>530</v>
      </c>
      <c r="M763" s="69">
        <v>45715.620972222219</v>
      </c>
      <c r="N763" s="69">
        <v>45719</v>
      </c>
      <c r="O763" s="69">
        <v>45719</v>
      </c>
      <c r="P763" s="74" t="str">
        <f ca="1">IF(Proc[[#This Row],[DaysAgeing]]&gt;5,"yep","on track")</f>
        <v>on track</v>
      </c>
      <c r="Q763" s="3">
        <f ca="1">IF(Proc[[#This Row],[DateClosed]]="",ABS(NETWORKDAYS(Proc[[#This Row],[DateOpened]],TODAY()))-1,ABS(NETWORKDAYS(Proc[[#This Row],[DateOpened]],Proc[[#This Row],[DateClosed]]))-1)</f>
        <v>2</v>
      </c>
      <c r="R763" s="74" t="s">
        <v>1113</v>
      </c>
      <c r="S763" s="73"/>
    </row>
    <row r="764" spans="1:19">
      <c r="A764" t="s">
        <v>2477</v>
      </c>
      <c r="B764" s="73" t="str">
        <f>IFERROR(VLOOKUP(Proc[[#This Row],[App]],Table2[],3,0),"open")</f>
        <v>open</v>
      </c>
      <c r="C764" t="s">
        <v>370</v>
      </c>
      <c r="D764" t="s">
        <v>2454</v>
      </c>
      <c r="E764" t="s">
        <v>2455</v>
      </c>
      <c r="F764" s="73" t="s">
        <v>2478</v>
      </c>
      <c r="G764" t="s">
        <v>400</v>
      </c>
      <c r="H764" s="73" t="str">
        <f>IF(Proc[[#This Row],[type]]="LFF (MDG-F)",MID(Proc[[#This Row],[Obj]],13,10),"")</f>
        <v/>
      </c>
      <c r="J764" s="73" t="b">
        <f>Proc[[#This Row],[Requested]]=Proc[[#This Row],[CurrentParent]]</f>
        <v>0</v>
      </c>
      <c r="K764" s="73" t="str">
        <f>IF(Proc[[#This Row],[Author]]="Marcela Urrego",VLOOKUP(LEFT(Proc[[#This Row],[Requested]],1),Table3[#All],2,0),VLOOKUP(Proc[[#This Row],[Author]],Table4[],2,0))</f>
        <v>HC</v>
      </c>
      <c r="L764" s="32" t="s">
        <v>530</v>
      </c>
      <c r="M764" s="69">
        <v>45716.734988425924</v>
      </c>
      <c r="N764" s="74"/>
      <c r="O764" s="74"/>
      <c r="P764" s="74" t="str">
        <f ca="1">IF(Proc[[#This Row],[DaysAgeing]]&gt;5,"yep","on track")</f>
        <v>on track</v>
      </c>
      <c r="Q764" s="3">
        <f ca="1">IF(Proc[[#This Row],[DateClosed]]="",ABS(NETWORKDAYS(Proc[[#This Row],[DateOpened]],TODAY()))-1,ABS(NETWORKDAYS(Proc[[#This Row],[DateOpened]],Proc[[#This Row],[DateClosed]]))-1)</f>
        <v>1</v>
      </c>
      <c r="R764" s="74" t="s">
        <v>1045</v>
      </c>
      <c r="S764" s="73"/>
    </row>
    <row r="765" spans="1:19">
      <c r="A765" s="72" t="s">
        <v>2477</v>
      </c>
      <c r="B765" s="73" t="str">
        <f>IFERROR(VLOOKUP(Proc[[#This Row],[App]],Table2[],3,0),"open")</f>
        <v>open</v>
      </c>
      <c r="C765" s="72" t="s">
        <v>370</v>
      </c>
      <c r="D765" t="s">
        <v>2456</v>
      </c>
      <c r="E765" t="s">
        <v>2457</v>
      </c>
      <c r="F765" s="73" t="s">
        <v>2479</v>
      </c>
      <c r="G765" s="72" t="s">
        <v>400</v>
      </c>
      <c r="H765" s="73" t="str">
        <f>IF(Proc[[#This Row],[type]]="LFF (MDG-F)",MID(Proc[[#This Row],[Obj]],13,10),"")</f>
        <v/>
      </c>
      <c r="J765" s="73" t="b">
        <f>Proc[[#This Row],[Requested]]=Proc[[#This Row],[CurrentParent]]</f>
        <v>0</v>
      </c>
      <c r="K765" s="73" t="str">
        <f>IF(Proc[[#This Row],[Author]]="Marcela Urrego",VLOOKUP(LEFT(Proc[[#This Row],[Requested]],1),Table3[#All],2,0),VLOOKUP(Proc[[#This Row],[Author]],Table4[],2,0))</f>
        <v>HC</v>
      </c>
      <c r="L765" s="32" t="s">
        <v>530</v>
      </c>
      <c r="M765" s="69">
        <v>45716.734988425924</v>
      </c>
      <c r="N765" s="74"/>
      <c r="O765" s="74"/>
      <c r="P765" s="74" t="str">
        <f ca="1">IF(Proc[[#This Row],[DaysAgeing]]&gt;5,"yep","on track")</f>
        <v>on track</v>
      </c>
      <c r="Q765" s="3">
        <f ca="1">IF(Proc[[#This Row],[DateClosed]]="",ABS(NETWORKDAYS(Proc[[#This Row],[DateOpened]],TODAY()))-1,ABS(NETWORKDAYS(Proc[[#This Row],[DateOpened]],Proc[[#This Row],[DateClosed]]))-1)</f>
        <v>1</v>
      </c>
      <c r="R765" s="74" t="s">
        <v>1045</v>
      </c>
      <c r="S765" s="73"/>
    </row>
    <row r="766" spans="1:19">
      <c r="A766" s="72" t="s">
        <v>2477</v>
      </c>
      <c r="B766" s="73" t="str">
        <f>IFERROR(VLOOKUP(Proc[[#This Row],[App]],Table2[],3,0),"open")</f>
        <v>open</v>
      </c>
      <c r="C766" s="72" t="s">
        <v>370</v>
      </c>
      <c r="D766" t="s">
        <v>2458</v>
      </c>
      <c r="E766" t="s">
        <v>2457</v>
      </c>
      <c r="F766" s="73" t="s">
        <v>2479</v>
      </c>
      <c r="G766" s="72" t="s">
        <v>400</v>
      </c>
      <c r="H766" s="73" t="str">
        <f>IF(Proc[[#This Row],[type]]="LFF (MDG-F)",MID(Proc[[#This Row],[Obj]],13,10),"")</f>
        <v/>
      </c>
      <c r="J766" s="73" t="b">
        <f>Proc[[#This Row],[Requested]]=Proc[[#This Row],[CurrentParent]]</f>
        <v>0</v>
      </c>
      <c r="K766" s="73" t="str">
        <f>IF(Proc[[#This Row],[Author]]="Marcela Urrego",VLOOKUP(LEFT(Proc[[#This Row],[Requested]],1),Table3[#All],2,0),VLOOKUP(Proc[[#This Row],[Author]],Table4[],2,0))</f>
        <v>HC</v>
      </c>
      <c r="L766" s="32" t="s">
        <v>530</v>
      </c>
      <c r="M766" s="69">
        <v>45716.734988425924</v>
      </c>
      <c r="N766" s="74"/>
      <c r="O766" s="74"/>
      <c r="P766" s="74" t="str">
        <f ca="1">IF(Proc[[#This Row],[DaysAgeing]]&gt;5,"yep","on track")</f>
        <v>on track</v>
      </c>
      <c r="Q766" s="3">
        <f ca="1">IF(Proc[[#This Row],[DateClosed]]="",ABS(NETWORKDAYS(Proc[[#This Row],[DateOpened]],TODAY()))-1,ABS(NETWORKDAYS(Proc[[#This Row],[DateOpened]],Proc[[#This Row],[DateClosed]]))-1)</f>
        <v>1</v>
      </c>
      <c r="R766" s="74" t="s">
        <v>1045</v>
      </c>
      <c r="S766" s="73"/>
    </row>
    <row r="767" spans="1:19">
      <c r="A767" s="72" t="s">
        <v>2477</v>
      </c>
      <c r="B767" s="73" t="str">
        <f>IFERROR(VLOOKUP(Proc[[#This Row],[App]],Table2[],3,0),"open")</f>
        <v>open</v>
      </c>
      <c r="C767" s="72" t="s">
        <v>370</v>
      </c>
      <c r="D767" t="s">
        <v>2459</v>
      </c>
      <c r="E767" t="s">
        <v>2457</v>
      </c>
      <c r="F767" s="73" t="s">
        <v>2479</v>
      </c>
      <c r="G767" s="72" t="s">
        <v>400</v>
      </c>
      <c r="H767" s="73" t="str">
        <f>IF(Proc[[#This Row],[type]]="LFF (MDG-F)",MID(Proc[[#This Row],[Obj]],13,10),"")</f>
        <v/>
      </c>
      <c r="J767" s="73" t="b">
        <f>Proc[[#This Row],[Requested]]=Proc[[#This Row],[CurrentParent]]</f>
        <v>0</v>
      </c>
      <c r="K767" s="73" t="str">
        <f>IF(Proc[[#This Row],[Author]]="Marcela Urrego",VLOOKUP(LEFT(Proc[[#This Row],[Requested]],1),Table3[#All],2,0),VLOOKUP(Proc[[#This Row],[Author]],Table4[],2,0))</f>
        <v>HC</v>
      </c>
      <c r="L767" s="32" t="s">
        <v>530</v>
      </c>
      <c r="M767" s="69">
        <v>45716.734988425924</v>
      </c>
      <c r="N767" s="74"/>
      <c r="O767" s="74"/>
      <c r="P767" s="74" t="str">
        <f ca="1">IF(Proc[[#This Row],[DaysAgeing]]&gt;5,"yep","on track")</f>
        <v>on track</v>
      </c>
      <c r="Q767" s="3">
        <f ca="1">IF(Proc[[#This Row],[DateClosed]]="",ABS(NETWORKDAYS(Proc[[#This Row],[DateOpened]],TODAY()))-1,ABS(NETWORKDAYS(Proc[[#This Row],[DateOpened]],Proc[[#This Row],[DateClosed]]))-1)</f>
        <v>1</v>
      </c>
      <c r="R767" s="74" t="s">
        <v>1045</v>
      </c>
      <c r="S767" s="73"/>
    </row>
    <row r="768" spans="1:19">
      <c r="A768" s="72" t="s">
        <v>2477</v>
      </c>
      <c r="B768" s="73" t="str">
        <f>IFERROR(VLOOKUP(Proc[[#This Row],[App]],Table2[],3,0),"open")</f>
        <v>open</v>
      </c>
      <c r="C768" s="72" t="s">
        <v>370</v>
      </c>
      <c r="D768" t="s">
        <v>2460</v>
      </c>
      <c r="E768" t="s">
        <v>2457</v>
      </c>
      <c r="F768" s="73" t="s">
        <v>2479</v>
      </c>
      <c r="G768" s="72" t="s">
        <v>400</v>
      </c>
      <c r="H768" s="73" t="str">
        <f>IF(Proc[[#This Row],[type]]="LFF (MDG-F)",MID(Proc[[#This Row],[Obj]],13,10),"")</f>
        <v/>
      </c>
      <c r="J768" s="73" t="b">
        <f>Proc[[#This Row],[Requested]]=Proc[[#This Row],[CurrentParent]]</f>
        <v>0</v>
      </c>
      <c r="K768" s="73" t="str">
        <f>IF(Proc[[#This Row],[Author]]="Marcela Urrego",VLOOKUP(LEFT(Proc[[#This Row],[Requested]],1),Table3[#All],2,0),VLOOKUP(Proc[[#This Row],[Author]],Table4[],2,0))</f>
        <v>HC</v>
      </c>
      <c r="L768" s="32" t="s">
        <v>530</v>
      </c>
      <c r="M768" s="69">
        <v>45716.734988425924</v>
      </c>
      <c r="N768" s="74"/>
      <c r="O768" s="74"/>
      <c r="P768" s="74" t="str">
        <f ca="1">IF(Proc[[#This Row],[DaysAgeing]]&gt;5,"yep","on track")</f>
        <v>on track</v>
      </c>
      <c r="Q768" s="3">
        <f ca="1">IF(Proc[[#This Row],[DateClosed]]="",ABS(NETWORKDAYS(Proc[[#This Row],[DateOpened]],TODAY()))-1,ABS(NETWORKDAYS(Proc[[#This Row],[DateOpened]],Proc[[#This Row],[DateClosed]]))-1)</f>
        <v>1</v>
      </c>
      <c r="R768" s="74" t="s">
        <v>1045</v>
      </c>
      <c r="S768" s="73"/>
    </row>
    <row r="769" spans="1:19">
      <c r="A769" s="72" t="s">
        <v>2477</v>
      </c>
      <c r="B769" s="73" t="str">
        <f>IFERROR(VLOOKUP(Proc[[#This Row],[App]],Table2[],3,0),"open")</f>
        <v>open</v>
      </c>
      <c r="C769" s="72" t="s">
        <v>370</v>
      </c>
      <c r="D769" t="s">
        <v>2461</v>
      </c>
      <c r="E769" t="s">
        <v>2457</v>
      </c>
      <c r="F769" s="73" t="s">
        <v>2479</v>
      </c>
      <c r="G769" s="72" t="s">
        <v>400</v>
      </c>
      <c r="H769" s="73" t="str">
        <f>IF(Proc[[#This Row],[type]]="LFF (MDG-F)",MID(Proc[[#This Row],[Obj]],13,10),"")</f>
        <v/>
      </c>
      <c r="J769" s="73" t="b">
        <f>Proc[[#This Row],[Requested]]=Proc[[#This Row],[CurrentParent]]</f>
        <v>0</v>
      </c>
      <c r="K769" s="73" t="str">
        <f>IF(Proc[[#This Row],[Author]]="Marcela Urrego",VLOOKUP(LEFT(Proc[[#This Row],[Requested]],1),Table3[#All],2,0),VLOOKUP(Proc[[#This Row],[Author]],Table4[],2,0))</f>
        <v>HC</v>
      </c>
      <c r="L769" s="32" t="s">
        <v>530</v>
      </c>
      <c r="M769" s="69">
        <v>45716.734988425924</v>
      </c>
      <c r="N769" s="74"/>
      <c r="O769" s="74"/>
      <c r="P769" s="74" t="str">
        <f ca="1">IF(Proc[[#This Row],[DaysAgeing]]&gt;5,"yep","on track")</f>
        <v>on track</v>
      </c>
      <c r="Q769" s="3">
        <f ca="1">IF(Proc[[#This Row],[DateClosed]]="",ABS(NETWORKDAYS(Proc[[#This Row],[DateOpened]],TODAY()))-1,ABS(NETWORKDAYS(Proc[[#This Row],[DateOpened]],Proc[[#This Row],[DateClosed]]))-1)</f>
        <v>1</v>
      </c>
      <c r="R769" s="74" t="s">
        <v>1045</v>
      </c>
      <c r="S769" s="73"/>
    </row>
    <row r="770" spans="1:19">
      <c r="A770" s="72" t="s">
        <v>2477</v>
      </c>
      <c r="B770" s="73" t="str">
        <f>IFERROR(VLOOKUP(Proc[[#This Row],[App]],Table2[],3,0),"open")</f>
        <v>open</v>
      </c>
      <c r="C770" s="72" t="s">
        <v>370</v>
      </c>
      <c r="D770" t="s">
        <v>2462</v>
      </c>
      <c r="E770" t="s">
        <v>2457</v>
      </c>
      <c r="F770" s="73" t="s">
        <v>2479</v>
      </c>
      <c r="G770" s="72" t="s">
        <v>400</v>
      </c>
      <c r="H770" s="73" t="str">
        <f>IF(Proc[[#This Row],[type]]="LFF (MDG-F)",MID(Proc[[#This Row],[Obj]],13,10),"")</f>
        <v/>
      </c>
      <c r="J770" s="73" t="b">
        <f>Proc[[#This Row],[Requested]]=Proc[[#This Row],[CurrentParent]]</f>
        <v>0</v>
      </c>
      <c r="K770" s="73" t="str">
        <f>IF(Proc[[#This Row],[Author]]="Marcela Urrego",VLOOKUP(LEFT(Proc[[#This Row],[Requested]],1),Table3[#All],2,0),VLOOKUP(Proc[[#This Row],[Author]],Table4[],2,0))</f>
        <v>HC</v>
      </c>
      <c r="L770" s="32" t="s">
        <v>530</v>
      </c>
      <c r="M770" s="69">
        <v>45716.734988425924</v>
      </c>
      <c r="N770" s="74"/>
      <c r="O770" s="74"/>
      <c r="P770" s="74" t="str">
        <f ca="1">IF(Proc[[#This Row],[DaysAgeing]]&gt;5,"yep","on track")</f>
        <v>on track</v>
      </c>
      <c r="Q770" s="3">
        <f ca="1">IF(Proc[[#This Row],[DateClosed]]="",ABS(NETWORKDAYS(Proc[[#This Row],[DateOpened]],TODAY()))-1,ABS(NETWORKDAYS(Proc[[#This Row],[DateOpened]],Proc[[#This Row],[DateClosed]]))-1)</f>
        <v>1</v>
      </c>
      <c r="R770" s="74" t="s">
        <v>1045</v>
      </c>
      <c r="S770" s="73"/>
    </row>
    <row r="771" spans="1:19">
      <c r="A771" s="72" t="s">
        <v>2477</v>
      </c>
      <c r="B771" s="73" t="str">
        <f>IFERROR(VLOOKUP(Proc[[#This Row],[App]],Table2[],3,0),"open")</f>
        <v>open</v>
      </c>
      <c r="C771" s="72" t="s">
        <v>370</v>
      </c>
      <c r="D771" t="s">
        <v>2463</v>
      </c>
      <c r="E771" t="s">
        <v>2457</v>
      </c>
      <c r="F771" s="73" t="s">
        <v>2479</v>
      </c>
      <c r="G771" s="72" t="s">
        <v>400</v>
      </c>
      <c r="H771" s="73" t="str">
        <f>IF(Proc[[#This Row],[type]]="LFF (MDG-F)",MID(Proc[[#This Row],[Obj]],13,10),"")</f>
        <v/>
      </c>
      <c r="J771" s="73" t="b">
        <f>Proc[[#This Row],[Requested]]=Proc[[#This Row],[CurrentParent]]</f>
        <v>0</v>
      </c>
      <c r="K771" s="73" t="str">
        <f>IF(Proc[[#This Row],[Author]]="Marcela Urrego",VLOOKUP(LEFT(Proc[[#This Row],[Requested]],1),Table3[#All],2,0),VLOOKUP(Proc[[#This Row],[Author]],Table4[],2,0))</f>
        <v>HC</v>
      </c>
      <c r="L771" s="32" t="s">
        <v>530</v>
      </c>
      <c r="M771" s="69">
        <v>45716.734988425924</v>
      </c>
      <c r="N771" s="74"/>
      <c r="O771" s="74"/>
      <c r="P771" s="74" t="str">
        <f ca="1">IF(Proc[[#This Row],[DaysAgeing]]&gt;5,"yep","on track")</f>
        <v>on track</v>
      </c>
      <c r="Q771" s="3">
        <f ca="1">IF(Proc[[#This Row],[DateClosed]]="",ABS(NETWORKDAYS(Proc[[#This Row],[DateOpened]],TODAY()))-1,ABS(NETWORKDAYS(Proc[[#This Row],[DateOpened]],Proc[[#This Row],[DateClosed]]))-1)</f>
        <v>1</v>
      </c>
      <c r="R771" s="74" t="s">
        <v>1045</v>
      </c>
      <c r="S771" s="73"/>
    </row>
    <row r="772" spans="1:19">
      <c r="A772" s="72" t="s">
        <v>2477</v>
      </c>
      <c r="B772" s="73" t="str">
        <f>IFERROR(VLOOKUP(Proc[[#This Row],[App]],Table2[],3,0),"open")</f>
        <v>open</v>
      </c>
      <c r="C772" s="72" t="s">
        <v>370</v>
      </c>
      <c r="D772" t="s">
        <v>2464</v>
      </c>
      <c r="E772" t="s">
        <v>2457</v>
      </c>
      <c r="F772" s="73" t="s">
        <v>2479</v>
      </c>
      <c r="G772" s="72" t="s">
        <v>400</v>
      </c>
      <c r="H772" s="73" t="str">
        <f>IF(Proc[[#This Row],[type]]="LFF (MDG-F)",MID(Proc[[#This Row],[Obj]],13,10),"")</f>
        <v/>
      </c>
      <c r="J772" s="73" t="b">
        <f>Proc[[#This Row],[Requested]]=Proc[[#This Row],[CurrentParent]]</f>
        <v>0</v>
      </c>
      <c r="K772" s="73" t="str">
        <f>IF(Proc[[#This Row],[Author]]="Marcela Urrego",VLOOKUP(LEFT(Proc[[#This Row],[Requested]],1),Table3[#All],2,0),VLOOKUP(Proc[[#This Row],[Author]],Table4[],2,0))</f>
        <v>HC</v>
      </c>
      <c r="L772" s="32" t="s">
        <v>530</v>
      </c>
      <c r="M772" s="69">
        <v>45716.734988425924</v>
      </c>
      <c r="N772" s="74"/>
      <c r="O772" s="74"/>
      <c r="P772" s="74" t="str">
        <f ca="1">IF(Proc[[#This Row],[DaysAgeing]]&gt;5,"yep","on track")</f>
        <v>on track</v>
      </c>
      <c r="Q772" s="3">
        <f ca="1">IF(Proc[[#This Row],[DateClosed]]="",ABS(NETWORKDAYS(Proc[[#This Row],[DateOpened]],TODAY()))-1,ABS(NETWORKDAYS(Proc[[#This Row],[DateOpened]],Proc[[#This Row],[DateClosed]]))-1)</f>
        <v>1</v>
      </c>
      <c r="R772" s="74" t="s">
        <v>1045</v>
      </c>
      <c r="S772" s="73"/>
    </row>
    <row r="773" spans="1:19">
      <c r="A773" s="72" t="s">
        <v>2477</v>
      </c>
      <c r="B773" s="73" t="str">
        <f>IFERROR(VLOOKUP(Proc[[#This Row],[App]],Table2[],3,0),"open")</f>
        <v>open</v>
      </c>
      <c r="C773" s="72" t="s">
        <v>370</v>
      </c>
      <c r="D773" t="s">
        <v>2465</v>
      </c>
      <c r="E773" t="s">
        <v>2457</v>
      </c>
      <c r="F773" s="73" t="s">
        <v>2479</v>
      </c>
      <c r="G773" s="72" t="s">
        <v>400</v>
      </c>
      <c r="H773" s="73" t="str">
        <f>IF(Proc[[#This Row],[type]]="LFF (MDG-F)",MID(Proc[[#This Row],[Obj]],13,10),"")</f>
        <v/>
      </c>
      <c r="J773" s="73" t="b">
        <f>Proc[[#This Row],[Requested]]=Proc[[#This Row],[CurrentParent]]</f>
        <v>0</v>
      </c>
      <c r="K773" s="73" t="str">
        <f>IF(Proc[[#This Row],[Author]]="Marcela Urrego",VLOOKUP(LEFT(Proc[[#This Row],[Requested]],1),Table3[#All],2,0),VLOOKUP(Proc[[#This Row],[Author]],Table4[],2,0))</f>
        <v>HC</v>
      </c>
      <c r="L773" s="32" t="s">
        <v>530</v>
      </c>
      <c r="M773" s="69">
        <v>45716.734988425924</v>
      </c>
      <c r="N773" s="74"/>
      <c r="O773" s="74"/>
      <c r="P773" s="74" t="str">
        <f ca="1">IF(Proc[[#This Row],[DaysAgeing]]&gt;5,"yep","on track")</f>
        <v>on track</v>
      </c>
      <c r="Q773" s="3">
        <f ca="1">IF(Proc[[#This Row],[DateClosed]]="",ABS(NETWORKDAYS(Proc[[#This Row],[DateOpened]],TODAY()))-1,ABS(NETWORKDAYS(Proc[[#This Row],[DateOpened]],Proc[[#This Row],[DateClosed]]))-1)</f>
        <v>1</v>
      </c>
      <c r="R773" s="74" t="s">
        <v>1045</v>
      </c>
      <c r="S773" s="73"/>
    </row>
    <row r="774" spans="1:19">
      <c r="A774" s="72" t="s">
        <v>2477</v>
      </c>
      <c r="B774" s="73" t="str">
        <f>IFERROR(VLOOKUP(Proc[[#This Row],[App]],Table2[],3,0),"open")</f>
        <v>open</v>
      </c>
      <c r="C774" s="72" t="s">
        <v>370</v>
      </c>
      <c r="D774" t="s">
        <v>2466</v>
      </c>
      <c r="E774" t="s">
        <v>2457</v>
      </c>
      <c r="F774" s="73" t="s">
        <v>2479</v>
      </c>
      <c r="G774" s="72" t="s">
        <v>400</v>
      </c>
      <c r="H774" s="73" t="str">
        <f>IF(Proc[[#This Row],[type]]="LFF (MDG-F)",MID(Proc[[#This Row],[Obj]],13,10),"")</f>
        <v/>
      </c>
      <c r="J774" s="73" t="b">
        <f>Proc[[#This Row],[Requested]]=Proc[[#This Row],[CurrentParent]]</f>
        <v>0</v>
      </c>
      <c r="K774" s="73" t="str">
        <f>IF(Proc[[#This Row],[Author]]="Marcela Urrego",VLOOKUP(LEFT(Proc[[#This Row],[Requested]],1),Table3[#All],2,0),VLOOKUP(Proc[[#This Row],[Author]],Table4[],2,0))</f>
        <v>HC</v>
      </c>
      <c r="L774" s="32" t="s">
        <v>530</v>
      </c>
      <c r="M774" s="69">
        <v>45716.734988425924</v>
      </c>
      <c r="N774" s="74"/>
      <c r="O774" s="74"/>
      <c r="P774" s="74" t="str">
        <f ca="1">IF(Proc[[#This Row],[DaysAgeing]]&gt;5,"yep","on track")</f>
        <v>on track</v>
      </c>
      <c r="Q774" s="3">
        <f ca="1">IF(Proc[[#This Row],[DateClosed]]="",ABS(NETWORKDAYS(Proc[[#This Row],[DateOpened]],TODAY()))-1,ABS(NETWORKDAYS(Proc[[#This Row],[DateOpened]],Proc[[#This Row],[DateClosed]]))-1)</f>
        <v>1</v>
      </c>
      <c r="R774" s="74" t="s">
        <v>1045</v>
      </c>
      <c r="S774" s="73"/>
    </row>
    <row r="775" spans="1:19">
      <c r="A775" s="72" t="s">
        <v>2477</v>
      </c>
      <c r="B775" s="73" t="str">
        <f>IFERROR(VLOOKUP(Proc[[#This Row],[App]],Table2[],3,0),"open")</f>
        <v>open</v>
      </c>
      <c r="C775" s="72" t="s">
        <v>370</v>
      </c>
      <c r="D775" t="s">
        <v>2467</v>
      </c>
      <c r="E775" t="s">
        <v>2457</v>
      </c>
      <c r="F775" s="73" t="s">
        <v>2479</v>
      </c>
      <c r="G775" s="72" t="s">
        <v>400</v>
      </c>
      <c r="H775" s="73" t="str">
        <f>IF(Proc[[#This Row],[type]]="LFF (MDG-F)",MID(Proc[[#This Row],[Obj]],13,10),"")</f>
        <v/>
      </c>
      <c r="J775" s="73" t="b">
        <f>Proc[[#This Row],[Requested]]=Proc[[#This Row],[CurrentParent]]</f>
        <v>0</v>
      </c>
      <c r="K775" s="73" t="str">
        <f>IF(Proc[[#This Row],[Author]]="Marcela Urrego",VLOOKUP(LEFT(Proc[[#This Row],[Requested]],1),Table3[#All],2,0),VLOOKUP(Proc[[#This Row],[Author]],Table4[],2,0))</f>
        <v>HC</v>
      </c>
      <c r="L775" s="32" t="s">
        <v>530</v>
      </c>
      <c r="M775" s="69">
        <v>45716.734988425924</v>
      </c>
      <c r="N775" s="74"/>
      <c r="O775" s="74"/>
      <c r="P775" s="74" t="str">
        <f ca="1">IF(Proc[[#This Row],[DaysAgeing]]&gt;5,"yep","on track")</f>
        <v>on track</v>
      </c>
      <c r="Q775" s="3">
        <f ca="1">IF(Proc[[#This Row],[DateClosed]]="",ABS(NETWORKDAYS(Proc[[#This Row],[DateOpened]],TODAY()))-1,ABS(NETWORKDAYS(Proc[[#This Row],[DateOpened]],Proc[[#This Row],[DateClosed]]))-1)</f>
        <v>1</v>
      </c>
      <c r="R775" s="74" t="s">
        <v>1045</v>
      </c>
      <c r="S775" s="73"/>
    </row>
    <row r="776" spans="1:19">
      <c r="A776" s="72" t="s">
        <v>2477</v>
      </c>
      <c r="B776" s="73" t="str">
        <f>IFERROR(VLOOKUP(Proc[[#This Row],[App]],Table2[],3,0),"open")</f>
        <v>open</v>
      </c>
      <c r="C776" s="72" t="s">
        <v>370</v>
      </c>
      <c r="D776" t="s">
        <v>2468</v>
      </c>
      <c r="E776" t="s">
        <v>2457</v>
      </c>
      <c r="F776" s="73" t="s">
        <v>2479</v>
      </c>
      <c r="G776" s="72" t="s">
        <v>400</v>
      </c>
      <c r="H776" s="73" t="str">
        <f>IF(Proc[[#This Row],[type]]="LFF (MDG-F)",MID(Proc[[#This Row],[Obj]],13,10),"")</f>
        <v/>
      </c>
      <c r="J776" s="73" t="b">
        <f>Proc[[#This Row],[Requested]]=Proc[[#This Row],[CurrentParent]]</f>
        <v>0</v>
      </c>
      <c r="K776" s="73" t="str">
        <f>IF(Proc[[#This Row],[Author]]="Marcela Urrego",VLOOKUP(LEFT(Proc[[#This Row],[Requested]],1),Table3[#All],2,0),VLOOKUP(Proc[[#This Row],[Author]],Table4[],2,0))</f>
        <v>HC</v>
      </c>
      <c r="L776" s="32" t="s">
        <v>530</v>
      </c>
      <c r="M776" s="69">
        <v>45716.734988425924</v>
      </c>
      <c r="N776" s="74"/>
      <c r="O776" s="74"/>
      <c r="P776" s="74" t="str">
        <f ca="1">IF(Proc[[#This Row],[DaysAgeing]]&gt;5,"yep","on track")</f>
        <v>on track</v>
      </c>
      <c r="Q776" s="3">
        <f ca="1">IF(Proc[[#This Row],[DateClosed]]="",ABS(NETWORKDAYS(Proc[[#This Row],[DateOpened]],TODAY()))-1,ABS(NETWORKDAYS(Proc[[#This Row],[DateOpened]],Proc[[#This Row],[DateClosed]]))-1)</f>
        <v>1</v>
      </c>
      <c r="R776" s="74" t="s">
        <v>1045</v>
      </c>
      <c r="S776" s="73"/>
    </row>
    <row r="777" spans="1:19">
      <c r="A777" s="72" t="s">
        <v>2477</v>
      </c>
      <c r="B777" s="73" t="str">
        <f>IFERROR(VLOOKUP(Proc[[#This Row],[App]],Table2[],3,0),"open")</f>
        <v>open</v>
      </c>
      <c r="C777" s="72" t="s">
        <v>370</v>
      </c>
      <c r="D777" t="s">
        <v>2469</v>
      </c>
      <c r="E777" t="s">
        <v>2457</v>
      </c>
      <c r="F777" s="73" t="s">
        <v>2479</v>
      </c>
      <c r="G777" s="72" t="s">
        <v>400</v>
      </c>
      <c r="H777" s="73" t="str">
        <f>IF(Proc[[#This Row],[type]]="LFF (MDG-F)",MID(Proc[[#This Row],[Obj]],13,10),"")</f>
        <v/>
      </c>
      <c r="J777" s="73" t="b">
        <f>Proc[[#This Row],[Requested]]=Proc[[#This Row],[CurrentParent]]</f>
        <v>0</v>
      </c>
      <c r="K777" s="73" t="str">
        <f>IF(Proc[[#This Row],[Author]]="Marcela Urrego",VLOOKUP(LEFT(Proc[[#This Row],[Requested]],1),Table3[#All],2,0),VLOOKUP(Proc[[#This Row],[Author]],Table4[],2,0))</f>
        <v>HC</v>
      </c>
      <c r="L777" s="32" t="s">
        <v>530</v>
      </c>
      <c r="M777" s="69">
        <v>45716.734988425924</v>
      </c>
      <c r="N777" s="74"/>
      <c r="O777" s="74"/>
      <c r="P777" s="74" t="str">
        <f ca="1">IF(Proc[[#This Row],[DaysAgeing]]&gt;5,"yep","on track")</f>
        <v>on track</v>
      </c>
      <c r="Q777" s="3">
        <f ca="1">IF(Proc[[#This Row],[DateClosed]]="",ABS(NETWORKDAYS(Proc[[#This Row],[DateOpened]],TODAY()))-1,ABS(NETWORKDAYS(Proc[[#This Row],[DateOpened]],Proc[[#This Row],[DateClosed]]))-1)</f>
        <v>1</v>
      </c>
      <c r="R777" s="74" t="s">
        <v>1045</v>
      </c>
      <c r="S777" s="73"/>
    </row>
    <row r="778" spans="1:19">
      <c r="A778" s="72" t="s">
        <v>2477</v>
      </c>
      <c r="B778" s="73" t="str">
        <f>IFERROR(VLOOKUP(Proc[[#This Row],[App]],Table2[],3,0),"open")</f>
        <v>open</v>
      </c>
      <c r="C778" s="72" t="s">
        <v>370</v>
      </c>
      <c r="D778" t="s">
        <v>2470</v>
      </c>
      <c r="E778" t="s">
        <v>2457</v>
      </c>
      <c r="F778" s="73" t="s">
        <v>2479</v>
      </c>
      <c r="G778" s="72" t="s">
        <v>400</v>
      </c>
      <c r="H778" s="73" t="str">
        <f>IF(Proc[[#This Row],[type]]="LFF (MDG-F)",MID(Proc[[#This Row],[Obj]],13,10),"")</f>
        <v/>
      </c>
      <c r="J778" s="73" t="b">
        <f>Proc[[#This Row],[Requested]]=Proc[[#This Row],[CurrentParent]]</f>
        <v>0</v>
      </c>
      <c r="K778" s="73" t="str">
        <f>IF(Proc[[#This Row],[Author]]="Marcela Urrego",VLOOKUP(LEFT(Proc[[#This Row],[Requested]],1),Table3[#All],2,0),VLOOKUP(Proc[[#This Row],[Author]],Table4[],2,0))</f>
        <v>HC</v>
      </c>
      <c r="L778" s="32" t="s">
        <v>530</v>
      </c>
      <c r="M778" s="69">
        <v>45716.734988425924</v>
      </c>
      <c r="N778" s="74"/>
      <c r="O778" s="74"/>
      <c r="P778" s="74" t="str">
        <f ca="1">IF(Proc[[#This Row],[DaysAgeing]]&gt;5,"yep","on track")</f>
        <v>on track</v>
      </c>
      <c r="Q778" s="3">
        <f ca="1">IF(Proc[[#This Row],[DateClosed]]="",ABS(NETWORKDAYS(Proc[[#This Row],[DateOpened]],TODAY()))-1,ABS(NETWORKDAYS(Proc[[#This Row],[DateOpened]],Proc[[#This Row],[DateClosed]]))-1)</f>
        <v>1</v>
      </c>
      <c r="R778" s="74" t="s">
        <v>1045</v>
      </c>
      <c r="S778" s="73"/>
    </row>
    <row r="779" spans="1:19">
      <c r="A779" s="72" t="s">
        <v>2477</v>
      </c>
      <c r="B779" s="73" t="str">
        <f>IFERROR(VLOOKUP(Proc[[#This Row],[App]],Table2[],3,0),"open")</f>
        <v>open</v>
      </c>
      <c r="C779" s="72" t="s">
        <v>370</v>
      </c>
      <c r="D779" t="s">
        <v>2471</v>
      </c>
      <c r="E779" t="s">
        <v>2457</v>
      </c>
      <c r="F779" s="73" t="s">
        <v>2479</v>
      </c>
      <c r="G779" s="72" t="s">
        <v>400</v>
      </c>
      <c r="H779" s="73" t="str">
        <f>IF(Proc[[#This Row],[type]]="LFF (MDG-F)",MID(Proc[[#This Row],[Obj]],13,10),"")</f>
        <v/>
      </c>
      <c r="J779" s="73" t="b">
        <f>Proc[[#This Row],[Requested]]=Proc[[#This Row],[CurrentParent]]</f>
        <v>0</v>
      </c>
      <c r="K779" s="73" t="str">
        <f>IF(Proc[[#This Row],[Author]]="Marcela Urrego",VLOOKUP(LEFT(Proc[[#This Row],[Requested]],1),Table3[#All],2,0),VLOOKUP(Proc[[#This Row],[Author]],Table4[],2,0))</f>
        <v>HC</v>
      </c>
      <c r="L779" s="32" t="s">
        <v>530</v>
      </c>
      <c r="M779" s="69">
        <v>45716.734988425924</v>
      </c>
      <c r="N779" s="74"/>
      <c r="O779" s="74"/>
      <c r="P779" s="74" t="str">
        <f ca="1">IF(Proc[[#This Row],[DaysAgeing]]&gt;5,"yep","on track")</f>
        <v>on track</v>
      </c>
      <c r="Q779" s="3">
        <f ca="1">IF(Proc[[#This Row],[DateClosed]]="",ABS(NETWORKDAYS(Proc[[#This Row],[DateOpened]],TODAY()))-1,ABS(NETWORKDAYS(Proc[[#This Row],[DateOpened]],Proc[[#This Row],[DateClosed]]))-1)</f>
        <v>1</v>
      </c>
      <c r="R779" s="74" t="s">
        <v>1045</v>
      </c>
      <c r="S779" s="73"/>
    </row>
    <row r="780" spans="1:19">
      <c r="A780" s="72" t="s">
        <v>2477</v>
      </c>
      <c r="B780" s="73" t="str">
        <f>IFERROR(VLOOKUP(Proc[[#This Row],[App]],Table2[],3,0),"open")</f>
        <v>open</v>
      </c>
      <c r="C780" s="72" t="s">
        <v>370</v>
      </c>
      <c r="D780" t="s">
        <v>2472</v>
      </c>
      <c r="E780" t="s">
        <v>2457</v>
      </c>
      <c r="F780" s="73" t="s">
        <v>2479</v>
      </c>
      <c r="G780" s="72" t="s">
        <v>400</v>
      </c>
      <c r="H780" s="73" t="str">
        <f>IF(Proc[[#This Row],[type]]="LFF (MDG-F)",MID(Proc[[#This Row],[Obj]],13,10),"")</f>
        <v/>
      </c>
      <c r="J780" s="73" t="b">
        <f>Proc[[#This Row],[Requested]]=Proc[[#This Row],[CurrentParent]]</f>
        <v>0</v>
      </c>
      <c r="K780" s="73" t="str">
        <f>IF(Proc[[#This Row],[Author]]="Marcela Urrego",VLOOKUP(LEFT(Proc[[#This Row],[Requested]],1),Table3[#All],2,0),VLOOKUP(Proc[[#This Row],[Author]],Table4[],2,0))</f>
        <v>HC</v>
      </c>
      <c r="L780" s="32" t="s">
        <v>530</v>
      </c>
      <c r="M780" s="69">
        <v>45716.734988425924</v>
      </c>
      <c r="N780" s="74"/>
      <c r="O780" s="74"/>
      <c r="P780" s="74" t="str">
        <f ca="1">IF(Proc[[#This Row],[DaysAgeing]]&gt;5,"yep","on track")</f>
        <v>on track</v>
      </c>
      <c r="Q780" s="3">
        <f ca="1">IF(Proc[[#This Row],[DateClosed]]="",ABS(NETWORKDAYS(Proc[[#This Row],[DateOpened]],TODAY()))-1,ABS(NETWORKDAYS(Proc[[#This Row],[DateOpened]],Proc[[#This Row],[DateClosed]]))-1)</f>
        <v>1</v>
      </c>
      <c r="R780" s="74" t="s">
        <v>1045</v>
      </c>
      <c r="S780" s="73"/>
    </row>
    <row r="781" spans="1:19">
      <c r="A781" s="72" t="s">
        <v>2477</v>
      </c>
      <c r="B781" s="73" t="str">
        <f>IFERROR(VLOOKUP(Proc[[#This Row],[App]],Table2[],3,0),"open")</f>
        <v>open</v>
      </c>
      <c r="C781" s="72" t="s">
        <v>370</v>
      </c>
      <c r="D781" t="s">
        <v>2312</v>
      </c>
      <c r="E781" t="s">
        <v>2455</v>
      </c>
      <c r="F781" s="73" t="s">
        <v>2306</v>
      </c>
      <c r="G781" s="72" t="s">
        <v>400</v>
      </c>
      <c r="H781" s="73" t="str">
        <f>IF(Proc[[#This Row],[type]]="LFF (MDG-F)",MID(Proc[[#This Row],[Obj]],13,10),"")</f>
        <v/>
      </c>
      <c r="J781" s="73" t="b">
        <f>Proc[[#This Row],[Requested]]=Proc[[#This Row],[CurrentParent]]</f>
        <v>0</v>
      </c>
      <c r="K781" s="73" t="str">
        <f>IF(Proc[[#This Row],[Author]]="Marcela Urrego",VLOOKUP(LEFT(Proc[[#This Row],[Requested]],1),Table3[#All],2,0),VLOOKUP(Proc[[#This Row],[Author]],Table4[],2,0))</f>
        <v>HC</v>
      </c>
      <c r="L781" s="32" t="s">
        <v>530</v>
      </c>
      <c r="M781" s="69">
        <v>45716.734988425924</v>
      </c>
      <c r="N781" s="74"/>
      <c r="O781" s="74"/>
      <c r="P781" s="74" t="str">
        <f ca="1">IF(Proc[[#This Row],[DaysAgeing]]&gt;5,"yep","on track")</f>
        <v>on track</v>
      </c>
      <c r="Q781" s="3">
        <f ca="1">IF(Proc[[#This Row],[DateClosed]]="",ABS(NETWORKDAYS(Proc[[#This Row],[DateOpened]],TODAY()))-1,ABS(NETWORKDAYS(Proc[[#This Row],[DateOpened]],Proc[[#This Row],[DateClosed]]))-1)</f>
        <v>1</v>
      </c>
      <c r="R781" s="74" t="s">
        <v>1045</v>
      </c>
      <c r="S781" s="73"/>
    </row>
    <row r="782" spans="1:19">
      <c r="A782" s="72" t="s">
        <v>2477</v>
      </c>
      <c r="B782" s="73" t="str">
        <f>IFERROR(VLOOKUP(Proc[[#This Row],[App]],Table2[],3,0),"open")</f>
        <v>open</v>
      </c>
      <c r="C782" s="72" t="s">
        <v>370</v>
      </c>
      <c r="D782" t="s">
        <v>2473</v>
      </c>
      <c r="E782" t="s">
        <v>2457</v>
      </c>
      <c r="F782" s="73" t="s">
        <v>2480</v>
      </c>
      <c r="G782" s="72" t="s">
        <v>400</v>
      </c>
      <c r="H782" s="73" t="str">
        <f>IF(Proc[[#This Row],[type]]="LFF (MDG-F)",MID(Proc[[#This Row],[Obj]],13,10),"")</f>
        <v/>
      </c>
      <c r="J782" s="73" t="b">
        <f>Proc[[#This Row],[Requested]]=Proc[[#This Row],[CurrentParent]]</f>
        <v>0</v>
      </c>
      <c r="K782" s="73" t="str">
        <f>IF(Proc[[#This Row],[Author]]="Marcela Urrego",VLOOKUP(LEFT(Proc[[#This Row],[Requested]],1),Table3[#All],2,0),VLOOKUP(Proc[[#This Row],[Author]],Table4[],2,0))</f>
        <v>HC</v>
      </c>
      <c r="L782" s="32" t="s">
        <v>530</v>
      </c>
      <c r="M782" s="69">
        <v>45716.734988425924</v>
      </c>
      <c r="N782" s="74"/>
      <c r="O782" s="74"/>
      <c r="P782" s="74" t="str">
        <f ca="1">IF(Proc[[#This Row],[DaysAgeing]]&gt;5,"yep","on track")</f>
        <v>on track</v>
      </c>
      <c r="Q782" s="3">
        <f ca="1">IF(Proc[[#This Row],[DateClosed]]="",ABS(NETWORKDAYS(Proc[[#This Row],[DateOpened]],TODAY()))-1,ABS(NETWORKDAYS(Proc[[#This Row],[DateOpened]],Proc[[#This Row],[DateClosed]]))-1)</f>
        <v>1</v>
      </c>
      <c r="R782" s="74" t="s">
        <v>1045</v>
      </c>
      <c r="S782" s="73"/>
    </row>
    <row r="783" spans="1:19">
      <c r="A783" s="72" t="s">
        <v>2477</v>
      </c>
      <c r="B783" s="73" t="str">
        <f>IFERROR(VLOOKUP(Proc[[#This Row],[App]],Table2[],3,0),"open")</f>
        <v>open</v>
      </c>
      <c r="C783" s="72" t="s">
        <v>370</v>
      </c>
      <c r="D783" t="s">
        <v>2474</v>
      </c>
      <c r="E783" t="s">
        <v>2457</v>
      </c>
      <c r="F783" s="73" t="s">
        <v>2481</v>
      </c>
      <c r="G783" s="72" t="s">
        <v>400</v>
      </c>
      <c r="H783" s="73" t="str">
        <f>IF(Proc[[#This Row],[type]]="LFF (MDG-F)",MID(Proc[[#This Row],[Obj]],13,10),"")</f>
        <v/>
      </c>
      <c r="J783" s="73" t="b">
        <f>Proc[[#This Row],[Requested]]=Proc[[#This Row],[CurrentParent]]</f>
        <v>0</v>
      </c>
      <c r="K783" s="73" t="str">
        <f>IF(Proc[[#This Row],[Author]]="Marcela Urrego",VLOOKUP(LEFT(Proc[[#This Row],[Requested]],1),Table3[#All],2,0),VLOOKUP(Proc[[#This Row],[Author]],Table4[],2,0))</f>
        <v>HC</v>
      </c>
      <c r="L783" s="32" t="s">
        <v>530</v>
      </c>
      <c r="M783" s="69">
        <v>45716.734988425924</v>
      </c>
      <c r="N783" s="74"/>
      <c r="O783" s="74"/>
      <c r="P783" s="74" t="str">
        <f ca="1">IF(Proc[[#This Row],[DaysAgeing]]&gt;5,"yep","on track")</f>
        <v>on track</v>
      </c>
      <c r="Q783" s="3">
        <f ca="1">IF(Proc[[#This Row],[DateClosed]]="",ABS(NETWORKDAYS(Proc[[#This Row],[DateOpened]],TODAY()))-1,ABS(NETWORKDAYS(Proc[[#This Row],[DateOpened]],Proc[[#This Row],[DateClosed]]))-1)</f>
        <v>1</v>
      </c>
      <c r="R783" s="74" t="s">
        <v>1045</v>
      </c>
      <c r="S783" s="73"/>
    </row>
    <row r="784" spans="1:19">
      <c r="A784" s="72" t="s">
        <v>2477</v>
      </c>
      <c r="B784" s="73" t="str">
        <f>IFERROR(VLOOKUP(Proc[[#This Row],[App]],Table2[],3,0),"open")</f>
        <v>open</v>
      </c>
      <c r="C784" s="72" t="s">
        <v>370</v>
      </c>
      <c r="D784" t="s">
        <v>2475</v>
      </c>
      <c r="E784" t="s">
        <v>2457</v>
      </c>
      <c r="F784" s="73" t="s">
        <v>2482</v>
      </c>
      <c r="G784" s="72" t="s">
        <v>400</v>
      </c>
      <c r="H784" s="73" t="str">
        <f>IF(Proc[[#This Row],[type]]="LFF (MDG-F)",MID(Proc[[#This Row],[Obj]],13,10),"")</f>
        <v/>
      </c>
      <c r="J784" s="73" t="b">
        <f>Proc[[#This Row],[Requested]]=Proc[[#This Row],[CurrentParent]]</f>
        <v>0</v>
      </c>
      <c r="K784" s="73" t="str">
        <f>IF(Proc[[#This Row],[Author]]="Marcela Urrego",VLOOKUP(LEFT(Proc[[#This Row],[Requested]],1),Table3[#All],2,0),VLOOKUP(Proc[[#This Row],[Author]],Table4[],2,0))</f>
        <v>HC</v>
      </c>
      <c r="L784" s="32" t="s">
        <v>530</v>
      </c>
      <c r="M784" s="69">
        <v>45716.734988425924</v>
      </c>
      <c r="N784" s="74"/>
      <c r="O784" s="74"/>
      <c r="P784" s="74" t="str">
        <f ca="1">IF(Proc[[#This Row],[DaysAgeing]]&gt;5,"yep","on track")</f>
        <v>on track</v>
      </c>
      <c r="Q784" s="3">
        <f ca="1">IF(Proc[[#This Row],[DateClosed]]="",ABS(NETWORKDAYS(Proc[[#This Row],[DateOpened]],TODAY()))-1,ABS(NETWORKDAYS(Proc[[#This Row],[DateOpened]],Proc[[#This Row],[DateClosed]]))-1)</f>
        <v>1</v>
      </c>
      <c r="R784" s="74" t="s">
        <v>1045</v>
      </c>
      <c r="S784" s="73"/>
    </row>
    <row r="785" spans="1:19">
      <c r="A785" s="72" t="s">
        <v>2477</v>
      </c>
      <c r="B785" s="73" t="str">
        <f>IFERROR(VLOOKUP(Proc[[#This Row],[App]],Table2[],3,0),"open")</f>
        <v>open</v>
      </c>
      <c r="C785" s="72" t="s">
        <v>370</v>
      </c>
      <c r="D785" t="s">
        <v>2476</v>
      </c>
      <c r="E785" t="s">
        <v>2457</v>
      </c>
      <c r="F785" s="73" t="s">
        <v>2483</v>
      </c>
      <c r="G785" s="72" t="s">
        <v>400</v>
      </c>
      <c r="H785" s="73" t="str">
        <f>IF(Proc[[#This Row],[type]]="LFF (MDG-F)",MID(Proc[[#This Row],[Obj]],13,10),"")</f>
        <v/>
      </c>
      <c r="J785" s="73" t="b">
        <f>Proc[[#This Row],[Requested]]=Proc[[#This Row],[CurrentParent]]</f>
        <v>0</v>
      </c>
      <c r="K785" s="73" t="str">
        <f>IF(Proc[[#This Row],[Author]]="Marcela Urrego",VLOOKUP(LEFT(Proc[[#This Row],[Requested]],1),Table3[#All],2,0),VLOOKUP(Proc[[#This Row],[Author]],Table4[],2,0))</f>
        <v>HC</v>
      </c>
      <c r="L785" s="32" t="s">
        <v>530</v>
      </c>
      <c r="M785" s="69">
        <v>45716.734988425924</v>
      </c>
      <c r="N785" s="74"/>
      <c r="O785" s="74"/>
      <c r="P785" s="74" t="str">
        <f ca="1">IF(Proc[[#This Row],[DaysAgeing]]&gt;5,"yep","on track")</f>
        <v>on track</v>
      </c>
      <c r="Q785" s="3">
        <f ca="1">IF(Proc[[#This Row],[DateClosed]]="",ABS(NETWORKDAYS(Proc[[#This Row],[DateOpened]],TODAY()))-1,ABS(NETWORKDAYS(Proc[[#This Row],[DateOpened]],Proc[[#This Row],[DateClosed]]))-1)</f>
        <v>1</v>
      </c>
      <c r="R785" s="74" t="s">
        <v>1045</v>
      </c>
      <c r="S785" s="73"/>
    </row>
    <row r="786" spans="1:19">
      <c r="A786" t="s">
        <v>2510</v>
      </c>
      <c r="B786" s="73" t="str">
        <f>IFERROR(VLOOKUP(Proc[[#This Row],[App]],Table2[],3,0),"open")</f>
        <v>open</v>
      </c>
      <c r="C786" s="72" t="s">
        <v>370</v>
      </c>
      <c r="D786" t="s">
        <v>2484</v>
      </c>
      <c r="E786" t="s">
        <v>2485</v>
      </c>
      <c r="F786" s="73" t="s">
        <v>990</v>
      </c>
      <c r="G786" s="72" t="s">
        <v>400</v>
      </c>
      <c r="H786" s="73" t="str">
        <f>IF(Proc[[#This Row],[type]]="LFF (MDG-F)",MID(Proc[[#This Row],[Obj]],13,10),"")</f>
        <v/>
      </c>
      <c r="J786" s="73" t="b">
        <f>Proc[[#This Row],[Requested]]=Proc[[#This Row],[CurrentParent]]</f>
        <v>0</v>
      </c>
      <c r="K786" s="73" t="str">
        <f>IF(Proc[[#This Row],[Author]]="Marcela Urrego",VLOOKUP(LEFT(Proc[[#This Row],[Requested]],1),Table3[#All],2,0),VLOOKUP(Proc[[#This Row],[Author]],Table4[],2,0))</f>
        <v>HC</v>
      </c>
      <c r="L786" s="32" t="s">
        <v>530</v>
      </c>
      <c r="M786" s="69">
        <v>45716.548854166664</v>
      </c>
      <c r="N786" s="74"/>
      <c r="O786" s="74"/>
      <c r="P786" s="74" t="str">
        <f ca="1">IF(Proc[[#This Row],[DaysAgeing]]&gt;5,"yep","on track")</f>
        <v>on track</v>
      </c>
      <c r="Q786" s="3">
        <f ca="1">IF(Proc[[#This Row],[DateClosed]]="",ABS(NETWORKDAYS(Proc[[#This Row],[DateOpened]],TODAY()))-1,ABS(NETWORKDAYS(Proc[[#This Row],[DateOpened]],Proc[[#This Row],[DateClosed]]))-1)</f>
        <v>1</v>
      </c>
      <c r="R786" s="74" t="s">
        <v>1045</v>
      </c>
      <c r="S786" s="73"/>
    </row>
    <row r="787" spans="1:19" hidden="1">
      <c r="A787" s="72" t="s">
        <v>2510</v>
      </c>
      <c r="B787" s="73" t="str">
        <f>IFERROR(VLOOKUP(Proc[[#This Row],[App]],Table2[],3,0),"open")</f>
        <v>open</v>
      </c>
      <c r="C787" s="72" t="s">
        <v>377</v>
      </c>
      <c r="D787" t="s">
        <v>2486</v>
      </c>
      <c r="E787" t="s">
        <v>2487</v>
      </c>
      <c r="F787" s="73" t="s">
        <v>2488</v>
      </c>
      <c r="G787" s="72" t="s">
        <v>400</v>
      </c>
      <c r="H787" s="73" t="str">
        <f>IF(Proc[[#This Row],[type]]="LFF (MDG-F)",MID(Proc[[#This Row],[Obj]],13,10),"")</f>
        <v/>
      </c>
      <c r="I787" t="s">
        <v>2534</v>
      </c>
      <c r="J787" s="73" t="b">
        <f>Proc[[#This Row],[Requested]]=Proc[[#This Row],[CurrentParent]]</f>
        <v>0</v>
      </c>
      <c r="K787" s="73" t="str">
        <f>IF(Proc[[#This Row],[Author]]="Marcela Urrego",VLOOKUP(LEFT(Proc[[#This Row],[Requested]],1),Table3[#All],2,0),VLOOKUP(Proc[[#This Row],[Author]],Table4[],2,0))</f>
        <v>HC</v>
      </c>
      <c r="L787" s="32" t="s">
        <v>530</v>
      </c>
      <c r="M787" s="69">
        <v>45716.548854166664</v>
      </c>
      <c r="N787" s="74"/>
      <c r="O787" s="74"/>
      <c r="P787" s="74" t="str">
        <f ca="1">IF(Proc[[#This Row],[DaysAgeing]]&gt;5,"yep","on track")</f>
        <v>on track</v>
      </c>
      <c r="Q787" s="3">
        <f ca="1">IF(Proc[[#This Row],[DateClosed]]="",ABS(NETWORKDAYS(Proc[[#This Row],[DateOpened]],TODAY()))-1,ABS(NETWORKDAYS(Proc[[#This Row],[DateOpened]],Proc[[#This Row],[DateClosed]]))-1)</f>
        <v>1</v>
      </c>
      <c r="R787" s="74" t="s">
        <v>1045</v>
      </c>
      <c r="S787" s="73"/>
    </row>
    <row r="788" spans="1:19">
      <c r="A788" s="72" t="s">
        <v>2510</v>
      </c>
      <c r="B788" s="73" t="str">
        <f>IFERROR(VLOOKUP(Proc[[#This Row],[App]],Table2[],3,0),"open")</f>
        <v>open</v>
      </c>
      <c r="C788" s="72" t="s">
        <v>370</v>
      </c>
      <c r="D788" t="s">
        <v>2489</v>
      </c>
      <c r="E788" t="s">
        <v>2490</v>
      </c>
      <c r="F788" s="73" t="s">
        <v>2491</v>
      </c>
      <c r="G788" s="72" t="s">
        <v>400</v>
      </c>
      <c r="H788" s="73" t="str">
        <f>IF(Proc[[#This Row],[type]]="LFF (MDG-F)",MID(Proc[[#This Row],[Obj]],13,10),"")</f>
        <v/>
      </c>
      <c r="J788" s="73" t="b">
        <f>Proc[[#This Row],[Requested]]=Proc[[#This Row],[CurrentParent]]</f>
        <v>0</v>
      </c>
      <c r="K788" s="73" t="str">
        <f>IF(Proc[[#This Row],[Author]]="Marcela Urrego",VLOOKUP(LEFT(Proc[[#This Row],[Requested]],1),Table3[#All],2,0),VLOOKUP(Proc[[#This Row],[Author]],Table4[],2,0))</f>
        <v>HC</v>
      </c>
      <c r="L788" s="32" t="s">
        <v>530</v>
      </c>
      <c r="M788" s="69">
        <v>45716.548854166664</v>
      </c>
      <c r="N788" s="74"/>
      <c r="O788" s="74"/>
      <c r="P788" s="74" t="str">
        <f ca="1">IF(Proc[[#This Row],[DaysAgeing]]&gt;5,"yep","on track")</f>
        <v>on track</v>
      </c>
      <c r="Q788" s="3">
        <f ca="1">IF(Proc[[#This Row],[DateClosed]]="",ABS(NETWORKDAYS(Proc[[#This Row],[DateOpened]],TODAY()))-1,ABS(NETWORKDAYS(Proc[[#This Row],[DateOpened]],Proc[[#This Row],[DateClosed]]))-1)</f>
        <v>1</v>
      </c>
      <c r="R788" s="74" t="s">
        <v>1045</v>
      </c>
      <c r="S788" s="73"/>
    </row>
    <row r="789" spans="1:19">
      <c r="A789" s="72" t="s">
        <v>2510</v>
      </c>
      <c r="B789" s="73" t="str">
        <f>IFERROR(VLOOKUP(Proc[[#This Row],[App]],Table2[],3,0),"open")</f>
        <v>open</v>
      </c>
      <c r="C789" s="72" t="s">
        <v>370</v>
      </c>
      <c r="D789" t="s">
        <v>2492</v>
      </c>
      <c r="E789" t="s">
        <v>2490</v>
      </c>
      <c r="F789" s="73" t="s">
        <v>2493</v>
      </c>
      <c r="G789" s="72" t="s">
        <v>400</v>
      </c>
      <c r="H789" s="73" t="str">
        <f>IF(Proc[[#This Row],[type]]="LFF (MDG-F)",MID(Proc[[#This Row],[Obj]],13,10),"")</f>
        <v/>
      </c>
      <c r="J789" s="73" t="b">
        <f>Proc[[#This Row],[Requested]]=Proc[[#This Row],[CurrentParent]]</f>
        <v>0</v>
      </c>
      <c r="K789" s="73" t="str">
        <f>IF(Proc[[#This Row],[Author]]="Marcela Urrego",VLOOKUP(LEFT(Proc[[#This Row],[Requested]],1),Table3[#All],2,0),VLOOKUP(Proc[[#This Row],[Author]],Table4[],2,0))</f>
        <v>HC</v>
      </c>
      <c r="L789" s="32" t="s">
        <v>530</v>
      </c>
      <c r="M789" s="69">
        <v>45716.548854166664</v>
      </c>
      <c r="N789" s="74"/>
      <c r="O789" s="74"/>
      <c r="P789" s="74" t="str">
        <f ca="1">IF(Proc[[#This Row],[DaysAgeing]]&gt;5,"yep","on track")</f>
        <v>on track</v>
      </c>
      <c r="Q789" s="3">
        <f ca="1">IF(Proc[[#This Row],[DateClosed]]="",ABS(NETWORKDAYS(Proc[[#This Row],[DateOpened]],TODAY()))-1,ABS(NETWORKDAYS(Proc[[#This Row],[DateOpened]],Proc[[#This Row],[DateClosed]]))-1)</f>
        <v>1</v>
      </c>
      <c r="R789" s="74" t="s">
        <v>1045</v>
      </c>
      <c r="S789" s="73"/>
    </row>
    <row r="790" spans="1:19">
      <c r="A790" s="72" t="s">
        <v>2510</v>
      </c>
      <c r="B790" s="73" t="str">
        <f>IFERROR(VLOOKUP(Proc[[#This Row],[App]],Table2[],3,0),"open")</f>
        <v>open</v>
      </c>
      <c r="C790" s="72" t="s">
        <v>370</v>
      </c>
      <c r="D790" t="s">
        <v>2494</v>
      </c>
      <c r="E790" t="s">
        <v>2490</v>
      </c>
      <c r="F790" s="73" t="s">
        <v>2495</v>
      </c>
      <c r="G790" s="72" t="s">
        <v>400</v>
      </c>
      <c r="H790" s="73" t="str">
        <f>IF(Proc[[#This Row],[type]]="LFF (MDG-F)",MID(Proc[[#This Row],[Obj]],13,10),"")</f>
        <v/>
      </c>
      <c r="J790" s="73" t="b">
        <f>Proc[[#This Row],[Requested]]=Proc[[#This Row],[CurrentParent]]</f>
        <v>0</v>
      </c>
      <c r="K790" s="73" t="str">
        <f>IF(Proc[[#This Row],[Author]]="Marcela Urrego",VLOOKUP(LEFT(Proc[[#This Row],[Requested]],1),Table3[#All],2,0),VLOOKUP(Proc[[#This Row],[Author]],Table4[],2,0))</f>
        <v>HC</v>
      </c>
      <c r="L790" s="32" t="s">
        <v>530</v>
      </c>
      <c r="M790" s="69">
        <v>45716.548854166664</v>
      </c>
      <c r="N790" s="74"/>
      <c r="O790" s="74"/>
      <c r="P790" s="74" t="str">
        <f ca="1">IF(Proc[[#This Row],[DaysAgeing]]&gt;5,"yep","on track")</f>
        <v>on track</v>
      </c>
      <c r="Q790" s="3">
        <f ca="1">IF(Proc[[#This Row],[DateClosed]]="",ABS(NETWORKDAYS(Proc[[#This Row],[DateOpened]],TODAY()))-1,ABS(NETWORKDAYS(Proc[[#This Row],[DateOpened]],Proc[[#This Row],[DateClosed]]))-1)</f>
        <v>1</v>
      </c>
      <c r="R790" s="74" t="s">
        <v>1045</v>
      </c>
      <c r="S790" s="73"/>
    </row>
    <row r="791" spans="1:19">
      <c r="A791" s="72" t="s">
        <v>2510</v>
      </c>
      <c r="B791" s="73" t="str">
        <f>IFERROR(VLOOKUP(Proc[[#This Row],[App]],Table2[],3,0),"open")</f>
        <v>open</v>
      </c>
      <c r="C791" s="72" t="s">
        <v>370</v>
      </c>
      <c r="D791" t="s">
        <v>2496</v>
      </c>
      <c r="E791" t="s">
        <v>2490</v>
      </c>
      <c r="F791" s="73" t="s">
        <v>2497</v>
      </c>
      <c r="G791" s="72" t="s">
        <v>400</v>
      </c>
      <c r="H791" s="73" t="str">
        <f>IF(Proc[[#This Row],[type]]="LFF (MDG-F)",MID(Proc[[#This Row],[Obj]],13,10),"")</f>
        <v/>
      </c>
      <c r="J791" s="73" t="b">
        <f>Proc[[#This Row],[Requested]]=Proc[[#This Row],[CurrentParent]]</f>
        <v>0</v>
      </c>
      <c r="K791" s="73" t="str">
        <f>IF(Proc[[#This Row],[Author]]="Marcela Urrego",VLOOKUP(LEFT(Proc[[#This Row],[Requested]],1),Table3[#All],2,0),VLOOKUP(Proc[[#This Row],[Author]],Table4[],2,0))</f>
        <v>HC</v>
      </c>
      <c r="L791" s="32" t="s">
        <v>530</v>
      </c>
      <c r="M791" s="69">
        <v>45716.548854166664</v>
      </c>
      <c r="N791" s="74"/>
      <c r="O791" s="74"/>
      <c r="P791" s="74" t="str">
        <f ca="1">IF(Proc[[#This Row],[DaysAgeing]]&gt;5,"yep","on track")</f>
        <v>on track</v>
      </c>
      <c r="Q791" s="3">
        <f ca="1">IF(Proc[[#This Row],[DateClosed]]="",ABS(NETWORKDAYS(Proc[[#This Row],[DateOpened]],TODAY()))-1,ABS(NETWORKDAYS(Proc[[#This Row],[DateOpened]],Proc[[#This Row],[DateClosed]]))-1)</f>
        <v>1</v>
      </c>
      <c r="R791" s="74" t="s">
        <v>1045</v>
      </c>
      <c r="S791" s="73"/>
    </row>
    <row r="792" spans="1:19">
      <c r="A792" s="72" t="s">
        <v>2510</v>
      </c>
      <c r="B792" s="73" t="str">
        <f>IFERROR(VLOOKUP(Proc[[#This Row],[App]],Table2[],3,0),"open")</f>
        <v>open</v>
      </c>
      <c r="C792" s="72" t="s">
        <v>370</v>
      </c>
      <c r="D792" t="s">
        <v>2498</v>
      </c>
      <c r="E792" t="s">
        <v>2499</v>
      </c>
      <c r="F792" s="73" t="s">
        <v>2500</v>
      </c>
      <c r="G792" s="72" t="s">
        <v>400</v>
      </c>
      <c r="H792" s="73" t="str">
        <f>IF(Proc[[#This Row],[type]]="LFF (MDG-F)",MID(Proc[[#This Row],[Obj]],13,10),"")</f>
        <v/>
      </c>
      <c r="J792" s="73" t="b">
        <f>Proc[[#This Row],[Requested]]=Proc[[#This Row],[CurrentParent]]</f>
        <v>0</v>
      </c>
      <c r="K792" s="73" t="str">
        <f>IF(Proc[[#This Row],[Author]]="Marcela Urrego",VLOOKUP(LEFT(Proc[[#This Row],[Requested]],1),Table3[#All],2,0),VLOOKUP(Proc[[#This Row],[Author]],Table4[],2,0))</f>
        <v>HC</v>
      </c>
      <c r="L792" s="32" t="s">
        <v>530</v>
      </c>
      <c r="M792" s="69">
        <v>45716.548854166664</v>
      </c>
      <c r="N792" s="74"/>
      <c r="O792" s="74"/>
      <c r="P792" s="74" t="str">
        <f ca="1">IF(Proc[[#This Row],[DaysAgeing]]&gt;5,"yep","on track")</f>
        <v>on track</v>
      </c>
      <c r="Q792" s="3">
        <f ca="1">IF(Proc[[#This Row],[DateClosed]]="",ABS(NETWORKDAYS(Proc[[#This Row],[DateOpened]],TODAY()))-1,ABS(NETWORKDAYS(Proc[[#This Row],[DateOpened]],Proc[[#This Row],[DateClosed]]))-1)</f>
        <v>1</v>
      </c>
      <c r="R792" s="74" t="s">
        <v>1045</v>
      </c>
      <c r="S792" s="73"/>
    </row>
    <row r="793" spans="1:19">
      <c r="A793" s="72" t="s">
        <v>2510</v>
      </c>
      <c r="B793" s="73" t="str">
        <f>IFERROR(VLOOKUP(Proc[[#This Row],[App]],Table2[],3,0),"open")</f>
        <v>open</v>
      </c>
      <c r="C793" s="72" t="s">
        <v>370</v>
      </c>
      <c r="D793" t="s">
        <v>2501</v>
      </c>
      <c r="E793" t="s">
        <v>2502</v>
      </c>
      <c r="F793" s="73" t="s">
        <v>2503</v>
      </c>
      <c r="G793" s="72" t="s">
        <v>400</v>
      </c>
      <c r="H793" s="73" t="str">
        <f>IF(Proc[[#This Row],[type]]="LFF (MDG-F)",MID(Proc[[#This Row],[Obj]],13,10),"")</f>
        <v/>
      </c>
      <c r="J793" s="73" t="b">
        <f>Proc[[#This Row],[Requested]]=Proc[[#This Row],[CurrentParent]]</f>
        <v>0</v>
      </c>
      <c r="K793" s="73" t="str">
        <f>IF(Proc[[#This Row],[Author]]="Marcela Urrego",VLOOKUP(LEFT(Proc[[#This Row],[Requested]],1),Table3[#All],2,0),VLOOKUP(Proc[[#This Row],[Author]],Table4[],2,0))</f>
        <v>HC</v>
      </c>
      <c r="L793" s="32" t="s">
        <v>530</v>
      </c>
      <c r="M793" s="69">
        <v>45716.548854166664</v>
      </c>
      <c r="N793" s="74"/>
      <c r="O793" s="74"/>
      <c r="P793" s="74" t="str">
        <f ca="1">IF(Proc[[#This Row],[DaysAgeing]]&gt;5,"yep","on track")</f>
        <v>on track</v>
      </c>
      <c r="Q793" s="3">
        <f ca="1">IF(Proc[[#This Row],[DateClosed]]="",ABS(NETWORKDAYS(Proc[[#This Row],[DateOpened]],TODAY()))-1,ABS(NETWORKDAYS(Proc[[#This Row],[DateOpened]],Proc[[#This Row],[DateClosed]]))-1)</f>
        <v>1</v>
      </c>
      <c r="R793" s="74" t="s">
        <v>1045</v>
      </c>
      <c r="S793" s="73"/>
    </row>
    <row r="794" spans="1:19" hidden="1">
      <c r="A794" s="72" t="s">
        <v>2510</v>
      </c>
      <c r="B794" s="73" t="str">
        <f>IFERROR(VLOOKUP(Proc[[#This Row],[App]],Table2[],3,0),"open")</f>
        <v>open</v>
      </c>
      <c r="C794" s="72" t="s">
        <v>377</v>
      </c>
      <c r="D794" t="s">
        <v>2504</v>
      </c>
      <c r="E794" t="s">
        <v>2487</v>
      </c>
      <c r="F794" s="73" t="s">
        <v>2505</v>
      </c>
      <c r="G794" s="72" t="s">
        <v>400</v>
      </c>
      <c r="H794" s="73" t="str">
        <f>IF(Proc[[#This Row],[type]]="LFF (MDG-F)",MID(Proc[[#This Row],[Obj]],13,10),"")</f>
        <v/>
      </c>
      <c r="I794" s="72" t="s">
        <v>2534</v>
      </c>
      <c r="J794" s="73" t="b">
        <f>Proc[[#This Row],[Requested]]=Proc[[#This Row],[CurrentParent]]</f>
        <v>0</v>
      </c>
      <c r="K794" s="73" t="str">
        <f>IF(Proc[[#This Row],[Author]]="Marcela Urrego",VLOOKUP(LEFT(Proc[[#This Row],[Requested]],1),Table3[#All],2,0),VLOOKUP(Proc[[#This Row],[Author]],Table4[],2,0))</f>
        <v>HC</v>
      </c>
      <c r="L794" s="32" t="s">
        <v>530</v>
      </c>
      <c r="M794" s="69">
        <v>45716.548854166664</v>
      </c>
      <c r="N794" s="74"/>
      <c r="O794" s="74"/>
      <c r="P794" s="74" t="str">
        <f ca="1">IF(Proc[[#This Row],[DaysAgeing]]&gt;5,"yep","on track")</f>
        <v>on track</v>
      </c>
      <c r="Q794" s="3">
        <f ca="1">IF(Proc[[#This Row],[DateClosed]]="",ABS(NETWORKDAYS(Proc[[#This Row],[DateOpened]],TODAY()))-1,ABS(NETWORKDAYS(Proc[[#This Row],[DateOpened]],Proc[[#This Row],[DateClosed]]))-1)</f>
        <v>1</v>
      </c>
      <c r="R794" s="74" t="s">
        <v>1045</v>
      </c>
      <c r="S794" s="73"/>
    </row>
    <row r="795" spans="1:19">
      <c r="A795" s="72" t="s">
        <v>2510</v>
      </c>
      <c r="B795" s="73" t="str">
        <f>IFERROR(VLOOKUP(Proc[[#This Row],[App]],Table2[],3,0),"open")</f>
        <v>open</v>
      </c>
      <c r="C795" s="72" t="s">
        <v>370</v>
      </c>
      <c r="D795" t="s">
        <v>2506</v>
      </c>
      <c r="E795" t="s">
        <v>2490</v>
      </c>
      <c r="F795" s="73" t="s">
        <v>2507</v>
      </c>
      <c r="G795" s="72" t="s">
        <v>400</v>
      </c>
      <c r="H795" s="73" t="str">
        <f>IF(Proc[[#This Row],[type]]="LFF (MDG-F)",MID(Proc[[#This Row],[Obj]],13,10),"")</f>
        <v/>
      </c>
      <c r="J795" s="73" t="b">
        <f>Proc[[#This Row],[Requested]]=Proc[[#This Row],[CurrentParent]]</f>
        <v>0</v>
      </c>
      <c r="K795" s="73" t="str">
        <f>IF(Proc[[#This Row],[Author]]="Marcela Urrego",VLOOKUP(LEFT(Proc[[#This Row],[Requested]],1),Table3[#All],2,0),VLOOKUP(Proc[[#This Row],[Author]],Table4[],2,0))</f>
        <v>HC</v>
      </c>
      <c r="L795" s="32" t="s">
        <v>530</v>
      </c>
      <c r="M795" s="69">
        <v>45716.548854166664</v>
      </c>
      <c r="N795" s="74"/>
      <c r="O795" s="74"/>
      <c r="P795" s="74" t="str">
        <f ca="1">IF(Proc[[#This Row],[DaysAgeing]]&gt;5,"yep","on track")</f>
        <v>on track</v>
      </c>
      <c r="Q795" s="3">
        <f ca="1">IF(Proc[[#This Row],[DateClosed]]="",ABS(NETWORKDAYS(Proc[[#This Row],[DateOpened]],TODAY()))-1,ABS(NETWORKDAYS(Proc[[#This Row],[DateOpened]],Proc[[#This Row],[DateClosed]]))-1)</f>
        <v>1</v>
      </c>
      <c r="R795" s="74" t="s">
        <v>1045</v>
      </c>
      <c r="S795" s="73"/>
    </row>
    <row r="796" spans="1:19">
      <c r="A796" s="72" t="s">
        <v>2510</v>
      </c>
      <c r="B796" s="73" t="str">
        <f>IFERROR(VLOOKUP(Proc[[#This Row],[App]],Table2[],3,0),"open")</f>
        <v>open</v>
      </c>
      <c r="C796" s="72" t="s">
        <v>370</v>
      </c>
      <c r="D796" t="s">
        <v>2508</v>
      </c>
      <c r="E796" t="s">
        <v>2490</v>
      </c>
      <c r="F796" s="73" t="s">
        <v>2509</v>
      </c>
      <c r="G796" s="72" t="s">
        <v>400</v>
      </c>
      <c r="H796" s="73" t="str">
        <f>IF(Proc[[#This Row],[type]]="LFF (MDG-F)",MID(Proc[[#This Row],[Obj]],13,10),"")</f>
        <v/>
      </c>
      <c r="J796" s="73" t="b">
        <f>Proc[[#This Row],[Requested]]=Proc[[#This Row],[CurrentParent]]</f>
        <v>0</v>
      </c>
      <c r="K796" s="73" t="str">
        <f>IF(Proc[[#This Row],[Author]]="Marcela Urrego",VLOOKUP(LEFT(Proc[[#This Row],[Requested]],1),Table3[#All],2,0),VLOOKUP(Proc[[#This Row],[Author]],Table4[],2,0))</f>
        <v>HC</v>
      </c>
      <c r="L796" s="32" t="s">
        <v>530</v>
      </c>
      <c r="M796" s="69">
        <v>45716.548854166664</v>
      </c>
      <c r="N796" s="74"/>
      <c r="O796" s="74"/>
      <c r="P796" s="74" t="str">
        <f ca="1">IF(Proc[[#This Row],[DaysAgeing]]&gt;5,"yep","on track")</f>
        <v>on track</v>
      </c>
      <c r="Q796" s="3">
        <f ca="1">IF(Proc[[#This Row],[DateClosed]]="",ABS(NETWORKDAYS(Proc[[#This Row],[DateOpened]],TODAY()))-1,ABS(NETWORKDAYS(Proc[[#This Row],[DateOpened]],Proc[[#This Row],[DateClosed]]))-1)</f>
        <v>1</v>
      </c>
      <c r="R796" s="74" t="s">
        <v>1045</v>
      </c>
      <c r="S796" s="73"/>
    </row>
    <row r="797" spans="1:19">
      <c r="A797" t="s">
        <v>2513</v>
      </c>
      <c r="B797" s="73" t="str">
        <f>IFERROR(VLOOKUP(Proc[[#This Row],[App]],Table2[],3,0),"open")</f>
        <v>open</v>
      </c>
      <c r="C797" s="72" t="s">
        <v>370</v>
      </c>
      <c r="D797" t="s">
        <v>2511</v>
      </c>
      <c r="E797" t="s">
        <v>566</v>
      </c>
      <c r="F797" s="73" t="s">
        <v>414</v>
      </c>
      <c r="G797" s="72" t="s">
        <v>400</v>
      </c>
      <c r="H797" s="73" t="str">
        <f>IF(Proc[[#This Row],[type]]="LFF (MDG-F)",MID(Proc[[#This Row],[Obj]],13,10),"")</f>
        <v/>
      </c>
      <c r="J797" s="73" t="b">
        <f>Proc[[#This Row],[Requested]]=Proc[[#This Row],[CurrentParent]]</f>
        <v>0</v>
      </c>
      <c r="K797" s="73" t="str">
        <f>IF(Proc[[#This Row],[Author]]="Marcela Urrego",VLOOKUP(LEFT(Proc[[#This Row],[Requested]],1),Table3[#All],2,0),VLOOKUP(Proc[[#This Row],[Author]],Table4[],2,0))</f>
        <v>MGF</v>
      </c>
      <c r="L797" s="32" t="s">
        <v>530</v>
      </c>
      <c r="M797" s="69">
        <v>45716.515300925923</v>
      </c>
      <c r="N797" s="74"/>
      <c r="O797" s="74"/>
      <c r="P797" s="74" t="str">
        <f ca="1">IF(Proc[[#This Row],[DaysAgeing]]&gt;5,"yep","on track")</f>
        <v>on track</v>
      </c>
      <c r="Q797" s="3">
        <f ca="1">IF(Proc[[#This Row],[DateClosed]]="",ABS(NETWORKDAYS(Proc[[#This Row],[DateOpened]],TODAY()))-1,ABS(NETWORKDAYS(Proc[[#This Row],[DateOpened]],Proc[[#This Row],[DateClosed]]))-1)</f>
        <v>1</v>
      </c>
      <c r="R797" s="74" t="s">
        <v>2512</v>
      </c>
      <c r="S797" s="73"/>
    </row>
    <row r="798" spans="1:19" hidden="1">
      <c r="A798" t="s">
        <v>2515</v>
      </c>
      <c r="B798" s="73" t="str">
        <f>IFERROR(VLOOKUP(Proc[[#This Row],[App]],Table2[],3,0),"open")</f>
        <v>open</v>
      </c>
      <c r="C798" s="72" t="s">
        <v>369</v>
      </c>
      <c r="D798" t="s">
        <v>1855</v>
      </c>
      <c r="E798" t="s">
        <v>513</v>
      </c>
      <c r="F798" s="73" t="s">
        <v>1856</v>
      </c>
      <c r="G798" s="72" t="s">
        <v>400</v>
      </c>
      <c r="H798" s="73" t="str">
        <f>IF(Proc[[#This Row],[type]]="LFF (MDG-F)",MID(Proc[[#This Row],[Obj]],13,10),"")</f>
        <v/>
      </c>
      <c r="I798" t="s">
        <v>1252</v>
      </c>
      <c r="J798" s="73" t="b">
        <f>Proc[[#This Row],[Requested]]=Proc[[#This Row],[CurrentParent]]</f>
        <v>0</v>
      </c>
      <c r="K798" s="73" t="str">
        <f>IF(Proc[[#This Row],[Author]]="Marcela Urrego",VLOOKUP(LEFT(Proc[[#This Row],[Requested]],1),Table3[#All],2,0),VLOOKUP(Proc[[#This Row],[Author]],Table4[],2,0))</f>
        <v>HC</v>
      </c>
      <c r="L798" s="32" t="s">
        <v>530</v>
      </c>
      <c r="M798" s="69">
        <v>45716.407511574071</v>
      </c>
      <c r="N798" s="74"/>
      <c r="O798" s="74"/>
      <c r="P798" s="74" t="str">
        <f ca="1">IF(Proc[[#This Row],[DaysAgeing]]&gt;5,"yep","on track")</f>
        <v>on track</v>
      </c>
      <c r="Q798" s="3">
        <f ca="1">IF(Proc[[#This Row],[DateClosed]]="",ABS(NETWORKDAYS(Proc[[#This Row],[DateOpened]],TODAY()))-1,ABS(NETWORKDAYS(Proc[[#This Row],[DateOpened]],Proc[[#This Row],[DateClosed]]))-1)</f>
        <v>1</v>
      </c>
      <c r="R798" s="74" t="s">
        <v>496</v>
      </c>
      <c r="S798" s="73"/>
    </row>
    <row r="799" spans="1:19">
      <c r="A799" s="72" t="s">
        <v>2515</v>
      </c>
      <c r="B799" s="73" t="str">
        <f>IFERROR(VLOOKUP(Proc[[#This Row],[App]],Table2[],3,0),"open")</f>
        <v>open</v>
      </c>
      <c r="C799" s="72" t="s">
        <v>370</v>
      </c>
      <c r="D799" t="s">
        <v>2514</v>
      </c>
      <c r="E799" t="s">
        <v>2516</v>
      </c>
      <c r="F799" s="73" t="s">
        <v>2517</v>
      </c>
      <c r="G799" s="72" t="s">
        <v>400</v>
      </c>
      <c r="H799" s="73" t="str">
        <f>IF(Proc[[#This Row],[type]]="LFF (MDG-F)",MID(Proc[[#This Row],[Obj]],13,10),"")</f>
        <v/>
      </c>
      <c r="J799" s="73" t="b">
        <f>Proc[[#This Row],[Requested]]=Proc[[#This Row],[CurrentParent]]</f>
        <v>0</v>
      </c>
      <c r="K799" s="73" t="str">
        <f>IF(Proc[[#This Row],[Author]]="Marcela Urrego",VLOOKUP(LEFT(Proc[[#This Row],[Requested]],1),Table3[#All],2,0),VLOOKUP(Proc[[#This Row],[Author]],Table4[],2,0))</f>
        <v>HC</v>
      </c>
      <c r="L799" s="32" t="s">
        <v>530</v>
      </c>
      <c r="M799" s="69">
        <v>45716.407511574071</v>
      </c>
      <c r="N799" s="74"/>
      <c r="O799" s="74"/>
      <c r="P799" s="74" t="str">
        <f ca="1">IF(Proc[[#This Row],[DaysAgeing]]&gt;5,"yep","on track")</f>
        <v>on track</v>
      </c>
      <c r="Q799" s="3">
        <f ca="1">IF(Proc[[#This Row],[DateClosed]]="",ABS(NETWORKDAYS(Proc[[#This Row],[DateOpened]],TODAY()))-1,ABS(NETWORKDAYS(Proc[[#This Row],[DateOpened]],Proc[[#This Row],[DateClosed]]))-1)</f>
        <v>1</v>
      </c>
      <c r="R799" s="74" t="s">
        <v>496</v>
      </c>
      <c r="S799" s="73"/>
    </row>
    <row r="800" spans="1:19">
      <c r="A800" t="s">
        <v>2533</v>
      </c>
      <c r="B800" s="73" t="str">
        <f>IFERROR(VLOOKUP(Proc[[#This Row],[App]],Table2[],3,0),"open")</f>
        <v>open</v>
      </c>
      <c r="C800" s="72" t="s">
        <v>370</v>
      </c>
      <c r="D800" t="s">
        <v>2518</v>
      </c>
      <c r="E800" t="s">
        <v>2519</v>
      </c>
      <c r="F800" s="73" t="s">
        <v>2520</v>
      </c>
      <c r="G800" s="72" t="s">
        <v>400</v>
      </c>
      <c r="H800" s="73" t="str">
        <f>IF(Proc[[#This Row],[type]]="LFF (MDG-F)",MID(Proc[[#This Row],[Obj]],13,10),"")</f>
        <v/>
      </c>
      <c r="J800" s="73" t="b">
        <f>Proc[[#This Row],[Requested]]=Proc[[#This Row],[CurrentParent]]</f>
        <v>0</v>
      </c>
      <c r="K800" s="73" t="str">
        <f>IF(Proc[[#This Row],[Author]]="Marcela Urrego",VLOOKUP(LEFT(Proc[[#This Row],[Requested]],1),Table3[#All],2,0),VLOOKUP(Proc[[#This Row],[Author]],Table4[],2,0))</f>
        <v>HC</v>
      </c>
      <c r="L800" s="32" t="s">
        <v>530</v>
      </c>
      <c r="M800" s="69">
        <v>45716.405740740738</v>
      </c>
      <c r="N800" s="74"/>
      <c r="O800" s="74"/>
      <c r="P800" s="74" t="str">
        <f ca="1">IF(Proc[[#This Row],[DaysAgeing]]&gt;5,"yep","on track")</f>
        <v>on track</v>
      </c>
      <c r="Q800" s="3">
        <f ca="1">IF(Proc[[#This Row],[DateClosed]]="",ABS(NETWORKDAYS(Proc[[#This Row],[DateOpened]],TODAY()))-1,ABS(NETWORKDAYS(Proc[[#This Row],[DateOpened]],Proc[[#This Row],[DateClosed]]))-1)</f>
        <v>1</v>
      </c>
      <c r="R800" s="74" t="s">
        <v>766</v>
      </c>
      <c r="S800" s="73"/>
    </row>
    <row r="801" spans="1:19">
      <c r="A801" s="72" t="s">
        <v>2533</v>
      </c>
      <c r="B801" s="73" t="str">
        <f>IFERROR(VLOOKUP(Proc[[#This Row],[App]],Table2[],3,0),"open")</f>
        <v>open</v>
      </c>
      <c r="C801" s="72" t="s">
        <v>370</v>
      </c>
      <c r="D801" t="s">
        <v>2521</v>
      </c>
      <c r="E801" t="s">
        <v>2519</v>
      </c>
      <c r="F801" s="73" t="s">
        <v>2520</v>
      </c>
      <c r="G801" s="72" t="s">
        <v>400</v>
      </c>
      <c r="H801" s="73" t="str">
        <f>IF(Proc[[#This Row],[type]]="LFF (MDG-F)",MID(Proc[[#This Row],[Obj]],13,10),"")</f>
        <v/>
      </c>
      <c r="J801" s="73" t="b">
        <f>Proc[[#This Row],[Requested]]=Proc[[#This Row],[CurrentParent]]</f>
        <v>0</v>
      </c>
      <c r="K801" s="73" t="str">
        <f>IF(Proc[[#This Row],[Author]]="Marcela Urrego",VLOOKUP(LEFT(Proc[[#This Row],[Requested]],1),Table3[#All],2,0),VLOOKUP(Proc[[#This Row],[Author]],Table4[],2,0))</f>
        <v>HC</v>
      </c>
      <c r="L801" s="32" t="s">
        <v>530</v>
      </c>
      <c r="M801" s="69">
        <v>45716.405740740738</v>
      </c>
      <c r="N801" s="74"/>
      <c r="O801" s="74"/>
      <c r="P801" s="74" t="str">
        <f ca="1">IF(Proc[[#This Row],[DaysAgeing]]&gt;5,"yep","on track")</f>
        <v>on track</v>
      </c>
      <c r="Q801" s="3">
        <f ca="1">IF(Proc[[#This Row],[DateClosed]]="",ABS(NETWORKDAYS(Proc[[#This Row],[DateOpened]],TODAY()))-1,ABS(NETWORKDAYS(Proc[[#This Row],[DateOpened]],Proc[[#This Row],[DateClosed]]))-1)</f>
        <v>1</v>
      </c>
      <c r="R801" s="74" t="s">
        <v>766</v>
      </c>
      <c r="S801" s="73"/>
    </row>
    <row r="802" spans="1:19">
      <c r="A802" s="72" t="s">
        <v>2533</v>
      </c>
      <c r="B802" s="73" t="str">
        <f>IFERROR(VLOOKUP(Proc[[#This Row],[App]],Table2[],3,0),"open")</f>
        <v>open</v>
      </c>
      <c r="C802" s="72" t="s">
        <v>370</v>
      </c>
      <c r="D802" t="s">
        <v>2522</v>
      </c>
      <c r="E802" t="s">
        <v>2519</v>
      </c>
      <c r="F802" s="73" t="s">
        <v>2520</v>
      </c>
      <c r="G802" s="72" t="s">
        <v>400</v>
      </c>
      <c r="H802" s="73" t="str">
        <f>IF(Proc[[#This Row],[type]]="LFF (MDG-F)",MID(Proc[[#This Row],[Obj]],13,10),"")</f>
        <v/>
      </c>
      <c r="J802" s="73" t="b">
        <f>Proc[[#This Row],[Requested]]=Proc[[#This Row],[CurrentParent]]</f>
        <v>0</v>
      </c>
      <c r="K802" s="73" t="str">
        <f>IF(Proc[[#This Row],[Author]]="Marcela Urrego",VLOOKUP(LEFT(Proc[[#This Row],[Requested]],1),Table3[#All],2,0),VLOOKUP(Proc[[#This Row],[Author]],Table4[],2,0))</f>
        <v>HC</v>
      </c>
      <c r="L802" s="32" t="s">
        <v>530</v>
      </c>
      <c r="M802" s="69">
        <v>45716.405740740738</v>
      </c>
      <c r="N802" s="74"/>
      <c r="O802" s="74"/>
      <c r="P802" s="74" t="str">
        <f ca="1">IF(Proc[[#This Row],[DaysAgeing]]&gt;5,"yep","on track")</f>
        <v>on track</v>
      </c>
      <c r="Q802" s="3">
        <f ca="1">IF(Proc[[#This Row],[DateClosed]]="",ABS(NETWORKDAYS(Proc[[#This Row],[DateOpened]],TODAY()))-1,ABS(NETWORKDAYS(Proc[[#This Row],[DateOpened]],Proc[[#This Row],[DateClosed]]))-1)</f>
        <v>1</v>
      </c>
      <c r="R802" s="74" t="s">
        <v>766</v>
      </c>
      <c r="S802" s="73"/>
    </row>
    <row r="803" spans="1:19">
      <c r="A803" s="72" t="s">
        <v>2533</v>
      </c>
      <c r="B803" s="73" t="str">
        <f>IFERROR(VLOOKUP(Proc[[#This Row],[App]],Table2[],3,0),"open")</f>
        <v>open</v>
      </c>
      <c r="C803" s="72" t="s">
        <v>370</v>
      </c>
      <c r="D803" t="s">
        <v>2523</v>
      </c>
      <c r="E803" t="s">
        <v>2519</v>
      </c>
      <c r="F803" s="73" t="s">
        <v>2520</v>
      </c>
      <c r="G803" s="72" t="s">
        <v>400</v>
      </c>
      <c r="H803" s="73" t="str">
        <f>IF(Proc[[#This Row],[type]]="LFF (MDG-F)",MID(Proc[[#This Row],[Obj]],13,10),"")</f>
        <v/>
      </c>
      <c r="J803" s="73" t="b">
        <f>Proc[[#This Row],[Requested]]=Proc[[#This Row],[CurrentParent]]</f>
        <v>0</v>
      </c>
      <c r="K803" s="73" t="str">
        <f>IF(Proc[[#This Row],[Author]]="Marcela Urrego",VLOOKUP(LEFT(Proc[[#This Row],[Requested]],1),Table3[#All],2,0),VLOOKUP(Proc[[#This Row],[Author]],Table4[],2,0))</f>
        <v>HC</v>
      </c>
      <c r="L803" s="32" t="s">
        <v>530</v>
      </c>
      <c r="M803" s="69">
        <v>45716.405740740738</v>
      </c>
      <c r="N803" s="74"/>
      <c r="O803" s="74"/>
      <c r="P803" s="74" t="str">
        <f ca="1">IF(Proc[[#This Row],[DaysAgeing]]&gt;5,"yep","on track")</f>
        <v>on track</v>
      </c>
      <c r="Q803" s="3">
        <f ca="1">IF(Proc[[#This Row],[DateClosed]]="",ABS(NETWORKDAYS(Proc[[#This Row],[DateOpened]],TODAY()))-1,ABS(NETWORKDAYS(Proc[[#This Row],[DateOpened]],Proc[[#This Row],[DateClosed]]))-1)</f>
        <v>1</v>
      </c>
      <c r="R803" s="74" t="s">
        <v>766</v>
      </c>
      <c r="S803" s="73"/>
    </row>
    <row r="804" spans="1:19">
      <c r="A804" s="72" t="s">
        <v>2533</v>
      </c>
      <c r="B804" s="73" t="str">
        <f>IFERROR(VLOOKUP(Proc[[#This Row],[App]],Table2[],3,0),"open")</f>
        <v>open</v>
      </c>
      <c r="C804" s="72" t="s">
        <v>370</v>
      </c>
      <c r="D804" t="s">
        <v>2524</v>
      </c>
      <c r="E804" t="s">
        <v>2525</v>
      </c>
      <c r="F804" s="73" t="s">
        <v>2520</v>
      </c>
      <c r="G804" s="72" t="s">
        <v>400</v>
      </c>
      <c r="H804" s="73" t="str">
        <f>IF(Proc[[#This Row],[type]]="LFF (MDG-F)",MID(Proc[[#This Row],[Obj]],13,10),"")</f>
        <v/>
      </c>
      <c r="J804" s="73" t="b">
        <f>Proc[[#This Row],[Requested]]=Proc[[#This Row],[CurrentParent]]</f>
        <v>0</v>
      </c>
      <c r="K804" s="73" t="str">
        <f>IF(Proc[[#This Row],[Author]]="Marcela Urrego",VLOOKUP(LEFT(Proc[[#This Row],[Requested]],1),Table3[#All],2,0),VLOOKUP(Proc[[#This Row],[Author]],Table4[],2,0))</f>
        <v>HC</v>
      </c>
      <c r="L804" s="32" t="s">
        <v>530</v>
      </c>
      <c r="M804" s="69">
        <v>45716.405740740738</v>
      </c>
      <c r="N804" s="74"/>
      <c r="O804" s="74"/>
      <c r="P804" s="74" t="str">
        <f ca="1">IF(Proc[[#This Row],[DaysAgeing]]&gt;5,"yep","on track")</f>
        <v>on track</v>
      </c>
      <c r="Q804" s="3">
        <f ca="1">IF(Proc[[#This Row],[DateClosed]]="",ABS(NETWORKDAYS(Proc[[#This Row],[DateOpened]],TODAY()))-1,ABS(NETWORKDAYS(Proc[[#This Row],[DateOpened]],Proc[[#This Row],[DateClosed]]))-1)</f>
        <v>1</v>
      </c>
      <c r="R804" s="74" t="s">
        <v>766</v>
      </c>
      <c r="S804" s="73"/>
    </row>
    <row r="805" spans="1:19">
      <c r="A805" s="72" t="s">
        <v>2533</v>
      </c>
      <c r="B805" s="73" t="str">
        <f>IFERROR(VLOOKUP(Proc[[#This Row],[App]],Table2[],3,0),"open")</f>
        <v>open</v>
      </c>
      <c r="C805" s="72" t="s">
        <v>370</v>
      </c>
      <c r="D805" t="s">
        <v>2526</v>
      </c>
      <c r="E805" t="s">
        <v>2525</v>
      </c>
      <c r="F805" s="73" t="s">
        <v>2527</v>
      </c>
      <c r="G805" s="72" t="s">
        <v>400</v>
      </c>
      <c r="H805" s="73" t="str">
        <f>IF(Proc[[#This Row],[type]]="LFF (MDG-F)",MID(Proc[[#This Row],[Obj]],13,10),"")</f>
        <v/>
      </c>
      <c r="J805" s="73" t="b">
        <f>Proc[[#This Row],[Requested]]=Proc[[#This Row],[CurrentParent]]</f>
        <v>0</v>
      </c>
      <c r="K805" s="73" t="str">
        <f>IF(Proc[[#This Row],[Author]]="Marcela Urrego",VLOOKUP(LEFT(Proc[[#This Row],[Requested]],1),Table3[#All],2,0),VLOOKUP(Proc[[#This Row],[Author]],Table4[],2,0))</f>
        <v>HC</v>
      </c>
      <c r="L805" s="32" t="s">
        <v>530</v>
      </c>
      <c r="M805" s="69">
        <v>45716.405740740738</v>
      </c>
      <c r="N805" s="74"/>
      <c r="O805" s="74"/>
      <c r="P805" s="74" t="str">
        <f ca="1">IF(Proc[[#This Row],[DaysAgeing]]&gt;5,"yep","on track")</f>
        <v>on track</v>
      </c>
      <c r="Q805" s="3">
        <f ca="1">IF(Proc[[#This Row],[DateClosed]]="",ABS(NETWORKDAYS(Proc[[#This Row],[DateOpened]],TODAY()))-1,ABS(NETWORKDAYS(Proc[[#This Row],[DateOpened]],Proc[[#This Row],[DateClosed]]))-1)</f>
        <v>1</v>
      </c>
      <c r="R805" s="74" t="s">
        <v>766</v>
      </c>
      <c r="S805" s="73"/>
    </row>
    <row r="806" spans="1:19">
      <c r="A806" s="72" t="s">
        <v>2533</v>
      </c>
      <c r="B806" s="73" t="str">
        <f>IFERROR(VLOOKUP(Proc[[#This Row],[App]],Table2[],3,0),"open")</f>
        <v>open</v>
      </c>
      <c r="C806" s="72" t="s">
        <v>370</v>
      </c>
      <c r="D806" t="s">
        <v>2528</v>
      </c>
      <c r="E806" t="s">
        <v>2525</v>
      </c>
      <c r="F806" s="73" t="s">
        <v>2529</v>
      </c>
      <c r="G806" s="72" t="s">
        <v>400</v>
      </c>
      <c r="H806" s="73" t="str">
        <f>IF(Proc[[#This Row],[type]]="LFF (MDG-F)",MID(Proc[[#This Row],[Obj]],13,10),"")</f>
        <v/>
      </c>
      <c r="J806" s="73" t="b">
        <f>Proc[[#This Row],[Requested]]=Proc[[#This Row],[CurrentParent]]</f>
        <v>0</v>
      </c>
      <c r="K806" s="73" t="str">
        <f>IF(Proc[[#This Row],[Author]]="Marcela Urrego",VLOOKUP(LEFT(Proc[[#This Row],[Requested]],1),Table3[#All],2,0),VLOOKUP(Proc[[#This Row],[Author]],Table4[],2,0))</f>
        <v>HC</v>
      </c>
      <c r="L806" s="32" t="s">
        <v>530</v>
      </c>
      <c r="M806" s="69">
        <v>45716.405740740738</v>
      </c>
      <c r="N806" s="74"/>
      <c r="O806" s="74"/>
      <c r="P806" s="74" t="str">
        <f ca="1">IF(Proc[[#This Row],[DaysAgeing]]&gt;5,"yep","on track")</f>
        <v>on track</v>
      </c>
      <c r="Q806" s="3">
        <f ca="1">IF(Proc[[#This Row],[DateClosed]]="",ABS(NETWORKDAYS(Proc[[#This Row],[DateOpened]],TODAY()))-1,ABS(NETWORKDAYS(Proc[[#This Row],[DateOpened]],Proc[[#This Row],[DateClosed]]))-1)</f>
        <v>1</v>
      </c>
      <c r="R806" s="74" t="s">
        <v>766</v>
      </c>
      <c r="S806" s="73"/>
    </row>
    <row r="807" spans="1:19">
      <c r="A807" s="72" t="s">
        <v>2533</v>
      </c>
      <c r="B807" s="73" t="str">
        <f>IFERROR(VLOOKUP(Proc[[#This Row],[App]],Table2[],3,0),"open")</f>
        <v>open</v>
      </c>
      <c r="C807" s="72" t="s">
        <v>370</v>
      </c>
      <c r="D807" t="s">
        <v>2530</v>
      </c>
      <c r="E807" t="s">
        <v>2531</v>
      </c>
      <c r="F807" s="73" t="s">
        <v>2532</v>
      </c>
      <c r="G807" s="72" t="s">
        <v>400</v>
      </c>
      <c r="H807" s="73" t="str">
        <f>IF(Proc[[#This Row],[type]]="LFF (MDG-F)",MID(Proc[[#This Row],[Obj]],13,10),"")</f>
        <v/>
      </c>
      <c r="J807" s="73" t="b">
        <f>Proc[[#This Row],[Requested]]=Proc[[#This Row],[CurrentParent]]</f>
        <v>0</v>
      </c>
      <c r="K807" s="73" t="str">
        <f>IF(Proc[[#This Row],[Author]]="Marcela Urrego",VLOOKUP(LEFT(Proc[[#This Row],[Requested]],1),Table3[#All],2,0),VLOOKUP(Proc[[#This Row],[Author]],Table4[],2,0))</f>
        <v>HC</v>
      </c>
      <c r="L807" s="32" t="s">
        <v>530</v>
      </c>
      <c r="M807" s="69">
        <v>45716.405740740738</v>
      </c>
      <c r="N807" s="74"/>
      <c r="O807" s="74"/>
      <c r="P807" s="74" t="str">
        <f ca="1">IF(Proc[[#This Row],[DaysAgeing]]&gt;5,"yep","on track")</f>
        <v>on track</v>
      </c>
      <c r="Q807" s="3">
        <f ca="1">IF(Proc[[#This Row],[DateClosed]]="",ABS(NETWORKDAYS(Proc[[#This Row],[DateOpened]],TODAY()))-1,ABS(NETWORKDAYS(Proc[[#This Row],[DateOpened]],Proc[[#This Row],[DateClosed]]))-1)</f>
        <v>1</v>
      </c>
      <c r="R807" s="74" t="s">
        <v>766</v>
      </c>
      <c r="S807" s="73"/>
    </row>
  </sheetData>
  <phoneticPr fontId="0" type="noConversion"/>
  <conditionalFormatting sqref="D642">
    <cfRule type="duplicateValues" dxfId="1" priority="1"/>
  </conditionalFormatting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904D87-F005-470F-89A3-B2D56E752386}">
          <x14:formula1>
            <xm:f>STAT!$A$1:$A$11</xm:f>
          </x14:formula1>
          <xm:sqref>C2:C10</xm:sqref>
        </x14:dataValidation>
        <x14:dataValidation type="list" allowBlank="1" showInputMessage="1" showErrorMessage="1" xr:uid="{6F7797D5-FDB5-4256-BA8E-B50C47432666}">
          <x14:formula1>
            <xm:f>STAT!$A$15:$A$16</xm:f>
          </x14:formula1>
          <xm:sqref>G2:G807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5768-A452-426C-957E-F527332E6835}">
  <sheetPr codeName="Sheet11"/>
  <dimension ref="A1:B11"/>
  <sheetViews>
    <sheetView workbookViewId="0">
      <selection activeCell="B1" sqref="B1:B11"/>
    </sheetView>
  </sheetViews>
  <sheetFormatPr defaultRowHeight="15"/>
  <cols>
    <col min="1" max="1" width="48" bestFit="1" customWidth="1"/>
  </cols>
  <sheetData>
    <row r="1" spans="1:2">
      <c r="A1" s="71" t="s">
        <v>1945</v>
      </c>
      <c r="B1" t="str">
        <f>LEFT(A1,22)</f>
        <v>CLFF_VMCA$$$KR07DB3307</v>
      </c>
    </row>
    <row r="2" spans="1:2">
      <c r="A2" s="70" t="s">
        <v>1946</v>
      </c>
      <c r="B2" s="62" t="str">
        <f t="shared" ref="B2:B11" si="0">LEFT(A2,22)</f>
        <v>CLFF_VMCA$$$KR07DB3305</v>
      </c>
    </row>
    <row r="3" spans="1:2">
      <c r="A3" s="71" t="s">
        <v>1947</v>
      </c>
      <c r="B3" s="62" t="str">
        <f t="shared" si="0"/>
        <v>CLFF_VMCA$$$US10DB3015</v>
      </c>
    </row>
    <row r="4" spans="1:2">
      <c r="A4" s="70" t="s">
        <v>1948</v>
      </c>
      <c r="B4" s="62" t="str">
        <f t="shared" si="0"/>
        <v>CLFF_VMCA$$$US10DB3018</v>
      </c>
    </row>
    <row r="5" spans="1:2">
      <c r="A5" s="71" t="s">
        <v>1949</v>
      </c>
      <c r="B5" s="62" t="str">
        <f t="shared" si="0"/>
        <v>CLFF_VMCA$$$US10DB3019</v>
      </c>
    </row>
    <row r="6" spans="1:2">
      <c r="A6" s="70" t="s">
        <v>1950</v>
      </c>
      <c r="B6" s="62" t="str">
        <f t="shared" si="0"/>
        <v>CLFF_VMCA$$$US10DB3010</v>
      </c>
    </row>
    <row r="7" spans="1:2">
      <c r="A7" s="71" t="s">
        <v>1951</v>
      </c>
      <c r="B7" s="62" t="str">
        <f t="shared" si="0"/>
        <v>CLFF_VMCA$$$KR16DB3301</v>
      </c>
    </row>
    <row r="8" spans="1:2">
      <c r="A8" s="70" t="s">
        <v>1952</v>
      </c>
      <c r="B8" s="62" t="str">
        <f t="shared" si="0"/>
        <v>CLFF_VMCA$$$KR15DB3300</v>
      </c>
    </row>
    <row r="9" spans="1:2">
      <c r="A9" s="71" t="s">
        <v>1953</v>
      </c>
      <c r="B9" s="62" t="str">
        <f t="shared" si="0"/>
        <v>CLFF_VMCA$$$KR15DB3302</v>
      </c>
    </row>
    <row r="10" spans="1:2">
      <c r="A10" s="70" t="s">
        <v>1954</v>
      </c>
      <c r="B10" s="62" t="str">
        <f t="shared" si="0"/>
        <v>CLFF_VMCA$$$KR15DB3307</v>
      </c>
    </row>
    <row r="11" spans="1:2">
      <c r="A11" s="71" t="s">
        <v>1955</v>
      </c>
      <c r="B11" s="62" t="str">
        <f t="shared" si="0"/>
        <v>CLFF_VMCA$$$TW10DB3302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6730-35F3-428F-9282-86554F17A823}">
  <sheetPr codeName="Sheet6"/>
  <dimension ref="A1:K74"/>
  <sheetViews>
    <sheetView workbookViewId="0">
      <selection activeCell="H31" sqref="H31"/>
    </sheetView>
  </sheetViews>
  <sheetFormatPr defaultRowHeight="15"/>
  <cols>
    <col min="1" max="1" width="8.85546875" bestFit="1" customWidth="1"/>
    <col min="2" max="2" width="10.140625" bestFit="1" customWidth="1"/>
    <col min="3" max="3" width="11" bestFit="1" customWidth="1"/>
    <col min="4" max="4" width="17.5703125" style="4" bestFit="1" customWidth="1"/>
    <col min="5" max="5" width="38.42578125" style="4" bestFit="1" customWidth="1"/>
    <col min="6" max="6" width="37.28515625" style="4" bestFit="1" customWidth="1"/>
    <col min="7" max="7" width="10.28515625" style="4" hidden="1" customWidth="1"/>
    <col min="8" max="8" width="13.7109375" style="4" bestFit="1" customWidth="1"/>
    <col min="9" max="9" width="81.140625" bestFit="1" customWidth="1"/>
    <col min="10" max="10" width="11.5703125" bestFit="1" customWidth="1"/>
    <col min="11" max="11" width="10.28515625" bestFit="1" customWidth="1"/>
  </cols>
  <sheetData>
    <row r="1" spans="1:11">
      <c r="A1" t="s">
        <v>389</v>
      </c>
      <c r="B1" t="s">
        <v>382</v>
      </c>
      <c r="C1" t="s">
        <v>369</v>
      </c>
      <c r="D1" t="s">
        <v>598</v>
      </c>
      <c r="E1" t="s">
        <v>599</v>
      </c>
      <c r="F1" t="s">
        <v>600</v>
      </c>
      <c r="G1" t="s">
        <v>601</v>
      </c>
      <c r="H1" s="4" t="s">
        <v>602</v>
      </c>
      <c r="I1" t="s">
        <v>603</v>
      </c>
      <c r="J1" t="s">
        <v>394</v>
      </c>
      <c r="K1" t="s">
        <v>604</v>
      </c>
    </row>
    <row r="2" spans="1:11">
      <c r="A2" s="5" t="s">
        <v>594</v>
      </c>
      <c r="B2" t="s">
        <v>13</v>
      </c>
      <c r="C2">
        <v>16</v>
      </c>
      <c r="D2" s="6">
        <v>0</v>
      </c>
      <c r="E2" s="6">
        <v>0</v>
      </c>
      <c r="F2" s="6">
        <v>13</v>
      </c>
      <c r="G2">
        <v>29</v>
      </c>
      <c r="H2" s="4">
        <v>0.55172413793103403</v>
      </c>
      <c r="I2" s="10" t="s">
        <v>605</v>
      </c>
      <c r="J2" t="e">
        <f>VLOOKUP(#REF!,Proc[[#All],[App]:[DaysAgeing]],16,0)</f>
        <v>#REF!</v>
      </c>
      <c r="K2" t="str">
        <f>IFERROR(VLOOKUP(#REF!,Table2[],3,0),"nop")</f>
        <v>nop</v>
      </c>
    </row>
    <row r="3" spans="1:11">
      <c r="A3" s="5" t="s">
        <v>595</v>
      </c>
      <c r="B3" t="s">
        <v>5</v>
      </c>
      <c r="C3">
        <v>2</v>
      </c>
      <c r="D3" s="6">
        <v>0</v>
      </c>
      <c r="E3" s="6">
        <v>0</v>
      </c>
      <c r="F3" s="6">
        <v>0</v>
      </c>
      <c r="G3">
        <v>2</v>
      </c>
      <c r="H3" s="4">
        <v>1</v>
      </c>
      <c r="I3" s="9" t="s">
        <v>606</v>
      </c>
      <c r="J3" t="e">
        <f>VLOOKUP(#REF!,Proc[[#All],[App]:[DaysAgeing]],16,0)</f>
        <v>#REF!</v>
      </c>
      <c r="K3" t="str">
        <f>IFERROR(VLOOKUP(#REF!,Table2[],3,0),"nop")</f>
        <v>nop</v>
      </c>
    </row>
    <row r="4" spans="1:11">
      <c r="A4" s="5" t="s">
        <v>595</v>
      </c>
      <c r="B4" t="s">
        <v>6</v>
      </c>
      <c r="C4">
        <v>2</v>
      </c>
      <c r="D4" s="6">
        <v>0</v>
      </c>
      <c r="E4" s="6">
        <v>0</v>
      </c>
      <c r="F4" s="6">
        <v>0</v>
      </c>
      <c r="G4">
        <v>2</v>
      </c>
      <c r="H4" s="4">
        <v>1</v>
      </c>
      <c r="I4" s="9" t="s">
        <v>606</v>
      </c>
      <c r="J4" t="e">
        <f>VLOOKUP(#REF!,Proc[[#All],[App]:[DaysAgeing]],16,0)</f>
        <v>#REF!</v>
      </c>
      <c r="K4" t="str">
        <f>IFERROR(VLOOKUP(#REF!,Table2[],3,0),"nop")</f>
        <v>nop</v>
      </c>
    </row>
    <row r="5" spans="1:11">
      <c r="A5" s="5" t="s">
        <v>595</v>
      </c>
      <c r="B5" t="s">
        <v>14</v>
      </c>
      <c r="C5">
        <v>7</v>
      </c>
      <c r="D5" s="6">
        <v>0</v>
      </c>
      <c r="E5" s="6">
        <v>0</v>
      </c>
      <c r="F5" s="6">
        <v>0</v>
      </c>
      <c r="G5">
        <v>7</v>
      </c>
      <c r="H5" s="4">
        <v>1</v>
      </c>
      <c r="I5" s="9" t="s">
        <v>606</v>
      </c>
      <c r="J5" t="e">
        <f>VLOOKUP(#REF!,Proc[[#All],[App]:[DaysAgeing]],16,0)</f>
        <v>#REF!</v>
      </c>
      <c r="K5" t="str">
        <f>IFERROR(VLOOKUP(#REF!,Table2[],3,0),"nop")</f>
        <v>nop</v>
      </c>
    </row>
    <row r="6" spans="1:11">
      <c r="A6" s="5" t="s">
        <v>596</v>
      </c>
      <c r="B6" t="s">
        <v>19</v>
      </c>
      <c r="C6">
        <v>2</v>
      </c>
      <c r="D6" s="6">
        <v>0</v>
      </c>
      <c r="E6" s="6">
        <v>0</v>
      </c>
      <c r="F6" s="6">
        <v>9</v>
      </c>
      <c r="G6">
        <v>11</v>
      </c>
      <c r="H6" s="4">
        <v>0.18181818181818199</v>
      </c>
      <c r="I6" s="9" t="s">
        <v>605</v>
      </c>
      <c r="J6" t="e">
        <f>VLOOKUP(#REF!,Proc[[#All],[App]:[DaysAgeing]],16,0)</f>
        <v>#REF!</v>
      </c>
      <c r="K6" t="str">
        <f>IFERROR(VLOOKUP(#REF!,Table2[],3,0),"nop")</f>
        <v>nop</v>
      </c>
    </row>
    <row r="7" spans="1:11">
      <c r="A7" s="5" t="s">
        <v>597</v>
      </c>
      <c r="B7" t="s">
        <v>15</v>
      </c>
      <c r="C7">
        <v>37</v>
      </c>
      <c r="D7" s="6">
        <v>0</v>
      </c>
      <c r="E7" s="6">
        <v>0</v>
      </c>
      <c r="F7" s="6">
        <v>1</v>
      </c>
      <c r="G7">
        <v>38</v>
      </c>
      <c r="H7" s="4">
        <v>0.97368421052631604</v>
      </c>
      <c r="I7" s="9" t="s">
        <v>605</v>
      </c>
      <c r="J7" t="e">
        <f>VLOOKUP(#REF!,Proc[[#All],[App]:[DaysAgeing]],16,0)</f>
        <v>#REF!</v>
      </c>
      <c r="K7" t="str">
        <f>IFERROR(VLOOKUP(#REF!,Table2[],3,0),"nop")</f>
        <v>nop</v>
      </c>
    </row>
    <row r="8" spans="1:11">
      <c r="A8" s="5" t="s">
        <v>597</v>
      </c>
      <c r="B8" t="s">
        <v>16</v>
      </c>
      <c r="C8">
        <v>11</v>
      </c>
      <c r="D8" s="6">
        <v>0</v>
      </c>
      <c r="E8" s="6">
        <v>0</v>
      </c>
      <c r="F8" s="6">
        <v>0</v>
      </c>
      <c r="G8">
        <v>11</v>
      </c>
      <c r="H8" s="4">
        <v>1</v>
      </c>
      <c r="I8" s="9" t="s">
        <v>606</v>
      </c>
      <c r="J8" t="e">
        <f>VLOOKUP(#REF!,Proc[[#All],[App]:[DaysAgeing]],16,0)</f>
        <v>#REF!</v>
      </c>
      <c r="K8" t="str">
        <f>IFERROR(VLOOKUP(#REF!,Table2[],3,0),"nop")</f>
        <v>nop</v>
      </c>
    </row>
    <row r="9" spans="1:11">
      <c r="A9" s="5" t="s">
        <v>595</v>
      </c>
      <c r="B9" t="s">
        <v>7</v>
      </c>
      <c r="C9">
        <v>1</v>
      </c>
      <c r="D9" s="6">
        <v>0</v>
      </c>
      <c r="E9" s="6">
        <v>0</v>
      </c>
      <c r="F9" s="6">
        <v>0</v>
      </c>
      <c r="G9">
        <v>1</v>
      </c>
      <c r="H9" s="4">
        <v>1</v>
      </c>
      <c r="I9" s="9" t="s">
        <v>606</v>
      </c>
      <c r="J9" t="e">
        <f>VLOOKUP(#REF!,Proc[[#All],[App]:[DaysAgeing]],16,0)</f>
        <v>#REF!</v>
      </c>
      <c r="K9" t="str">
        <f>IFERROR(VLOOKUP(#REF!,Table2[],3,0),"nop")</f>
        <v>nop</v>
      </c>
    </row>
    <row r="10" spans="1:11">
      <c r="A10" s="5" t="s">
        <v>595</v>
      </c>
      <c r="B10" t="s">
        <v>8</v>
      </c>
      <c r="C10">
        <v>1</v>
      </c>
      <c r="D10" s="6">
        <v>0</v>
      </c>
      <c r="E10" s="6">
        <v>0</v>
      </c>
      <c r="F10" s="6">
        <v>0</v>
      </c>
      <c r="G10">
        <v>1</v>
      </c>
      <c r="H10" s="4">
        <v>1</v>
      </c>
      <c r="I10" s="9" t="s">
        <v>606</v>
      </c>
      <c r="J10" t="e">
        <f>VLOOKUP(#REF!,Proc[[#All],[App]:[DaysAgeing]],16,0)</f>
        <v>#REF!</v>
      </c>
      <c r="K10" t="str">
        <f>IFERROR(VLOOKUP(#REF!,Table2[],3,0),"nop")</f>
        <v>nop</v>
      </c>
    </row>
    <row r="11" spans="1:11">
      <c r="A11" s="5" t="s">
        <v>595</v>
      </c>
      <c r="B11" t="s">
        <v>9</v>
      </c>
      <c r="C11">
        <v>1</v>
      </c>
      <c r="D11" s="6">
        <v>0</v>
      </c>
      <c r="E11" s="6">
        <v>0</v>
      </c>
      <c r="F11" s="6">
        <v>0</v>
      </c>
      <c r="G11">
        <v>1</v>
      </c>
      <c r="H11" s="4">
        <v>1</v>
      </c>
      <c r="I11" s="9" t="s">
        <v>606</v>
      </c>
      <c r="J11" t="e">
        <f>VLOOKUP(#REF!,Proc[[#All],[App]:[DaysAgeing]],16,0)</f>
        <v>#REF!</v>
      </c>
      <c r="K11" t="str">
        <f>IFERROR(VLOOKUP(#REF!,Table2[],3,0),"nop")</f>
        <v>nop</v>
      </c>
    </row>
    <row r="12" spans="1:11">
      <c r="A12" s="5" t="s">
        <v>595</v>
      </c>
      <c r="B12" t="s">
        <v>10</v>
      </c>
      <c r="C12">
        <v>1</v>
      </c>
      <c r="D12" s="6">
        <v>0</v>
      </c>
      <c r="E12" s="6">
        <v>0</v>
      </c>
      <c r="F12" s="6">
        <v>0</v>
      </c>
      <c r="G12">
        <v>1</v>
      </c>
      <c r="H12" s="4">
        <v>1</v>
      </c>
      <c r="I12" s="9" t="s">
        <v>606</v>
      </c>
      <c r="J12" t="e">
        <f>VLOOKUP(#REF!,Proc[[#All],[App]:[DaysAgeing]],16,0)</f>
        <v>#REF!</v>
      </c>
      <c r="K12" t="str">
        <f>IFERROR(VLOOKUP(#REF!,Table2[],3,0),"nop")</f>
        <v>nop</v>
      </c>
    </row>
    <row r="13" spans="1:11">
      <c r="A13" s="5" t="s">
        <v>594</v>
      </c>
      <c r="B13" t="s">
        <v>20</v>
      </c>
      <c r="C13">
        <v>4</v>
      </c>
      <c r="D13" s="6">
        <v>0</v>
      </c>
      <c r="E13" s="6">
        <v>0</v>
      </c>
      <c r="F13" s="6">
        <v>0</v>
      </c>
      <c r="G13">
        <v>4</v>
      </c>
      <c r="H13" s="4">
        <v>1</v>
      </c>
      <c r="I13" s="9" t="s">
        <v>606</v>
      </c>
      <c r="J13" t="e">
        <f>VLOOKUP(#REF!,Proc[[#All],[App]:[DaysAgeing]],16,0)</f>
        <v>#REF!</v>
      </c>
      <c r="K13" t="str">
        <f>IFERROR(VLOOKUP(#REF!,Table2[],3,0),"nop")</f>
        <v>nop</v>
      </c>
    </row>
    <row r="14" spans="1:11">
      <c r="A14" s="5" t="s">
        <v>597</v>
      </c>
      <c r="B14" t="s">
        <v>11</v>
      </c>
      <c r="C14">
        <v>1725</v>
      </c>
      <c r="D14" s="6">
        <v>0</v>
      </c>
      <c r="E14" s="6">
        <v>0</v>
      </c>
      <c r="F14" s="6">
        <v>0</v>
      </c>
      <c r="G14">
        <v>1725</v>
      </c>
      <c r="H14" s="4">
        <v>1</v>
      </c>
      <c r="I14" s="9" t="s">
        <v>606</v>
      </c>
      <c r="J14" t="e">
        <f>VLOOKUP(#REF!,Proc[[#All],[App]:[DaysAgeing]],16,0)</f>
        <v>#REF!</v>
      </c>
      <c r="K14" t="str">
        <f>IFERROR(VLOOKUP(#REF!,Table2[],3,0),"nop")</f>
        <v>nop</v>
      </c>
    </row>
    <row r="15" spans="1:11">
      <c r="A15" s="5" t="s">
        <v>595</v>
      </c>
      <c r="B15" t="s">
        <v>12</v>
      </c>
      <c r="C15">
        <v>3</v>
      </c>
      <c r="D15" s="6">
        <v>0</v>
      </c>
      <c r="E15" s="6">
        <v>0</v>
      </c>
      <c r="F15" s="6">
        <v>0</v>
      </c>
      <c r="G15">
        <v>3</v>
      </c>
      <c r="H15" s="4">
        <v>1</v>
      </c>
      <c r="I15" s="9" t="s">
        <v>606</v>
      </c>
      <c r="J15" t="e">
        <f>VLOOKUP(#REF!,Proc[[#All],[App]:[DaysAgeing]],16,0)</f>
        <v>#REF!</v>
      </c>
      <c r="K15" t="str">
        <f>IFERROR(VLOOKUP(#REF!,Table2[],3,0),"nop")</f>
        <v>nop</v>
      </c>
    </row>
    <row r="16" spans="1:11">
      <c r="A16" s="5" t="s">
        <v>594</v>
      </c>
      <c r="B16" t="s">
        <v>17</v>
      </c>
      <c r="C16">
        <v>24</v>
      </c>
      <c r="D16" s="6">
        <v>0</v>
      </c>
      <c r="E16" s="6">
        <v>0</v>
      </c>
      <c r="F16" s="6">
        <v>0</v>
      </c>
      <c r="G16">
        <v>24</v>
      </c>
      <c r="H16" s="4">
        <v>1</v>
      </c>
      <c r="I16" s="9" t="s">
        <v>606</v>
      </c>
      <c r="J16" t="e">
        <f>VLOOKUP(#REF!,Proc[[#All],[App]:[DaysAgeing]],16,0)</f>
        <v>#REF!</v>
      </c>
      <c r="K16" t="str">
        <f>IFERROR(VLOOKUP(#REF!,Table2[],3,0),"nop")</f>
        <v>nop</v>
      </c>
    </row>
    <row r="17" spans="1:11">
      <c r="A17" s="5" t="s">
        <v>595</v>
      </c>
      <c r="B17" t="s">
        <v>18</v>
      </c>
      <c r="C17">
        <v>49</v>
      </c>
      <c r="D17" s="6">
        <v>0</v>
      </c>
      <c r="E17" s="6">
        <v>0</v>
      </c>
      <c r="F17" s="6">
        <v>1</v>
      </c>
      <c r="G17">
        <v>50</v>
      </c>
      <c r="H17" s="4">
        <v>0.98</v>
      </c>
      <c r="I17" s="9" t="s">
        <v>605</v>
      </c>
      <c r="J17" t="e">
        <f>VLOOKUP(#REF!,Proc[[#All],[App]:[DaysAgeing]],16,0)</f>
        <v>#REF!</v>
      </c>
      <c r="K17" t="str">
        <f>IFERROR(VLOOKUP(#REF!,Table2[],3,0),"nop")</f>
        <v>nop</v>
      </c>
    </row>
    <row r="18" spans="1:11">
      <c r="A18" s="5" t="s">
        <v>597</v>
      </c>
      <c r="B18" t="s">
        <v>21</v>
      </c>
      <c r="C18">
        <v>60</v>
      </c>
      <c r="D18" s="6">
        <v>0</v>
      </c>
      <c r="E18" s="6">
        <v>0</v>
      </c>
      <c r="F18" s="6">
        <v>2</v>
      </c>
      <c r="G18">
        <v>62</v>
      </c>
      <c r="H18" s="4">
        <v>0.967741935483871</v>
      </c>
      <c r="I18" s="9" t="s">
        <v>605</v>
      </c>
      <c r="J18" t="e">
        <f>VLOOKUP(#REF!,Proc[[#All],[App]:[DaysAgeing]],16,0)</f>
        <v>#REF!</v>
      </c>
      <c r="K18" t="str">
        <f>IFERROR(VLOOKUP(#REF!,Table2[],3,0),"nop")</f>
        <v>nop</v>
      </c>
    </row>
    <row r="19" spans="1:11">
      <c r="A19" s="5" t="s">
        <v>595</v>
      </c>
      <c r="B19" t="s">
        <v>22</v>
      </c>
      <c r="C19">
        <v>22</v>
      </c>
      <c r="D19" s="6">
        <v>0</v>
      </c>
      <c r="E19" s="6">
        <v>0</v>
      </c>
      <c r="F19" s="6">
        <v>1</v>
      </c>
      <c r="G19">
        <v>23</v>
      </c>
      <c r="H19" s="4">
        <v>0.95652173913043503</v>
      </c>
      <c r="I19" s="9" t="s">
        <v>605</v>
      </c>
      <c r="J19" t="e">
        <f>VLOOKUP(#REF!,Proc[[#All],[App]:[DaysAgeing]],16,0)</f>
        <v>#REF!</v>
      </c>
      <c r="K19" t="str">
        <f>IFERROR(VLOOKUP(#REF!,Table2[],3,0),"nop")</f>
        <v>nop</v>
      </c>
    </row>
    <row r="20" spans="1:11">
      <c r="A20" s="5" t="s">
        <v>597</v>
      </c>
      <c r="B20" t="s">
        <v>25</v>
      </c>
      <c r="C20">
        <v>1</v>
      </c>
      <c r="D20" s="6">
        <v>0</v>
      </c>
      <c r="E20" s="6">
        <v>0</v>
      </c>
      <c r="F20" s="6">
        <v>0</v>
      </c>
      <c r="G20">
        <v>1</v>
      </c>
      <c r="H20" s="4">
        <v>1</v>
      </c>
      <c r="I20" s="9" t="s">
        <v>606</v>
      </c>
      <c r="J20" t="e">
        <f>VLOOKUP(#REF!,Proc[[#All],[App]:[DaysAgeing]],16,0)</f>
        <v>#REF!</v>
      </c>
      <c r="K20" t="str">
        <f>IFERROR(VLOOKUP(#REF!,Table2[],3,0),"nop")</f>
        <v>nop</v>
      </c>
    </row>
    <row r="21" spans="1:11">
      <c r="A21" s="5" t="s">
        <v>594</v>
      </c>
      <c r="B21" t="s">
        <v>27</v>
      </c>
      <c r="C21">
        <v>6</v>
      </c>
      <c r="D21" s="6">
        <v>0</v>
      </c>
      <c r="E21" s="6">
        <v>0</v>
      </c>
      <c r="F21" s="6">
        <v>6</v>
      </c>
      <c r="G21">
        <v>12</v>
      </c>
      <c r="H21" s="4">
        <v>0.5</v>
      </c>
      <c r="I21" s="9" t="s">
        <v>607</v>
      </c>
      <c r="J21" t="e">
        <f>VLOOKUP(#REF!,Proc[[#All],[App]:[DaysAgeing]],16,0)</f>
        <v>#REF!</v>
      </c>
      <c r="K21" t="str">
        <f>IFERROR(VLOOKUP(#REF!,Table2[],3,0),"nop")</f>
        <v>nop</v>
      </c>
    </row>
    <row r="22" spans="1:11">
      <c r="A22" s="5" t="s">
        <v>595</v>
      </c>
      <c r="B22" t="s">
        <v>23</v>
      </c>
      <c r="C22">
        <v>2</v>
      </c>
      <c r="D22" s="6">
        <v>0</v>
      </c>
      <c r="E22" s="6">
        <v>0</v>
      </c>
      <c r="F22" s="6">
        <v>0</v>
      </c>
      <c r="G22">
        <v>2</v>
      </c>
      <c r="H22" s="4">
        <v>1</v>
      </c>
      <c r="I22" s="9" t="s">
        <v>608</v>
      </c>
      <c r="J22" t="e">
        <f>VLOOKUP(#REF!,Proc[[#All],[App]:[DaysAgeing]],16,0)</f>
        <v>#REF!</v>
      </c>
      <c r="K22" t="str">
        <f>IFERROR(VLOOKUP(#REF!,Table2[],3,0),"nop")</f>
        <v>nop</v>
      </c>
    </row>
    <row r="23" spans="1:11">
      <c r="A23" s="5" t="s">
        <v>594</v>
      </c>
      <c r="B23" t="s">
        <v>24</v>
      </c>
      <c r="C23">
        <v>8</v>
      </c>
      <c r="D23" s="6">
        <v>0</v>
      </c>
      <c r="E23" s="6">
        <v>0</v>
      </c>
      <c r="F23" s="6">
        <v>0</v>
      </c>
      <c r="G23">
        <v>8</v>
      </c>
      <c r="H23" s="4">
        <v>1</v>
      </c>
      <c r="I23" s="9" t="s">
        <v>608</v>
      </c>
      <c r="J23" t="e">
        <f>VLOOKUP(#REF!,Proc[[#All],[App]:[DaysAgeing]],16,0)</f>
        <v>#REF!</v>
      </c>
      <c r="K23" t="str">
        <f>IFERROR(VLOOKUP(#REF!,Table2[],3,0),"nop")</f>
        <v>nop</v>
      </c>
    </row>
    <row r="24" spans="1:11">
      <c r="A24" s="5" t="s">
        <v>594</v>
      </c>
      <c r="B24" t="s">
        <v>30</v>
      </c>
      <c r="C24">
        <v>20</v>
      </c>
      <c r="D24" s="6">
        <v>0</v>
      </c>
      <c r="E24" s="6">
        <v>0</v>
      </c>
      <c r="F24" s="6">
        <v>0</v>
      </c>
      <c r="G24">
        <v>20</v>
      </c>
      <c r="H24" s="4">
        <v>1</v>
      </c>
      <c r="I24" s="9" t="s">
        <v>609</v>
      </c>
      <c r="J24" t="e">
        <f>VLOOKUP(#REF!,Proc[[#All],[App]:[DaysAgeing]],16,0)</f>
        <v>#REF!</v>
      </c>
      <c r="K24" t="str">
        <f>IFERROR(VLOOKUP(#REF!,Table2[],3,0),"nop")</f>
        <v>nop</v>
      </c>
    </row>
    <row r="25" spans="1:11">
      <c r="A25" s="5" t="s">
        <v>596</v>
      </c>
      <c r="B25" t="s">
        <v>28</v>
      </c>
      <c r="C25">
        <v>1</v>
      </c>
      <c r="D25" s="6">
        <v>0</v>
      </c>
      <c r="E25" s="6">
        <v>0</v>
      </c>
      <c r="F25" s="6">
        <v>0</v>
      </c>
      <c r="G25">
        <v>1</v>
      </c>
      <c r="H25" s="4">
        <v>1</v>
      </c>
      <c r="I25" s="9" t="s">
        <v>608</v>
      </c>
      <c r="J25" t="e">
        <f>VLOOKUP(#REF!,Proc[[#All],[App]:[DaysAgeing]],16,0)</f>
        <v>#REF!</v>
      </c>
      <c r="K25" t="str">
        <f>IFERROR(VLOOKUP(#REF!,Table2[],3,0),"nop")</f>
        <v>nop</v>
      </c>
    </row>
    <row r="26" spans="1:11">
      <c r="A26" s="5" t="s">
        <v>597</v>
      </c>
      <c r="B26" t="s">
        <v>29</v>
      </c>
      <c r="C26">
        <v>5</v>
      </c>
      <c r="D26" s="6">
        <v>0</v>
      </c>
      <c r="E26" s="6">
        <v>0</v>
      </c>
      <c r="F26" s="6">
        <v>0</v>
      </c>
      <c r="G26">
        <v>5</v>
      </c>
      <c r="H26" s="4">
        <v>1</v>
      </c>
      <c r="I26" s="9" t="s">
        <v>608</v>
      </c>
      <c r="J26" t="e">
        <f>VLOOKUP(#REF!,Proc[[#All],[App]:[DaysAgeing]],16,0)</f>
        <v>#REF!</v>
      </c>
      <c r="K26" t="str">
        <f>IFERROR(VLOOKUP(#REF!,Table2[],3,0),"nop")</f>
        <v>nop</v>
      </c>
    </row>
    <row r="27" spans="1:11">
      <c r="A27" s="5" t="s">
        <v>597</v>
      </c>
      <c r="B27" t="s">
        <v>26</v>
      </c>
      <c r="C27">
        <v>5</v>
      </c>
      <c r="D27" s="6">
        <v>0</v>
      </c>
      <c r="E27" s="6">
        <v>0</v>
      </c>
      <c r="F27" s="6">
        <v>0</v>
      </c>
      <c r="G27">
        <v>5</v>
      </c>
      <c r="H27" s="4">
        <v>1</v>
      </c>
      <c r="I27" s="9" t="s">
        <v>608</v>
      </c>
      <c r="J27" t="e">
        <f>VLOOKUP(#REF!,Proc[[#All],[App]:[DaysAgeing]],16,0)</f>
        <v>#REF!</v>
      </c>
      <c r="K27" t="str">
        <f>IFERROR(VLOOKUP(#REF!,Table2[],3,0),"nop")</f>
        <v>nop</v>
      </c>
    </row>
    <row r="28" spans="1:11">
      <c r="A28" s="5" t="s">
        <v>595</v>
      </c>
      <c r="B28" t="s">
        <v>37</v>
      </c>
      <c r="C28">
        <v>21</v>
      </c>
      <c r="D28" s="6">
        <v>0</v>
      </c>
      <c r="E28" s="6">
        <v>0</v>
      </c>
      <c r="F28" s="6">
        <v>0</v>
      </c>
      <c r="G28">
        <v>21</v>
      </c>
      <c r="H28" s="4">
        <v>1</v>
      </c>
      <c r="I28" s="9" t="s">
        <v>610</v>
      </c>
      <c r="J28" t="e">
        <f>VLOOKUP(#REF!,Proc[[#All],[App]:[DaysAgeing]],16,0)</f>
        <v>#REF!</v>
      </c>
      <c r="K28" t="str">
        <f>IFERROR(VLOOKUP(#REF!,Table2[],3,0),"nop")</f>
        <v>nop</v>
      </c>
    </row>
    <row r="29" spans="1:11">
      <c r="A29" s="5" t="s">
        <v>597</v>
      </c>
      <c r="B29" t="s">
        <v>42</v>
      </c>
      <c r="C29">
        <v>63</v>
      </c>
      <c r="D29" s="6">
        <v>0</v>
      </c>
      <c r="E29" s="6">
        <v>0</v>
      </c>
      <c r="F29" s="6">
        <v>0</v>
      </c>
      <c r="G29">
        <v>63</v>
      </c>
      <c r="H29" s="4">
        <v>1</v>
      </c>
      <c r="I29" s="9" t="s">
        <v>611</v>
      </c>
      <c r="J29" t="e">
        <f>VLOOKUP(#REF!,Proc[[#All],[App]:[DaysAgeing]],16,0)</f>
        <v>#REF!</v>
      </c>
      <c r="K29" t="str">
        <f>IFERROR(VLOOKUP(#REF!,Table2[],3,0),"nop")</f>
        <v>nop</v>
      </c>
    </row>
    <row r="30" spans="1:11">
      <c r="A30" s="5" t="s">
        <v>594</v>
      </c>
      <c r="B30" t="s">
        <v>31</v>
      </c>
      <c r="C30">
        <v>6</v>
      </c>
      <c r="D30" s="6">
        <v>0</v>
      </c>
      <c r="E30" s="6">
        <v>0</v>
      </c>
      <c r="F30" s="6">
        <v>0</v>
      </c>
      <c r="G30">
        <v>6</v>
      </c>
      <c r="H30" s="4">
        <v>1</v>
      </c>
      <c r="I30" s="9" t="s">
        <v>612</v>
      </c>
      <c r="J30" t="e">
        <f>VLOOKUP(#REF!,Proc[[#All],[App]:[DaysAgeing]],16,0)</f>
        <v>#REF!</v>
      </c>
      <c r="K30" t="str">
        <f>IFERROR(VLOOKUP(#REF!,Table2[],3,0),"nop")</f>
        <v>nop</v>
      </c>
    </row>
    <row r="31" spans="1:11">
      <c r="A31" s="5" t="s">
        <v>594</v>
      </c>
      <c r="B31" t="s">
        <v>32</v>
      </c>
      <c r="C31">
        <v>1</v>
      </c>
      <c r="D31" s="6">
        <v>0</v>
      </c>
      <c r="E31" s="6">
        <v>0</v>
      </c>
      <c r="F31" s="6">
        <v>0</v>
      </c>
      <c r="G31">
        <v>1</v>
      </c>
      <c r="H31" s="4">
        <v>1</v>
      </c>
      <c r="I31" s="9" t="s">
        <v>612</v>
      </c>
      <c r="J31" t="e">
        <f>VLOOKUP(#REF!,Proc[[#All],[App]:[DaysAgeing]],16,0)</f>
        <v>#REF!</v>
      </c>
      <c r="K31" t="str">
        <f>IFERROR(VLOOKUP(#REF!,Table2[],3,0),"nop")</f>
        <v>nop</v>
      </c>
    </row>
    <row r="32" spans="1:11">
      <c r="A32" s="5" t="s">
        <v>596</v>
      </c>
      <c r="B32" t="s">
        <v>33</v>
      </c>
      <c r="C32">
        <v>3</v>
      </c>
      <c r="D32" s="6">
        <v>0</v>
      </c>
      <c r="E32" s="6">
        <v>0</v>
      </c>
      <c r="F32" s="6">
        <v>0</v>
      </c>
      <c r="G32">
        <v>3</v>
      </c>
      <c r="H32" s="4">
        <v>1</v>
      </c>
      <c r="I32" s="9" t="s">
        <v>613</v>
      </c>
      <c r="J32" t="e">
        <f>VLOOKUP(#REF!,Proc[[#All],[App]:[DaysAgeing]],16,0)</f>
        <v>#REF!</v>
      </c>
      <c r="K32" t="str">
        <f>IFERROR(VLOOKUP(#REF!,Table2[],3,0),"nop")</f>
        <v>nop</v>
      </c>
    </row>
    <row r="33" spans="1:11">
      <c r="A33" s="5" t="s">
        <v>594</v>
      </c>
      <c r="B33" t="s">
        <v>43</v>
      </c>
      <c r="C33">
        <v>147</v>
      </c>
      <c r="D33" s="6">
        <v>0</v>
      </c>
      <c r="E33" s="6">
        <v>0</v>
      </c>
      <c r="F33" s="6">
        <v>1</v>
      </c>
      <c r="G33">
        <v>148</v>
      </c>
      <c r="H33" s="4">
        <v>0.99324324324324298</v>
      </c>
      <c r="I33" s="9" t="s">
        <v>614</v>
      </c>
      <c r="J33" t="e">
        <f>VLOOKUP(#REF!,Proc[[#All],[App]:[DaysAgeing]],16,0)</f>
        <v>#REF!</v>
      </c>
      <c r="K33" t="str">
        <f>IFERROR(VLOOKUP(#REF!,Table2[],3,0),"nop")</f>
        <v>nop</v>
      </c>
    </row>
    <row r="34" spans="1:11">
      <c r="A34" s="5" t="s">
        <v>594</v>
      </c>
      <c r="B34" t="s">
        <v>36</v>
      </c>
      <c r="C34">
        <v>1</v>
      </c>
      <c r="D34" s="6">
        <v>0</v>
      </c>
      <c r="E34" s="6">
        <v>0</v>
      </c>
      <c r="F34" s="6">
        <v>0</v>
      </c>
      <c r="G34">
        <v>1</v>
      </c>
      <c r="H34" s="4">
        <v>1</v>
      </c>
      <c r="I34" s="9" t="s">
        <v>612</v>
      </c>
      <c r="J34" t="e">
        <f>VLOOKUP(#REF!,Proc[[#All],[App]:[DaysAgeing]],16,0)</f>
        <v>#REF!</v>
      </c>
      <c r="K34" t="str">
        <f>IFERROR(VLOOKUP(#REF!,Table2[],3,0),"nop")</f>
        <v>nop</v>
      </c>
    </row>
    <row r="35" spans="1:11">
      <c r="A35" s="5" t="s">
        <v>594</v>
      </c>
      <c r="B35" t="s">
        <v>34</v>
      </c>
      <c r="C35">
        <v>1</v>
      </c>
      <c r="D35" s="6">
        <v>0</v>
      </c>
      <c r="E35" s="6">
        <v>0</v>
      </c>
      <c r="F35" s="6">
        <v>0</v>
      </c>
      <c r="G35">
        <v>1</v>
      </c>
      <c r="H35" s="4">
        <v>1</v>
      </c>
      <c r="I35" s="9" t="s">
        <v>612</v>
      </c>
      <c r="J35" t="e">
        <f>VLOOKUP(#REF!,Proc[[#All],[App]:[DaysAgeing]],16,0)</f>
        <v>#REF!</v>
      </c>
      <c r="K35" t="str">
        <f>IFERROR(VLOOKUP(#REF!,Table2[],3,0),"nop")</f>
        <v>nop</v>
      </c>
    </row>
    <row r="36" spans="1:11">
      <c r="A36" s="5" t="s">
        <v>595</v>
      </c>
      <c r="B36" t="s">
        <v>35</v>
      </c>
      <c r="C36">
        <v>13</v>
      </c>
      <c r="D36" s="6">
        <v>0</v>
      </c>
      <c r="E36" s="6">
        <v>0</v>
      </c>
      <c r="F36" s="6">
        <v>0</v>
      </c>
      <c r="G36">
        <v>13</v>
      </c>
      <c r="H36" s="4">
        <v>1</v>
      </c>
      <c r="I36" s="9" t="s">
        <v>611</v>
      </c>
      <c r="J36" t="e">
        <f>VLOOKUP(#REF!,Proc[[#All],[App]:[DaysAgeing]],16,0)</f>
        <v>#REF!</v>
      </c>
      <c r="K36" t="str">
        <f>IFERROR(VLOOKUP(#REF!,Table2[],3,0),"nop")</f>
        <v>nop</v>
      </c>
    </row>
    <row r="37" spans="1:11">
      <c r="A37" s="5" t="s">
        <v>594</v>
      </c>
      <c r="B37" t="s">
        <v>38</v>
      </c>
      <c r="C37">
        <v>6</v>
      </c>
      <c r="D37" s="6">
        <v>0</v>
      </c>
      <c r="E37" s="6">
        <v>0</v>
      </c>
      <c r="F37" s="6">
        <v>0</v>
      </c>
      <c r="G37">
        <v>6</v>
      </c>
      <c r="H37" s="4">
        <v>1</v>
      </c>
      <c r="I37" s="9" t="s">
        <v>611</v>
      </c>
      <c r="J37" t="e">
        <f>VLOOKUP(#REF!,Proc[[#All],[App]:[DaysAgeing]],16,0)</f>
        <v>#REF!</v>
      </c>
      <c r="K37" t="str">
        <f>IFERROR(VLOOKUP(#REF!,Table2[],3,0),"nop")</f>
        <v>nop</v>
      </c>
    </row>
    <row r="38" spans="1:11">
      <c r="A38" s="5" t="s">
        <v>595</v>
      </c>
      <c r="B38" t="s">
        <v>39</v>
      </c>
      <c r="C38">
        <v>4</v>
      </c>
      <c r="D38" s="6">
        <v>0</v>
      </c>
      <c r="E38" s="6">
        <v>0</v>
      </c>
      <c r="F38" s="6">
        <v>0</v>
      </c>
      <c r="G38">
        <v>4</v>
      </c>
      <c r="H38" s="4">
        <v>1</v>
      </c>
      <c r="I38" s="9" t="s">
        <v>611</v>
      </c>
      <c r="J38" t="e">
        <f>VLOOKUP(#REF!,Proc[[#All],[App]:[DaysAgeing]],16,0)</f>
        <v>#REF!</v>
      </c>
      <c r="K38" t="str">
        <f>IFERROR(VLOOKUP(#REF!,Table2[],3,0),"nop")</f>
        <v>nop</v>
      </c>
    </row>
    <row r="39" spans="1:11">
      <c r="A39" s="5" t="s">
        <v>594</v>
      </c>
      <c r="B39" t="s">
        <v>40</v>
      </c>
      <c r="C39">
        <v>2</v>
      </c>
      <c r="D39" s="6">
        <v>0</v>
      </c>
      <c r="E39" s="6">
        <v>0</v>
      </c>
      <c r="F39" s="6">
        <v>0</v>
      </c>
      <c r="G39">
        <v>2</v>
      </c>
      <c r="H39" s="4">
        <v>1</v>
      </c>
      <c r="I39" s="9" t="s">
        <v>611</v>
      </c>
      <c r="J39" t="e">
        <f>VLOOKUP(#REF!,Proc[[#All],[App]:[DaysAgeing]],16,0)</f>
        <v>#REF!</v>
      </c>
      <c r="K39" t="str">
        <f>IFERROR(VLOOKUP(#REF!,Table2[],3,0),"nop")</f>
        <v>nop</v>
      </c>
    </row>
    <row r="40" spans="1:11">
      <c r="A40" s="5" t="s">
        <v>595</v>
      </c>
      <c r="B40" t="s">
        <v>41</v>
      </c>
      <c r="C40">
        <v>11</v>
      </c>
      <c r="D40" s="6">
        <v>0</v>
      </c>
      <c r="E40" s="6">
        <v>0</v>
      </c>
      <c r="F40" s="6">
        <v>0</v>
      </c>
      <c r="G40">
        <v>11</v>
      </c>
      <c r="H40" s="4">
        <v>1</v>
      </c>
      <c r="I40" s="9" t="s">
        <v>611</v>
      </c>
      <c r="J40" t="e">
        <f>VLOOKUP(#REF!,Proc[[#All],[App]:[DaysAgeing]],16,0)</f>
        <v>#REF!</v>
      </c>
      <c r="K40" t="str">
        <f>IFERROR(VLOOKUP(#REF!,Table2[],3,0),"nop")</f>
        <v>nop</v>
      </c>
    </row>
    <row r="41" spans="1:11">
      <c r="A41" s="5" t="s">
        <v>595</v>
      </c>
      <c r="B41" t="s">
        <v>46</v>
      </c>
      <c r="C41">
        <v>8</v>
      </c>
      <c r="D41" s="6">
        <v>0</v>
      </c>
      <c r="E41" s="6">
        <v>0</v>
      </c>
      <c r="F41" s="6">
        <v>0</v>
      </c>
      <c r="G41">
        <v>8</v>
      </c>
      <c r="H41" s="4">
        <v>1</v>
      </c>
      <c r="I41" s="9" t="s">
        <v>615</v>
      </c>
      <c r="J41" t="e">
        <f>VLOOKUP(#REF!,Proc[[#All],[App]:[DaysAgeing]],16,0)</f>
        <v>#REF!</v>
      </c>
      <c r="K41" t="str">
        <f>IFERROR(VLOOKUP(#REF!,Table2[],3,0),"nop")</f>
        <v>nop</v>
      </c>
    </row>
    <row r="42" spans="1:11">
      <c r="A42" s="5" t="s">
        <v>594</v>
      </c>
      <c r="B42" t="s">
        <v>45</v>
      </c>
      <c r="C42">
        <v>5</v>
      </c>
      <c r="D42" s="6">
        <v>0</v>
      </c>
      <c r="E42" s="6">
        <v>0</v>
      </c>
      <c r="F42" s="6">
        <v>1</v>
      </c>
      <c r="G42">
        <v>6</v>
      </c>
      <c r="H42" s="4">
        <v>0.83333333333333404</v>
      </c>
      <c r="I42" s="9" t="s">
        <v>616</v>
      </c>
      <c r="J42" t="e">
        <f>VLOOKUP(#REF!,Proc[[#All],[App]:[DaysAgeing]],16,0)</f>
        <v>#REF!</v>
      </c>
      <c r="K42" t="str">
        <f>IFERROR(VLOOKUP(#REF!,Table2[],3,0),"nop")</f>
        <v>nop</v>
      </c>
    </row>
    <row r="43" spans="1:11">
      <c r="A43" s="5" t="s">
        <v>595</v>
      </c>
      <c r="B43" t="s">
        <v>44</v>
      </c>
      <c r="C43">
        <v>2</v>
      </c>
      <c r="D43" s="6">
        <v>0</v>
      </c>
      <c r="E43" s="6">
        <v>0</v>
      </c>
      <c r="F43" s="6">
        <v>0</v>
      </c>
      <c r="G43">
        <v>2</v>
      </c>
      <c r="H43" s="4">
        <v>1</v>
      </c>
      <c r="I43" s="9" t="s">
        <v>617</v>
      </c>
      <c r="J43" t="e">
        <f>VLOOKUP(#REF!,Proc[[#All],[App]:[DaysAgeing]],16,0)</f>
        <v>#REF!</v>
      </c>
      <c r="K43" t="str">
        <f>IFERROR(VLOOKUP(#REF!,Table2[],3,0),"nop")</f>
        <v>nop</v>
      </c>
    </row>
    <row r="44" spans="1:11">
      <c r="A44" s="5" t="s">
        <v>597</v>
      </c>
      <c r="B44" t="s">
        <v>47</v>
      </c>
      <c r="C44">
        <v>8</v>
      </c>
      <c r="D44" s="6">
        <v>0</v>
      </c>
      <c r="E44" s="6">
        <v>0</v>
      </c>
      <c r="F44" s="6">
        <v>2</v>
      </c>
      <c r="G44">
        <v>10</v>
      </c>
      <c r="H44" s="4">
        <v>0.8</v>
      </c>
      <c r="I44" s="9" t="s">
        <v>618</v>
      </c>
      <c r="J44" t="e">
        <f>VLOOKUP(#REF!,Proc[[#All],[App]:[DaysAgeing]],16,0)</f>
        <v>#REF!</v>
      </c>
      <c r="K44" t="str">
        <f>IFERROR(VLOOKUP(#REF!,Table2[],3,0),"nop")</f>
        <v>nop</v>
      </c>
    </row>
    <row r="45" spans="1:11">
      <c r="A45" s="5" t="s">
        <v>595</v>
      </c>
      <c r="B45" t="s">
        <v>48</v>
      </c>
      <c r="C45">
        <v>1</v>
      </c>
      <c r="D45" s="6">
        <v>0</v>
      </c>
      <c r="E45" s="6">
        <v>0</v>
      </c>
      <c r="F45" s="6">
        <v>0</v>
      </c>
      <c r="G45">
        <v>1</v>
      </c>
      <c r="H45" s="4">
        <v>1</v>
      </c>
      <c r="I45" s="9" t="s">
        <v>612</v>
      </c>
      <c r="J45" t="e">
        <f>VLOOKUP(#REF!,Proc[[#All],[App]:[DaysAgeing]],16,0)</f>
        <v>#REF!</v>
      </c>
      <c r="K45" t="str">
        <f>IFERROR(VLOOKUP(#REF!,Table2[],3,0),"nop")</f>
        <v>nop</v>
      </c>
    </row>
    <row r="46" spans="1:11">
      <c r="A46" s="5" t="s">
        <v>595</v>
      </c>
      <c r="B46" t="s">
        <v>49</v>
      </c>
      <c r="C46">
        <v>3</v>
      </c>
      <c r="D46" s="6">
        <v>0</v>
      </c>
      <c r="E46" s="6">
        <v>0</v>
      </c>
      <c r="F46" s="6">
        <v>0</v>
      </c>
      <c r="G46">
        <v>3</v>
      </c>
      <c r="H46" s="4">
        <v>1</v>
      </c>
      <c r="I46" s="9" t="s">
        <v>612</v>
      </c>
      <c r="J46" t="e">
        <f>VLOOKUP(#REF!,Proc[[#All],[App]:[DaysAgeing]],16,0)</f>
        <v>#REF!</v>
      </c>
      <c r="K46" t="str">
        <f>IFERROR(VLOOKUP(#REF!,Table2[],3,0),"nop")</f>
        <v>nop</v>
      </c>
    </row>
    <row r="47" spans="1:11">
      <c r="A47" s="5" t="s">
        <v>594</v>
      </c>
      <c r="B47" t="s">
        <v>50</v>
      </c>
      <c r="C47">
        <v>42</v>
      </c>
      <c r="D47" s="6">
        <v>0</v>
      </c>
      <c r="E47" s="6">
        <v>0</v>
      </c>
      <c r="F47" s="6">
        <v>1</v>
      </c>
      <c r="G47">
        <v>43</v>
      </c>
      <c r="H47" s="4">
        <v>0.97674418604651203</v>
      </c>
      <c r="I47" s="9" t="s">
        <v>619</v>
      </c>
      <c r="J47" t="e">
        <f>VLOOKUP(#REF!,Proc[[#All],[App]:[DaysAgeing]],16,0)</f>
        <v>#REF!</v>
      </c>
      <c r="K47" t="str">
        <f>IFERROR(VLOOKUP(#REF!,Table2[],3,0),"nop")</f>
        <v>nop</v>
      </c>
    </row>
    <row r="48" spans="1:11">
      <c r="A48" s="5" t="s">
        <v>596</v>
      </c>
      <c r="B48" t="s">
        <v>58</v>
      </c>
      <c r="C48">
        <v>1</v>
      </c>
      <c r="D48" s="6">
        <v>0</v>
      </c>
      <c r="E48" s="6">
        <v>0</v>
      </c>
      <c r="F48" s="6">
        <v>0</v>
      </c>
      <c r="G48">
        <v>1</v>
      </c>
      <c r="H48" s="4">
        <v>1</v>
      </c>
      <c r="I48" s="9" t="s">
        <v>612</v>
      </c>
      <c r="J48" t="e">
        <f>VLOOKUP(#REF!,Proc[[#All],[App]:[DaysAgeing]],16,0)</f>
        <v>#REF!</v>
      </c>
      <c r="K48" t="str">
        <f>IFERROR(VLOOKUP(#REF!,Table2[],3,0),"nop")</f>
        <v>nop</v>
      </c>
    </row>
    <row r="49" spans="1:11">
      <c r="A49" s="5" t="s">
        <v>596</v>
      </c>
      <c r="B49" t="s">
        <v>51</v>
      </c>
      <c r="C49">
        <v>1</v>
      </c>
      <c r="D49" s="6">
        <v>0</v>
      </c>
      <c r="E49" s="6">
        <v>0</v>
      </c>
      <c r="F49" s="6">
        <v>0</v>
      </c>
      <c r="G49">
        <v>1</v>
      </c>
      <c r="H49" s="4">
        <v>1</v>
      </c>
      <c r="I49" s="9" t="s">
        <v>612</v>
      </c>
      <c r="J49" t="e">
        <f>VLOOKUP(#REF!,Proc[[#All],[App]:[DaysAgeing]],16,0)</f>
        <v>#REF!</v>
      </c>
      <c r="K49" t="str">
        <f>IFERROR(VLOOKUP(#REF!,Table2[],3,0),"nop")</f>
        <v>nop</v>
      </c>
    </row>
    <row r="50" spans="1:11">
      <c r="A50" s="5" t="s">
        <v>596</v>
      </c>
      <c r="B50" t="s">
        <v>52</v>
      </c>
      <c r="C50">
        <v>1</v>
      </c>
      <c r="D50" s="6">
        <v>0</v>
      </c>
      <c r="E50" s="6">
        <v>0</v>
      </c>
      <c r="F50" s="6">
        <v>0</v>
      </c>
      <c r="G50">
        <v>1</v>
      </c>
      <c r="H50" s="4">
        <v>1</v>
      </c>
      <c r="I50" s="9" t="s">
        <v>612</v>
      </c>
      <c r="J50" t="e">
        <f>VLOOKUP(#REF!,Proc[[#All],[App]:[DaysAgeing]],16,0)</f>
        <v>#REF!</v>
      </c>
      <c r="K50" t="str">
        <f>IFERROR(VLOOKUP(#REF!,Table2[],3,0),"nop")</f>
        <v>nop</v>
      </c>
    </row>
    <row r="51" spans="1:11">
      <c r="A51" s="5" t="s">
        <v>596</v>
      </c>
      <c r="B51" t="s">
        <v>53</v>
      </c>
      <c r="C51">
        <v>3</v>
      </c>
      <c r="D51" s="6">
        <v>0</v>
      </c>
      <c r="E51" s="6">
        <v>0</v>
      </c>
      <c r="F51" s="6">
        <v>0</v>
      </c>
      <c r="G51">
        <v>3</v>
      </c>
      <c r="H51" s="4">
        <v>1</v>
      </c>
      <c r="I51" s="9" t="s">
        <v>612</v>
      </c>
      <c r="J51" t="e">
        <f>VLOOKUP(#REF!,Proc[[#All],[App]:[DaysAgeing]],16,0)</f>
        <v>#REF!</v>
      </c>
      <c r="K51" t="str">
        <f>IFERROR(VLOOKUP(#REF!,Table2[],3,0),"nop")</f>
        <v>nop</v>
      </c>
    </row>
    <row r="52" spans="1:11">
      <c r="A52" s="5" t="s">
        <v>597</v>
      </c>
      <c r="B52" t="s">
        <v>59</v>
      </c>
      <c r="C52">
        <v>7</v>
      </c>
      <c r="D52" s="6">
        <v>0</v>
      </c>
      <c r="E52" s="6">
        <v>0</v>
      </c>
      <c r="F52" s="6">
        <v>2</v>
      </c>
      <c r="G52">
        <v>9</v>
      </c>
      <c r="H52" s="4">
        <v>0.77777777777777801</v>
      </c>
      <c r="I52" s="9" t="s">
        <v>620</v>
      </c>
      <c r="J52" t="e">
        <f>VLOOKUP(#REF!,Proc[[#All],[App]:[DaysAgeing]],16,0)</f>
        <v>#REF!</v>
      </c>
      <c r="K52" t="str">
        <f>IFERROR(VLOOKUP(#REF!,Table2[],3,0),"nop")</f>
        <v>nop</v>
      </c>
    </row>
    <row r="53" spans="1:11">
      <c r="A53" s="5" t="s">
        <v>595</v>
      </c>
      <c r="B53" t="s">
        <v>54</v>
      </c>
      <c r="C53">
        <v>7</v>
      </c>
      <c r="D53" s="6">
        <v>0</v>
      </c>
      <c r="E53" s="6">
        <v>0</v>
      </c>
      <c r="F53" s="6">
        <v>0</v>
      </c>
      <c r="G53">
        <v>7</v>
      </c>
      <c r="H53" s="4">
        <v>1</v>
      </c>
      <c r="I53" s="9" t="s">
        <v>612</v>
      </c>
      <c r="J53" t="e">
        <f>VLOOKUP(#REF!,Proc[[#All],[App]:[DaysAgeing]],16,0)</f>
        <v>#REF!</v>
      </c>
      <c r="K53" t="str">
        <f>IFERROR(VLOOKUP(#REF!,Table2[],3,0),"nop")</f>
        <v>nop</v>
      </c>
    </row>
    <row r="54" spans="1:11">
      <c r="A54" s="5" t="s">
        <v>594</v>
      </c>
      <c r="B54" t="s">
        <v>60</v>
      </c>
      <c r="C54">
        <v>157</v>
      </c>
      <c r="D54" s="6">
        <v>0</v>
      </c>
      <c r="E54" s="6">
        <v>0</v>
      </c>
      <c r="F54" s="6">
        <v>0</v>
      </c>
      <c r="G54">
        <v>157</v>
      </c>
      <c r="H54" s="4">
        <v>1</v>
      </c>
      <c r="I54" s="9" t="s">
        <v>612</v>
      </c>
      <c r="J54" t="e">
        <f>VLOOKUP(#REF!,Proc[[#All],[App]:[DaysAgeing]],16,0)</f>
        <v>#REF!</v>
      </c>
      <c r="K54" t="str">
        <f>IFERROR(VLOOKUP(#REF!,Table2[],3,0),"nop")</f>
        <v>nop</v>
      </c>
    </row>
    <row r="55" spans="1:11">
      <c r="A55" s="5" t="s">
        <v>596</v>
      </c>
      <c r="B55" t="s">
        <v>55</v>
      </c>
      <c r="C55">
        <v>2</v>
      </c>
      <c r="D55" s="6">
        <v>0</v>
      </c>
      <c r="E55" s="6">
        <v>0</v>
      </c>
      <c r="F55" s="6">
        <v>0</v>
      </c>
      <c r="G55">
        <v>2</v>
      </c>
      <c r="H55" s="4">
        <v>1</v>
      </c>
      <c r="I55" s="9" t="s">
        <v>612</v>
      </c>
      <c r="J55" t="e">
        <f>VLOOKUP(#REF!,Proc[[#All],[App]:[DaysAgeing]],16,0)</f>
        <v>#REF!</v>
      </c>
      <c r="K55" t="str">
        <f>IFERROR(VLOOKUP(#REF!,Table2[],3,0),"nop")</f>
        <v>nop</v>
      </c>
    </row>
    <row r="56" spans="1:11">
      <c r="A56" s="5" t="s">
        <v>594</v>
      </c>
      <c r="B56" t="s">
        <v>56</v>
      </c>
      <c r="C56">
        <v>1</v>
      </c>
      <c r="D56" s="6">
        <v>0</v>
      </c>
      <c r="E56" s="6">
        <v>0</v>
      </c>
      <c r="F56" s="6">
        <v>0</v>
      </c>
      <c r="G56">
        <v>1</v>
      </c>
      <c r="H56" s="4">
        <v>1</v>
      </c>
      <c r="I56" s="9" t="s">
        <v>612</v>
      </c>
      <c r="J56" t="e">
        <f>VLOOKUP(#REF!,Proc[[#All],[App]:[DaysAgeing]],16,0)</f>
        <v>#REF!</v>
      </c>
      <c r="K56" t="str">
        <f>IFERROR(VLOOKUP(#REF!,Table2[],3,0),"nop")</f>
        <v>nop</v>
      </c>
    </row>
    <row r="57" spans="1:11">
      <c r="A57" s="5" t="s">
        <v>595</v>
      </c>
      <c r="B57" t="s">
        <v>57</v>
      </c>
      <c r="C57">
        <v>12</v>
      </c>
      <c r="D57" s="6">
        <v>0</v>
      </c>
      <c r="E57" s="6">
        <v>0</v>
      </c>
      <c r="F57" s="6">
        <v>0</v>
      </c>
      <c r="G57">
        <v>12</v>
      </c>
      <c r="H57" s="4">
        <v>1</v>
      </c>
      <c r="I57" s="9" t="s">
        <v>612</v>
      </c>
      <c r="J57" t="e">
        <f>VLOOKUP(#REF!,Proc[[#All],[App]:[DaysAgeing]],16,0)</f>
        <v>#REF!</v>
      </c>
      <c r="K57" t="str">
        <f>IFERROR(VLOOKUP(#REF!,Table2[],3,0),"nop")</f>
        <v>nop</v>
      </c>
    </row>
    <row r="58" spans="1:11">
      <c r="A58" s="5" t="s">
        <v>594</v>
      </c>
      <c r="B58" t="s">
        <v>62</v>
      </c>
      <c r="C58">
        <v>1</v>
      </c>
      <c r="D58" s="6">
        <v>0</v>
      </c>
      <c r="E58" s="6">
        <v>0</v>
      </c>
      <c r="F58" s="6">
        <v>0</v>
      </c>
      <c r="G58">
        <v>1</v>
      </c>
      <c r="H58" s="4">
        <v>1</v>
      </c>
      <c r="I58" s="9" t="s">
        <v>612</v>
      </c>
      <c r="J58" t="e">
        <f>VLOOKUP(#REF!,Proc[[#All],[App]:[DaysAgeing]],16,0)</f>
        <v>#REF!</v>
      </c>
      <c r="K58" t="str">
        <f>IFERROR(VLOOKUP(#REF!,Table2[],3,0),"nop")</f>
        <v>nop</v>
      </c>
    </row>
    <row r="59" spans="1:11">
      <c r="A59" s="5" t="s">
        <v>594</v>
      </c>
      <c r="B59" t="s">
        <v>61</v>
      </c>
      <c r="C59">
        <v>34</v>
      </c>
      <c r="D59" s="6">
        <v>0</v>
      </c>
      <c r="E59" s="6">
        <v>0</v>
      </c>
      <c r="F59" s="6">
        <v>0</v>
      </c>
      <c r="G59">
        <v>34</v>
      </c>
      <c r="H59" s="4">
        <v>1</v>
      </c>
      <c r="I59" s="9" t="s">
        <v>612</v>
      </c>
      <c r="J59" t="e">
        <f>VLOOKUP(#REF!,Proc[[#All],[App]:[DaysAgeing]],16,0)</f>
        <v>#REF!</v>
      </c>
      <c r="K59" t="str">
        <f>IFERROR(VLOOKUP(#REF!,Table2[],3,0),"nop")</f>
        <v>nop</v>
      </c>
    </row>
    <row r="60" spans="1:11">
      <c r="A60" s="5" t="s">
        <v>595</v>
      </c>
      <c r="B60" t="s">
        <v>65</v>
      </c>
      <c r="C60">
        <v>0</v>
      </c>
      <c r="D60" s="6">
        <v>0</v>
      </c>
      <c r="E60" s="6">
        <v>0</v>
      </c>
      <c r="F60" s="6">
        <v>1</v>
      </c>
      <c r="G60">
        <v>1</v>
      </c>
      <c r="H60" s="4">
        <v>0</v>
      </c>
      <c r="I60" s="9" t="s">
        <v>621</v>
      </c>
      <c r="J60" t="e">
        <f>VLOOKUP(#REF!,Proc[[#All],[App]:[DaysAgeing]],16,0)</f>
        <v>#REF!</v>
      </c>
      <c r="K60" t="str">
        <f>IFERROR(VLOOKUP(#REF!,Table2[],3,0),"nop")</f>
        <v>nop</v>
      </c>
    </row>
    <row r="61" spans="1:11">
      <c r="A61" s="5" t="s">
        <v>596</v>
      </c>
      <c r="B61" t="s">
        <v>63</v>
      </c>
      <c r="C61">
        <v>1</v>
      </c>
      <c r="D61" s="6">
        <v>0</v>
      </c>
      <c r="E61" s="6">
        <v>0</v>
      </c>
      <c r="F61" s="6">
        <v>0</v>
      </c>
      <c r="G61">
        <v>1</v>
      </c>
      <c r="H61" s="4">
        <v>1</v>
      </c>
      <c r="I61" s="9" t="s">
        <v>612</v>
      </c>
      <c r="J61" t="e">
        <f>VLOOKUP(#REF!,Proc[[#All],[App]:[DaysAgeing]],16,0)</f>
        <v>#REF!</v>
      </c>
      <c r="K61" t="str">
        <f>IFERROR(VLOOKUP(#REF!,Table2[],3,0),"nop")</f>
        <v>nop</v>
      </c>
    </row>
    <row r="62" spans="1:11">
      <c r="A62" s="5" t="s">
        <v>595</v>
      </c>
      <c r="B62" t="s">
        <v>64</v>
      </c>
      <c r="C62">
        <v>43</v>
      </c>
      <c r="D62" s="6">
        <v>0</v>
      </c>
      <c r="E62" s="6">
        <v>0</v>
      </c>
      <c r="F62" s="6">
        <v>0</v>
      </c>
      <c r="G62">
        <v>43</v>
      </c>
      <c r="H62" s="4">
        <v>1</v>
      </c>
      <c r="I62" s="9" t="s">
        <v>612</v>
      </c>
      <c r="J62" t="e">
        <f>VLOOKUP(#REF!,Proc[[#All],[App]:[DaysAgeing]],16,0)</f>
        <v>#REF!</v>
      </c>
      <c r="K62" t="str">
        <f>IFERROR(VLOOKUP(#REF!,Table2[],3,0),"nop")</f>
        <v>nop</v>
      </c>
    </row>
    <row r="63" spans="1:11">
      <c r="A63" s="5" t="s">
        <v>597</v>
      </c>
      <c r="B63" t="s">
        <v>66</v>
      </c>
      <c r="C63">
        <v>7</v>
      </c>
      <c r="D63" s="6">
        <v>0</v>
      </c>
      <c r="E63" s="6">
        <v>0</v>
      </c>
      <c r="F63" s="6">
        <v>0</v>
      </c>
      <c r="G63">
        <v>7</v>
      </c>
      <c r="H63" s="4">
        <v>1</v>
      </c>
      <c r="I63" s="9" t="s">
        <v>612</v>
      </c>
      <c r="J63" t="e">
        <f>VLOOKUP(#REF!,Proc[[#All],[App]:[DaysAgeing]],16,0)</f>
        <v>#REF!</v>
      </c>
      <c r="K63" t="str">
        <f>IFERROR(VLOOKUP(#REF!,Table2[],3,0),"nop")</f>
        <v>nop</v>
      </c>
    </row>
    <row r="64" spans="1:11">
      <c r="A64" s="5" t="s">
        <v>595</v>
      </c>
      <c r="B64" t="s">
        <v>67</v>
      </c>
      <c r="C64">
        <v>3</v>
      </c>
      <c r="D64" s="6">
        <v>0</v>
      </c>
      <c r="E64" s="6">
        <v>0</v>
      </c>
      <c r="F64" s="6">
        <v>0</v>
      </c>
      <c r="G64">
        <v>3</v>
      </c>
      <c r="H64" s="4">
        <v>1</v>
      </c>
      <c r="I64" s="9" t="s">
        <v>612</v>
      </c>
      <c r="J64" t="e">
        <f>VLOOKUP(#REF!,Proc[[#All],[App]:[DaysAgeing]],16,0)</f>
        <v>#REF!</v>
      </c>
      <c r="K64" t="str">
        <f>IFERROR(VLOOKUP(#REF!,Table2[],3,0),"nop")</f>
        <v>nop</v>
      </c>
    </row>
    <row r="65" spans="1:11">
      <c r="A65" s="5" t="s">
        <v>594</v>
      </c>
      <c r="B65" t="s">
        <v>68</v>
      </c>
      <c r="C65">
        <v>4</v>
      </c>
      <c r="D65" s="6">
        <v>0</v>
      </c>
      <c r="E65" s="6">
        <v>0</v>
      </c>
      <c r="F65" s="6">
        <v>0</v>
      </c>
      <c r="G65">
        <v>4</v>
      </c>
      <c r="H65" s="4">
        <v>1</v>
      </c>
      <c r="I65" s="9" t="s">
        <v>612</v>
      </c>
      <c r="J65" t="e">
        <f>VLOOKUP(#REF!,Proc[[#All],[App]:[DaysAgeing]],16,0)</f>
        <v>#REF!</v>
      </c>
      <c r="K65" t="str">
        <f>IFERROR(VLOOKUP(#REF!,Table2[],3,0),"nop")</f>
        <v>nop</v>
      </c>
    </row>
    <row r="66" spans="1:11">
      <c r="A66" s="5" t="s">
        <v>594</v>
      </c>
      <c r="B66" t="s">
        <v>70</v>
      </c>
      <c r="C66">
        <v>20</v>
      </c>
      <c r="D66" s="6">
        <v>0</v>
      </c>
      <c r="E66" s="6">
        <v>0</v>
      </c>
      <c r="F66" s="6">
        <v>0</v>
      </c>
      <c r="G66">
        <v>20</v>
      </c>
      <c r="H66" s="4">
        <v>1</v>
      </c>
      <c r="I66" s="9" t="s">
        <v>612</v>
      </c>
      <c r="J66" t="e">
        <f>VLOOKUP(#REF!,Proc[[#All],[App]:[DaysAgeing]],16,0)</f>
        <v>#REF!</v>
      </c>
      <c r="K66" t="str">
        <f>IFERROR(VLOOKUP(#REF!,Table2[],3,0),"nop")</f>
        <v>nop</v>
      </c>
    </row>
    <row r="67" spans="1:11">
      <c r="A67" s="5" t="s">
        <v>596</v>
      </c>
      <c r="B67" t="s">
        <v>69</v>
      </c>
      <c r="C67">
        <v>1</v>
      </c>
      <c r="D67" s="6">
        <v>0</v>
      </c>
      <c r="E67" s="6">
        <v>0</v>
      </c>
      <c r="F67" s="6">
        <v>0</v>
      </c>
      <c r="G67">
        <v>1</v>
      </c>
      <c r="H67" s="4">
        <v>1</v>
      </c>
      <c r="I67" s="9" t="s">
        <v>612</v>
      </c>
      <c r="J67" t="e">
        <f>VLOOKUP(#REF!,Proc[[#All],[App]:[DaysAgeing]],16,0)</f>
        <v>#REF!</v>
      </c>
      <c r="K67" t="str">
        <f>IFERROR(VLOOKUP(#REF!,Table2[],3,0),"nop")</f>
        <v>nop</v>
      </c>
    </row>
    <row r="68" spans="1:11">
      <c r="A68" s="5" t="s">
        <v>597</v>
      </c>
      <c r="B68" t="s">
        <v>71</v>
      </c>
      <c r="C68">
        <v>2902</v>
      </c>
      <c r="D68" s="6">
        <v>0</v>
      </c>
      <c r="E68" s="6">
        <v>0</v>
      </c>
      <c r="F68" s="6">
        <v>0</v>
      </c>
      <c r="G68">
        <v>2902</v>
      </c>
      <c r="H68" s="4">
        <v>1</v>
      </c>
      <c r="I68" s="9" t="s">
        <v>612</v>
      </c>
      <c r="J68" t="e">
        <f>VLOOKUP(#REF!,Proc[[#All],[App]:[DaysAgeing]],16,0)</f>
        <v>#REF!</v>
      </c>
      <c r="K68" t="str">
        <f>IFERROR(VLOOKUP(#REF!,Table2[],3,0),"nop")</f>
        <v>nop</v>
      </c>
    </row>
    <row r="69" spans="1:11">
      <c r="A69" s="5" t="s">
        <v>595</v>
      </c>
      <c r="B69" t="s">
        <v>72</v>
      </c>
      <c r="C69">
        <v>14</v>
      </c>
      <c r="D69" s="6">
        <v>0</v>
      </c>
      <c r="E69" s="6">
        <v>0</v>
      </c>
      <c r="F69" s="6">
        <v>0</v>
      </c>
      <c r="G69">
        <v>14</v>
      </c>
      <c r="H69" s="4">
        <v>1</v>
      </c>
      <c r="I69" s="9" t="s">
        <v>612</v>
      </c>
      <c r="J69" t="e">
        <f>VLOOKUP(#REF!,Proc[[#All],[App]:[DaysAgeing]],16,0)</f>
        <v>#REF!</v>
      </c>
      <c r="K69" t="str">
        <f>IFERROR(VLOOKUP(#REF!,Table2[],3,0),"nop")</f>
        <v>nop</v>
      </c>
    </row>
    <row r="70" spans="1:11">
      <c r="A70" s="5" t="s">
        <v>596</v>
      </c>
      <c r="B70" t="s">
        <v>76</v>
      </c>
      <c r="C70">
        <v>13</v>
      </c>
      <c r="D70" s="6">
        <v>0</v>
      </c>
      <c r="E70" s="6">
        <v>4</v>
      </c>
      <c r="F70" s="6">
        <v>0</v>
      </c>
      <c r="G70">
        <v>17</v>
      </c>
      <c r="H70" s="4">
        <v>0.76470588235294101</v>
      </c>
      <c r="I70" s="9" t="s">
        <v>622</v>
      </c>
      <c r="J70" t="e">
        <f>VLOOKUP(#REF!,Proc[[#All],[App]:[DaysAgeing]],16,0)</f>
        <v>#REF!</v>
      </c>
      <c r="K70" t="str">
        <f>IFERROR(VLOOKUP(#REF!,Table2[],3,0),"nop")</f>
        <v>nop</v>
      </c>
    </row>
    <row r="71" spans="1:11">
      <c r="A71" s="5" t="s">
        <v>594</v>
      </c>
      <c r="B71" t="s">
        <v>73</v>
      </c>
      <c r="C71">
        <v>5</v>
      </c>
      <c r="D71" s="6">
        <v>0</v>
      </c>
      <c r="E71" s="6">
        <v>0</v>
      </c>
      <c r="F71" s="6">
        <v>0</v>
      </c>
      <c r="G71">
        <v>5</v>
      </c>
      <c r="H71" s="4">
        <v>1</v>
      </c>
      <c r="I71" s="9" t="s">
        <v>612</v>
      </c>
      <c r="J71" t="e">
        <f>VLOOKUP(#REF!,Proc[[#All],[App]:[DaysAgeing]],16,0)</f>
        <v>#REF!</v>
      </c>
      <c r="K71" t="str">
        <f>IFERROR(VLOOKUP(#REF!,Table2[],3,0),"nop")</f>
        <v>nop</v>
      </c>
    </row>
    <row r="72" spans="1:11">
      <c r="A72" s="5" t="s">
        <v>596</v>
      </c>
      <c r="B72" t="s">
        <v>75</v>
      </c>
      <c r="C72">
        <v>2</v>
      </c>
      <c r="D72" s="6">
        <v>0</v>
      </c>
      <c r="E72" s="6">
        <v>0</v>
      </c>
      <c r="F72" s="6">
        <v>0</v>
      </c>
      <c r="G72">
        <v>2</v>
      </c>
      <c r="H72" s="4">
        <v>1</v>
      </c>
      <c r="I72" s="9" t="s">
        <v>612</v>
      </c>
      <c r="J72" t="e">
        <f>VLOOKUP(#REF!,Proc[[#All],[App]:[DaysAgeing]],16,0)</f>
        <v>#REF!</v>
      </c>
      <c r="K72" t="str">
        <f>IFERROR(VLOOKUP(#REF!,Table2[],3,0),"nop")</f>
        <v>nop</v>
      </c>
    </row>
    <row r="73" spans="1:11">
      <c r="A73" s="5" t="s">
        <v>595</v>
      </c>
      <c r="B73" t="s">
        <v>74</v>
      </c>
      <c r="C73">
        <v>20</v>
      </c>
      <c r="D73" s="6">
        <v>0</v>
      </c>
      <c r="E73" s="6">
        <v>0</v>
      </c>
      <c r="F73" s="6">
        <v>0</v>
      </c>
      <c r="G73">
        <v>20</v>
      </c>
      <c r="H73" s="4">
        <v>1</v>
      </c>
      <c r="I73" s="9" t="s">
        <v>612</v>
      </c>
      <c r="J73" t="e">
        <f>VLOOKUP(#REF!,Proc[[#All],[App]:[DaysAgeing]],16,0)</f>
        <v>#REF!</v>
      </c>
      <c r="K73" t="str">
        <f>IFERROR(VLOOKUP(#REF!,Table2[],3,0),"nop")</f>
        <v>nop</v>
      </c>
    </row>
    <row r="74" spans="1:11">
      <c r="A74" s="5" t="s">
        <v>594</v>
      </c>
      <c r="B74" t="s">
        <v>77</v>
      </c>
      <c r="C74">
        <v>181</v>
      </c>
      <c r="D74" s="6">
        <v>0</v>
      </c>
      <c r="E74" s="6">
        <v>21</v>
      </c>
      <c r="F74" s="6">
        <v>0</v>
      </c>
      <c r="G74">
        <v>202</v>
      </c>
      <c r="H74" s="4">
        <v>0.89603960396039595</v>
      </c>
      <c r="I74" s="11" t="s">
        <v>623</v>
      </c>
      <c r="J74" t="e">
        <f>VLOOKUP(#REF!,Proc[[#All],[App]:[DaysAgeing]],16,0)</f>
        <v>#REF!</v>
      </c>
      <c r="K74" t="str">
        <f>IFERROR(VLOOKUP(#REF!,Table2[],3,0),"nop")</f>
        <v>nop</v>
      </c>
    </row>
  </sheetData>
  <phoneticPr fontId="5" type="noConversion"/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0DDE-30CA-4DA6-A9D7-CF7B41BA9FCB}">
  <sheetPr codeName="Sheet7"/>
  <dimension ref="A1:B115"/>
  <sheetViews>
    <sheetView topLeftCell="A82" workbookViewId="0">
      <selection activeCell="B116" sqref="B116"/>
    </sheetView>
  </sheetViews>
  <sheetFormatPr defaultRowHeight="15"/>
  <cols>
    <col min="1" max="1" width="23.85546875" bestFit="1" customWidth="1"/>
  </cols>
  <sheetData>
    <row r="1" spans="1:2">
      <c r="A1" t="s">
        <v>624</v>
      </c>
      <c r="B1" t="s">
        <v>367</v>
      </c>
    </row>
    <row r="2" spans="1:2">
      <c r="A2" t="s">
        <v>402</v>
      </c>
      <c r="B2" t="s">
        <v>594</v>
      </c>
    </row>
    <row r="3" spans="1:2">
      <c r="A3" t="s">
        <v>407</v>
      </c>
      <c r="B3" t="s">
        <v>594</v>
      </c>
    </row>
    <row r="4" spans="1:2">
      <c r="A4" t="s">
        <v>408</v>
      </c>
      <c r="B4" t="s">
        <v>595</v>
      </c>
    </row>
    <row r="5" spans="1:2">
      <c r="A5" t="s">
        <v>410</v>
      </c>
      <c r="B5" t="s">
        <v>596</v>
      </c>
    </row>
    <row r="6" spans="1:2">
      <c r="A6" t="s">
        <v>411</v>
      </c>
      <c r="B6" t="s">
        <v>596</v>
      </c>
    </row>
    <row r="7" spans="1:2">
      <c r="A7" t="s">
        <v>413</v>
      </c>
      <c r="B7" t="s">
        <v>595</v>
      </c>
    </row>
    <row r="8" spans="1:2">
      <c r="A8" t="s">
        <v>415</v>
      </c>
      <c r="B8" t="s">
        <v>595</v>
      </c>
    </row>
    <row r="9" spans="1:2">
      <c r="A9" t="s">
        <v>416</v>
      </c>
      <c r="B9" t="s">
        <v>596</v>
      </c>
    </row>
    <row r="10" spans="1:2">
      <c r="A10" t="s">
        <v>421</v>
      </c>
      <c r="B10" t="s">
        <v>595</v>
      </c>
    </row>
    <row r="11" spans="1:2">
      <c r="A11" t="s">
        <v>423</v>
      </c>
      <c r="B11" t="s">
        <v>597</v>
      </c>
    </row>
    <row r="12" spans="1:2">
      <c r="A12" t="s">
        <v>424</v>
      </c>
      <c r="B12" t="s">
        <v>594</v>
      </c>
    </row>
    <row r="13" spans="1:2">
      <c r="A13" t="s">
        <v>425</v>
      </c>
      <c r="B13" t="s">
        <v>595</v>
      </c>
    </row>
    <row r="14" spans="1:2">
      <c r="A14" s="1" t="s">
        <v>625</v>
      </c>
      <c r="B14" t="s">
        <v>594</v>
      </c>
    </row>
    <row r="15" spans="1:2">
      <c r="A15" t="s">
        <v>452</v>
      </c>
      <c r="B15" t="s">
        <v>596</v>
      </c>
    </row>
    <row r="16" spans="1:2">
      <c r="A16" s="1" t="s">
        <v>453</v>
      </c>
      <c r="B16" t="s">
        <v>597</v>
      </c>
    </row>
    <row r="17" spans="1:2">
      <c r="A17" t="s">
        <v>456</v>
      </c>
      <c r="B17" t="s">
        <v>594</v>
      </c>
    </row>
    <row r="18" spans="1:2">
      <c r="A18" s="1" t="s">
        <v>451</v>
      </c>
      <c r="B18" t="s">
        <v>596</v>
      </c>
    </row>
    <row r="19" spans="1:2">
      <c r="A19" t="s">
        <v>483</v>
      </c>
      <c r="B19" t="s">
        <v>596</v>
      </c>
    </row>
    <row r="20" spans="1:2">
      <c r="A20" t="s">
        <v>485</v>
      </c>
      <c r="B20" t="s">
        <v>596</v>
      </c>
    </row>
    <row r="21" spans="1:2">
      <c r="A21" s="1" t="s">
        <v>487</v>
      </c>
      <c r="B21" t="s">
        <v>596</v>
      </c>
    </row>
    <row r="22" spans="1:2">
      <c r="A22" s="1" t="s">
        <v>488</v>
      </c>
      <c r="B22" t="s">
        <v>596</v>
      </c>
    </row>
    <row r="23" spans="1:2">
      <c r="A23" s="1" t="s">
        <v>490</v>
      </c>
      <c r="B23" t="s">
        <v>595</v>
      </c>
    </row>
    <row r="24" spans="1:2">
      <c r="A24" s="1" t="s">
        <v>489</v>
      </c>
      <c r="B24" t="s">
        <v>596</v>
      </c>
    </row>
    <row r="25" spans="1:2">
      <c r="A25" t="s">
        <v>496</v>
      </c>
      <c r="B25" t="s">
        <v>596</v>
      </c>
    </row>
    <row r="26" spans="1:2">
      <c r="A26" s="1" t="s">
        <v>495</v>
      </c>
      <c r="B26" t="s">
        <v>596</v>
      </c>
    </row>
    <row r="27" spans="1:2">
      <c r="A27" s="1" t="s">
        <v>499</v>
      </c>
      <c r="B27" t="s">
        <v>594</v>
      </c>
    </row>
    <row r="28" spans="1:2">
      <c r="A28" s="1" t="s">
        <v>626</v>
      </c>
      <c r="B28" t="s">
        <v>597</v>
      </c>
    </row>
    <row r="29" spans="1:2">
      <c r="A29" t="s">
        <v>500</v>
      </c>
      <c r="B29" t="s">
        <v>596</v>
      </c>
    </row>
    <row r="30" spans="1:2">
      <c r="A30" t="s">
        <v>502</v>
      </c>
      <c r="B30" t="s">
        <v>596</v>
      </c>
    </row>
    <row r="31" spans="1:2">
      <c r="A31" t="s">
        <v>510</v>
      </c>
      <c r="B31" t="s">
        <v>596</v>
      </c>
    </row>
    <row r="32" spans="1:2">
      <c r="A32" t="s">
        <v>512</v>
      </c>
      <c r="B32" t="s">
        <v>596</v>
      </c>
    </row>
    <row r="33" spans="1:2">
      <c r="A33" t="s">
        <v>523</v>
      </c>
      <c r="B33" t="s">
        <v>596</v>
      </c>
    </row>
    <row r="34" spans="1:2">
      <c r="A34" t="s">
        <v>538</v>
      </c>
      <c r="B34" t="s">
        <v>594</v>
      </c>
    </row>
    <row r="35" spans="1:2">
      <c r="A35" t="s">
        <v>531</v>
      </c>
      <c r="B35" t="s">
        <v>594</v>
      </c>
    </row>
    <row r="36" spans="1:2">
      <c r="A36" t="s">
        <v>541</v>
      </c>
      <c r="B36" t="s">
        <v>594</v>
      </c>
    </row>
    <row r="37" spans="1:2">
      <c r="A37" t="s">
        <v>503</v>
      </c>
      <c r="B37" s="12" t="s">
        <v>594</v>
      </c>
    </row>
    <row r="38" spans="1:2">
      <c r="A38" t="s">
        <v>507</v>
      </c>
      <c r="B38" s="12" t="s">
        <v>594</v>
      </c>
    </row>
    <row r="39" spans="1:2">
      <c r="A39" t="s">
        <v>511</v>
      </c>
      <c r="B39" s="12" t="s">
        <v>594</v>
      </c>
    </row>
    <row r="40" spans="1:2">
      <c r="A40" t="s">
        <v>532</v>
      </c>
      <c r="B40" s="12" t="s">
        <v>594</v>
      </c>
    </row>
    <row r="41" spans="1:2">
      <c r="A41" t="s">
        <v>543</v>
      </c>
      <c r="B41" s="13" t="s">
        <v>594</v>
      </c>
    </row>
    <row r="42" spans="1:2">
      <c r="A42" t="s">
        <v>514</v>
      </c>
      <c r="B42" t="s">
        <v>596</v>
      </c>
    </row>
    <row r="43" spans="1:2">
      <c r="A43" t="s">
        <v>518</v>
      </c>
      <c r="B43" t="s">
        <v>596</v>
      </c>
    </row>
    <row r="44" spans="1:2">
      <c r="A44" t="s">
        <v>527</v>
      </c>
      <c r="B44" t="s">
        <v>596</v>
      </c>
    </row>
    <row r="45" spans="1:2">
      <c r="A45" t="s">
        <v>528</v>
      </c>
      <c r="B45" t="s">
        <v>596</v>
      </c>
    </row>
    <row r="46" spans="1:2">
      <c r="A46" t="s">
        <v>539</v>
      </c>
      <c r="B46" t="s">
        <v>596</v>
      </c>
    </row>
    <row r="47" spans="1:2">
      <c r="A47" t="s">
        <v>508</v>
      </c>
      <c r="B47" t="s">
        <v>595</v>
      </c>
    </row>
    <row r="48" spans="1:2">
      <c r="A48" t="s">
        <v>526</v>
      </c>
      <c r="B48" t="s">
        <v>595</v>
      </c>
    </row>
    <row r="49" spans="1:2">
      <c r="A49" t="s">
        <v>544</v>
      </c>
      <c r="B49" t="s">
        <v>595</v>
      </c>
    </row>
    <row r="50" spans="1:2">
      <c r="A50" t="s">
        <v>545</v>
      </c>
      <c r="B50" t="s">
        <v>595</v>
      </c>
    </row>
    <row r="51" spans="1:2">
      <c r="A51" t="s">
        <v>540</v>
      </c>
      <c r="B51" t="s">
        <v>597</v>
      </c>
    </row>
    <row r="52" spans="1:2">
      <c r="A52" t="s">
        <v>556</v>
      </c>
      <c r="B52" t="s">
        <v>596</v>
      </c>
    </row>
    <row r="53" spans="1:2">
      <c r="A53" t="s">
        <v>554</v>
      </c>
      <c r="B53" t="s">
        <v>594</v>
      </c>
    </row>
    <row r="54" spans="1:2">
      <c r="A54" s="1" t="s">
        <v>559</v>
      </c>
      <c r="B54" t="s">
        <v>595</v>
      </c>
    </row>
    <row r="55" spans="1:2">
      <c r="A55" s="1" t="s">
        <v>553</v>
      </c>
      <c r="B55" t="s">
        <v>595</v>
      </c>
    </row>
    <row r="56" spans="1:2">
      <c r="A56" s="1" t="s">
        <v>560</v>
      </c>
      <c r="B56" t="s">
        <v>596</v>
      </c>
    </row>
    <row r="57" spans="1:2">
      <c r="A57" s="1" t="s">
        <v>561</v>
      </c>
      <c r="B57" t="s">
        <v>596</v>
      </c>
    </row>
    <row r="58" spans="1:2">
      <c r="A58" s="1" t="s">
        <v>546</v>
      </c>
      <c r="B58" t="s">
        <v>594</v>
      </c>
    </row>
    <row r="59" spans="1:2">
      <c r="A59" s="1" t="s">
        <v>568</v>
      </c>
      <c r="B59" t="s">
        <v>594</v>
      </c>
    </row>
    <row r="60" spans="1:2">
      <c r="A60" s="1" t="s">
        <v>570</v>
      </c>
      <c r="B60" t="s">
        <v>595</v>
      </c>
    </row>
    <row r="61" spans="1:2">
      <c r="A61" s="1" t="s">
        <v>562</v>
      </c>
      <c r="B61" t="s">
        <v>597</v>
      </c>
    </row>
    <row r="62" spans="1:2">
      <c r="A62" t="s">
        <v>571</v>
      </c>
      <c r="B62" t="s">
        <v>595</v>
      </c>
    </row>
    <row r="63" spans="1:2">
      <c r="A63" s="1" t="s">
        <v>576</v>
      </c>
      <c r="B63" t="s">
        <v>594</v>
      </c>
    </row>
    <row r="64" spans="1:2">
      <c r="A64" s="1" t="s">
        <v>575</v>
      </c>
      <c r="B64" t="s">
        <v>594</v>
      </c>
    </row>
    <row r="65" spans="1:2">
      <c r="A65" s="1" t="s">
        <v>577</v>
      </c>
      <c r="B65" t="s">
        <v>595</v>
      </c>
    </row>
    <row r="66" spans="1:2">
      <c r="A66" s="1" t="s">
        <v>565</v>
      </c>
      <c r="B66" t="s">
        <v>594</v>
      </c>
    </row>
    <row r="67" spans="1:2">
      <c r="A67" s="1" t="s">
        <v>574</v>
      </c>
      <c r="B67" t="s">
        <v>594</v>
      </c>
    </row>
    <row r="68" spans="1:2">
      <c r="A68" t="s">
        <v>579</v>
      </c>
      <c r="B68" t="s">
        <v>594</v>
      </c>
    </row>
    <row r="69" spans="1:2">
      <c r="A69" t="s">
        <v>584</v>
      </c>
      <c r="B69" t="s">
        <v>594</v>
      </c>
    </row>
    <row r="70" spans="1:2">
      <c r="A70" s="14" t="s">
        <v>593</v>
      </c>
      <c r="B70" t="s">
        <v>594</v>
      </c>
    </row>
    <row r="71" spans="1:2">
      <c r="A71" s="14" t="s">
        <v>665</v>
      </c>
      <c r="B71" s="18" t="s">
        <v>596</v>
      </c>
    </row>
    <row r="72" spans="1:2">
      <c r="A72" s="14" t="s">
        <v>673</v>
      </c>
      <c r="B72" s="20" t="s">
        <v>596</v>
      </c>
    </row>
    <row r="73" spans="1:2">
      <c r="A73" s="14" t="s">
        <v>683</v>
      </c>
      <c r="B73" t="s">
        <v>595</v>
      </c>
    </row>
    <row r="74" spans="1:2">
      <c r="A74" s="14" t="s">
        <v>704</v>
      </c>
      <c r="B74" s="21" t="s">
        <v>597</v>
      </c>
    </row>
    <row r="75" spans="1:2">
      <c r="A75" s="26" t="s">
        <v>714</v>
      </c>
      <c r="B75" s="22" t="s">
        <v>596</v>
      </c>
    </row>
    <row r="76" spans="1:2">
      <c r="A76" s="26" t="s">
        <v>723</v>
      </c>
      <c r="B76" t="s">
        <v>594</v>
      </c>
    </row>
    <row r="77" spans="1:2">
      <c r="A77" s="27" t="s">
        <v>729</v>
      </c>
      <c r="B77" t="s">
        <v>596</v>
      </c>
    </row>
    <row r="78" spans="1:2">
      <c r="A78" s="27" t="s">
        <v>734</v>
      </c>
      <c r="B78" s="22" t="s">
        <v>596</v>
      </c>
    </row>
    <row r="79" spans="1:2">
      <c r="A79" s="27" t="s">
        <v>766</v>
      </c>
      <c r="B79" s="28" t="s">
        <v>596</v>
      </c>
    </row>
    <row r="80" spans="1:2">
      <c r="A80" s="27" t="s">
        <v>774</v>
      </c>
      <c r="B80" s="28" t="s">
        <v>596</v>
      </c>
    </row>
    <row r="81" spans="1:2">
      <c r="A81" s="27" t="s">
        <v>792</v>
      </c>
      <c r="B81" s="28" t="s">
        <v>596</v>
      </c>
    </row>
    <row r="82" spans="1:2">
      <c r="A82" s="27" t="s">
        <v>808</v>
      </c>
      <c r="B82" t="s">
        <v>597</v>
      </c>
    </row>
    <row r="83" spans="1:2">
      <c r="A83" s="36" t="s">
        <v>821</v>
      </c>
      <c r="B83" s="28" t="s">
        <v>597</v>
      </c>
    </row>
    <row r="84" spans="1:2">
      <c r="A84" s="37" t="s">
        <v>835</v>
      </c>
      <c r="B84" t="s">
        <v>594</v>
      </c>
    </row>
    <row r="85" spans="1:2">
      <c r="A85" s="37" t="s">
        <v>854</v>
      </c>
      <c r="B85" s="38" t="s">
        <v>594</v>
      </c>
    </row>
    <row r="86" spans="1:2">
      <c r="A86" s="37" t="s">
        <v>847</v>
      </c>
      <c r="B86" s="38" t="s">
        <v>595</v>
      </c>
    </row>
    <row r="87" spans="1:2">
      <c r="A87" t="s">
        <v>858</v>
      </c>
      <c r="B87" s="38" t="s">
        <v>595</v>
      </c>
    </row>
    <row r="88" spans="1:2">
      <c r="A88" s="41" t="s">
        <v>876</v>
      </c>
      <c r="B88" s="38" t="s">
        <v>594</v>
      </c>
    </row>
    <row r="89" spans="1:2">
      <c r="A89" s="37" t="s">
        <v>884</v>
      </c>
      <c r="B89" s="38" t="s">
        <v>596</v>
      </c>
    </row>
    <row r="90" spans="1:2">
      <c r="A90" s="44" t="s">
        <v>906</v>
      </c>
      <c r="B90" t="s">
        <v>594</v>
      </c>
    </row>
    <row r="91" spans="1:2">
      <c r="A91" t="s">
        <v>930</v>
      </c>
      <c r="B91" t="s">
        <v>596</v>
      </c>
    </row>
    <row r="92" spans="1:2">
      <c r="A92" t="s">
        <v>938</v>
      </c>
      <c r="B92" t="s">
        <v>595</v>
      </c>
    </row>
    <row r="93" spans="1:2">
      <c r="A93" t="s">
        <v>956</v>
      </c>
      <c r="B93" s="47" t="s">
        <v>595</v>
      </c>
    </row>
    <row r="94" spans="1:2">
      <c r="A94" t="s">
        <v>984</v>
      </c>
      <c r="B94" t="s">
        <v>596</v>
      </c>
    </row>
    <row r="95" spans="1:2">
      <c r="A95" s="48" t="s">
        <v>1004</v>
      </c>
      <c r="B95" s="50" t="s">
        <v>595</v>
      </c>
    </row>
    <row r="96" spans="1:2">
      <c r="A96" t="s">
        <v>792</v>
      </c>
      <c r="B96" s="50" t="s">
        <v>596</v>
      </c>
    </row>
    <row r="97" spans="1:2">
      <c r="A97" s="48" t="s">
        <v>1033</v>
      </c>
      <c r="B97" t="s">
        <v>597</v>
      </c>
    </row>
    <row r="98" spans="1:2">
      <c r="A98" s="48" t="s">
        <v>1045</v>
      </c>
      <c r="B98" s="53" t="s">
        <v>596</v>
      </c>
    </row>
    <row r="99" spans="1:2">
      <c r="A99" t="s">
        <v>1060</v>
      </c>
      <c r="B99" t="s">
        <v>594</v>
      </c>
    </row>
    <row r="100" spans="1:2">
      <c r="A100" s="53" t="s">
        <v>1063</v>
      </c>
      <c r="B100" t="s">
        <v>596</v>
      </c>
    </row>
    <row r="101" spans="1:2">
      <c r="A101" s="48" t="s">
        <v>1113</v>
      </c>
      <c r="B101" t="s">
        <v>597</v>
      </c>
    </row>
    <row r="102" spans="1:2">
      <c r="A102" s="54" t="s">
        <v>1146</v>
      </c>
      <c r="B102" s="55" t="s">
        <v>596</v>
      </c>
    </row>
    <row r="103" spans="1:2">
      <c r="A103" s="54" t="s">
        <v>1181</v>
      </c>
      <c r="B103" t="s">
        <v>596</v>
      </c>
    </row>
    <row r="104" spans="1:2">
      <c r="A104" s="54" t="s">
        <v>1203</v>
      </c>
      <c r="B104" t="s">
        <v>595</v>
      </c>
    </row>
    <row r="105" spans="1:2">
      <c r="A105" t="s">
        <v>1205</v>
      </c>
      <c r="B105" s="72" t="s">
        <v>594</v>
      </c>
    </row>
    <row r="106" spans="1:2">
      <c r="A106" s="54" t="s">
        <v>1255</v>
      </c>
      <c r="B106" t="s">
        <v>594</v>
      </c>
    </row>
    <row r="107" spans="1:2">
      <c r="A107" t="s">
        <v>1309</v>
      </c>
      <c r="B107" t="s">
        <v>597</v>
      </c>
    </row>
    <row r="108" spans="1:2">
      <c r="A108" t="s">
        <v>1327</v>
      </c>
      <c r="B108" t="s">
        <v>595</v>
      </c>
    </row>
    <row r="109" spans="1:2">
      <c r="A109" t="s">
        <v>1336</v>
      </c>
      <c r="B109" t="s">
        <v>596</v>
      </c>
    </row>
    <row r="110" spans="1:2">
      <c r="A110" t="s">
        <v>1338</v>
      </c>
      <c r="B110" t="s">
        <v>595</v>
      </c>
    </row>
    <row r="111" spans="1:2">
      <c r="A111" t="s">
        <v>1532</v>
      </c>
      <c r="B111" t="s">
        <v>594</v>
      </c>
    </row>
    <row r="112" spans="1:2">
      <c r="A112" t="s">
        <v>1589</v>
      </c>
      <c r="B112" t="s">
        <v>595</v>
      </c>
    </row>
    <row r="113" spans="1:2">
      <c r="A113" t="s">
        <v>1766</v>
      </c>
      <c r="B113" t="s">
        <v>596</v>
      </c>
    </row>
    <row r="114" spans="1:2">
      <c r="A114" t="s">
        <v>1967</v>
      </c>
      <c r="B114" t="s">
        <v>595</v>
      </c>
    </row>
    <row r="115" spans="1:2">
      <c r="A115" t="s">
        <v>2512</v>
      </c>
      <c r="B115" t="s">
        <v>594</v>
      </c>
    </row>
  </sheetData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3786-BFD2-451A-8662-4DCB6AF5BAD0}">
  <sheetPr codeName="Sheet8"/>
  <dimension ref="A1:A16"/>
  <sheetViews>
    <sheetView workbookViewId="0">
      <selection activeCell="B5" sqref="B5"/>
    </sheetView>
  </sheetViews>
  <sheetFormatPr defaultRowHeight="15"/>
  <cols>
    <col min="1" max="1" width="34" bestFit="1" customWidth="1"/>
  </cols>
  <sheetData>
    <row r="1" spans="1:1">
      <c r="A1" t="s">
        <v>2</v>
      </c>
    </row>
    <row r="2" spans="1:1">
      <c r="A2" t="s">
        <v>398</v>
      </c>
    </row>
    <row r="3" spans="1:1" s="22" customFormat="1">
      <c r="A3" s="22" t="s">
        <v>720</v>
      </c>
    </row>
    <row r="4" spans="1:1">
      <c r="A4" t="s">
        <v>403</v>
      </c>
    </row>
    <row r="5" spans="1:1">
      <c r="A5" t="s">
        <v>369</v>
      </c>
    </row>
    <row r="6" spans="1:1">
      <c r="A6" t="s">
        <v>404</v>
      </c>
    </row>
    <row r="7" spans="1:1" s="22" customFormat="1">
      <c r="A7" s="22" t="s">
        <v>721</v>
      </c>
    </row>
    <row r="8" spans="1:1">
      <c r="A8" t="s">
        <v>377</v>
      </c>
    </row>
    <row r="9" spans="1:1">
      <c r="A9" t="s">
        <v>370</v>
      </c>
    </row>
    <row r="10" spans="1:1">
      <c r="A10" t="s">
        <v>375</v>
      </c>
    </row>
    <row r="11" spans="1:1">
      <c r="A11" t="s">
        <v>405</v>
      </c>
    </row>
    <row r="14" spans="1:1">
      <c r="A14" t="s">
        <v>627</v>
      </c>
    </row>
    <row r="15" spans="1:1">
      <c r="A15" t="s">
        <v>406</v>
      </c>
    </row>
    <row r="16" spans="1:1">
      <c r="A16" t="s">
        <v>400</v>
      </c>
    </row>
  </sheetData>
  <pageMargins left="0.7" right="0.7" top="0.75" bottom="0.75" header="0.3" footer="0.3"/>
  <customProperties>
    <customPr name="_pios_id" r:id="rId1"/>
  </customProperties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b 4 5 8 8 b 5 - d c 2 d - 4 5 9 c - b 7 3 7 - 7 2 3 8 3 c 7 a 1 0 4 b "   x m l n s = " h t t p : / / s c h e m a s . m i c r o s o f t . c o m / D a t a M a s h u p " > A A A A A E A J A A B Q S w M E F A A C A A g A + r Z U V 5 l W n j m l A A A A 9 Q A A A B I A H A B D b 2 5 m a W c v U G F j a 2 F n Z S 5 4 b W w g o h g A K K A U A A A A A A A A A A A A A A A A A A A A A A A A A A A A h Y 8 x D o I w G I W v Q r r T 1 m o M k p 8 y u D h I Q m J i X J t S o R G K o c V y N w e P 5 B X E K O r m + L 7 3 D e / d r z d I h 6 Y O L q q z u j U J m m G K A m V k W 2 h T J q h 3 x z B C K Y d c y J M o V T D K x s a D L R J U O X e O C f H e Y z / H b V c S R u m M H L L t T l a q E e g j 6 / 9 y q I 1 1 w k i F O O x f Y z j D q y W O F g x T I B O D T J t v z 8 a 5 z / Y H w r q v X d 8 p r k y Y b 4 B M E c j 7 A n 8 A U E s D B B Q A A g A I A P q 2 V F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6 t l R X c j 3 a p 0 I G A A A H I Q A A E w A c A E Z v c m 1 1 b G F z L 1 N l Y 3 R p b 2 4 x L m 0 g o h g A K K A U A A A A A A A A A A A A A A A A A A A A A A A A A A A A 3 V l N b + M 2 E L 0 H y H 8 Q t B c b 1 T o r O + g l 3 R a G k y z S J r H r G A 0 K w 1 g o M m O r k U W X k r I x A v / 3 D k l J J E V K k Z I s W t Q H f 3 D M 4 b z h 4 3 B m F C M / C X B k 3 f B P 9 + T g I F 5 7 B C 2 t C c G + 9 d k K U X J 4 Y M H r B q f E R z B y 9 u S j s D d K C U F R c o v J w x 3 G D 5 3 u 8 / z a 2 6 D P N p 1 n L / b z E Y 4 S + M P C 4 d M / 2 K O 1 F 6 1 A 8 W y 3 R T b o m X l 3 I e r N i B f F 9 5 h s R j h M N x E V x h 2 + l v P 8 b A + 3 W 9 u x E h i 1 E v S U 7 B 3 r 2 T 4 P w g Q R b f g m 8 Z I 0 1 o b H d 3 8 B N m 1 4 i v 5 O U Z y g p S b J k E 0 8 + p 5 L v W j H h P S H N u P y / P z r x a k 2 P I y 8 c B c H u k m j N f I f y p r p D m A d 1 T k m y P d i H c C p l 6 D x F k U C w R J G k m C D C v G V t 9 3 W i E c h j i v F u 3 i 4 Q k G 0 A v F F l P x 4 3 K M 7 w 2 G l y d p g K O z 7 K s I m u K c o 9 H Z o + Y s i 2 H c L Y k z R B j 8 C M c b J G h G L 8 y A W D L l B I b g m G + 6 U e O T k F B G s E E T I f S q t 9 Y X g F H x i T f E 3 a Q k 2 2 q m y h I H m i + i q Q Q g b i l N G F e T 5 6 0 w l L M B G O 1 + 7 i g c l W y b B I w Y C Z u s I a 9 h 4 p 2 S r Y 1 0 G c d I 7 h b c g 8 j X x n F u 2 6 C p G 5 n a x q T f p R v b 5 N v R 8 m P 2 H F 6 b S c c z G 2 W h H M 9 G J 0 j B 0 P j n Z v 4 j y d 9 i K k R d B b A g Z q e z T d B s G v k e n F 2 f J v h p O J m f 0 q N j X 6 B v 7 w I k F x 9 / a A F e B b k c X 0 a M X B k z B r R c A 1 h U T z z a u R R e j C i F O l c V X p 1 / O L d B A M M w u C 7 O j r h J h i j B Z I l J g i 2 U f M J F g X M l Z g n M C z c v I / 2 W 8 w + W S Y k 1 h f C O g w i i H 2 T F 5 h H I p 3 V j j e 2 s Y h j m 9 5 x z 0 4 o d 5 g R m + a 5 B h D B D D + 4 d K y C C s g V y S K o h L s g L w w o y 3 b w a s u A S w T l C 0 p C q H 2 S p H + Y C 6 E d w L r 7 V c D 3 u Z t 1 2 Z g F Q i + K d i A f q 9 m i k V h B h U M a J k I e j O N s / i 1 2 p 8 V J D g S F C g c J K J F b V 8 E J S q 9 F O / m Z 8 G d q N 4 V G V L h a O O G z m q z z Y B M i M I / C y P Q n F c + I S f i p f o W 9 I 4 a A b 6 m I L O A k 3 7 C O j W h s C S P a Y g q A Q L g w O a n r B m J K v Y I r d h d G N s L g 6 / E t q O O n M B Z f E R K N v I o E W 3 a 0 x 2 3 R e y 3 b L 9 N O 8 t D J s g y I S j x F s h L X + Y o g g y b u M F R g X m j K m k H l K E z R Z y f O r 4 f R 0 5 + r X k U A 1 x p G x W Z 8 n 3 5 o V G R B m i Q M j z R S 0 V 5 N k m H T O R p p 9 T p T M H W x f W T z 9 D 4 j n 9 x F + 2 t P 9 X i F C P / 5 4 i E i B J / T W r O X 7 F A e W k a k K e Z k J K e Q W 1 0 z r P / K V x W x H A D K r o t y B a 9 i 7 R f T J O Q Z s w 4 e x p 6 0 W U V + q k w h Q u Z 9 + L U 1 I y 2 7 C i V H 7 J t Y l a j q j V h 1 x s 7 N + u w X z I + i 8 e s g p / 0 O N g r q V q 6 q i a G k o + R d K V U 0 7 y C 1 H h e x W N 0 S H 8 l / U R t G 1 3 d m U k c K t D g W 6 R i j / X n e + 8 E h T O n h L i + U n u w k q P G 2 I C D z t 8 m m P R 9 X r s R 1 V t p N n p 1 r m u b N h b n N d v 4 T y 3 2 n t / I o 9 U O I + J W v i u z 1 Z h s z L X 0 e 9 V n i t N H l T D K V n E N q i I 0 h n n G d E N E f v 2 Y s J l T U N 3 N l z 8 T R Y z R U 1 j e / a / + t S A N V S U S w B + j e + z S a W b L i v u z g j B J N Z K Y T b M C j / D 1 g z s r P 4 v b h j H + g T a D w + C q G o B 0 W L j 5 r A i n X f a 3 t Z o + z / 0 2 Q r p + z f a Q r w C e o T / w W a b q T / 2 r l 0 4 o H u L r E d t s N X n O + Z y p b p a K a U 8 z 8 a 2 X U E l h T 0 a Y X K O C F r I T C g 2 v z q V o L + E 7 1 V 3 C w d L P h V + b N J O U V 2 i V R v i E u z M B b 8 W s l M b 5 v d q I 0 N J 7 / V L v F V O o m X 2 b 7 h Y a 2 6 i F l n J O 9 6 r g 0 b 3 a u t u j X a t y i 4 T C p t 1 o q V i V S 6 q i j Q n s 1 5 E r t c 0 p F t n k W p n W l r P N t + w b V q t W t o o w A r 8 x T I t K y 5 T j 9 O 4 g F y Y c M o 5 1 i z w H x C / r l v M s q V p T S s 2 e U r L e k 1 d L d + Z v f T 1 N Z m v 0 T J l 4 7 n g h Y 2 v 7 z B p S a / O b p n 6 O h t k M y o K f b d p p e / m p y c h K e p C O m f W d n J 4 c J i n c 0 p d + a 6 P T h t e r 3 k 6 9 / 2 u U u H z 1 h d n G U s R 8 y U 4 0 t O t M u T W j 6 4 M 6 z g 2 B h R 2 f v u X n 2 L N I F U S G Y m p R G C 6 3 Z o l 1 e d E N o a g D x 9 j 9 t F i u d c + m m L h U j 4 s 2 r P R x k 0 W t Y I p G y T T X g o J R t J T V j d 6 / p r R 1 3 z R m U J r 2 4 t O x q Q Y c v I P U E s B A i 0 A F A A C A A g A + r Z U V 5 l W n j m l A A A A 9 Q A A A B I A A A A A A A A A A A A A A A A A A A A A A E N v b m Z p Z y 9 Q Y W N r Y W d l L n h t b F B L A Q I t A B Q A A g A I A P q 2 V F d T c j g s m w A A A O E A A A A T A A A A A A A A A A A A A A A A A P E A A A B b Q 2 9 u d G V u d F 9 U e X B l c 1 0 u e G 1 s U E s B A i 0 A F A A C A A g A + r Z U V 3 I 9 2 q d C B g A A B y E A A B M A A A A A A A A A A A A A A A A A 2 Q E A A E Z v c m 1 1 b G F z L 1 N l Y 3 R p b 2 4 x L m 1 Q S w U G A A A A A A M A A w D C A A A A a A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z 0 A A A A A A A C R P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H J v Y z w v S X R l b V B h d G g + P C 9 J d G V t T G 9 j Y X R p b 2 4 + P F N 0 Y W J s Z U V u d H J p Z X M + P E V u d H J 5 I F R 5 c G U 9 I k Z p b G x M Y X N 0 V X B k Y X R l Z C I g V m F s d W U 9 I m Q y M D I z L T E w L T I w V D E 0 O j U 1 O j U z L j A 4 N D g y N j Z a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V y c m 9 y T W V z c 2 F n Z S I g V m F s d W U 9 I n N U a G U g c X V l c n k g d G F i b G U g Y 2 9 1 b G R u J 3 Q g Y m U g c m V m c m V z a G V k O i Y j e E Q 7 J i N 4 Q T t F e G N l c H R p b 2 4 g Z n J v b S B I U k V T V U x U O i A w e D g w M E E w M 0 V D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m Q w N G I 2 M T g t Z T U 4 Y y 0 0 O D J k L W J m M D g t Y W Q 4 M j F k Z G R j N m Y 1 I i A v P j x F b n R y e S B U e X B l P S J G a W x s R X J y b 3 J D b 2 R l I i B W Y W x 1 Z T 0 i c 1 J l Z n J l c 2 h R d W V y e V R h Y m x l R m F p b G V k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U Y W J s Z S I g L z 4 8 R W 5 0 c n k g V H l w Z T 0 i R m l s b F R h c m d l d C I g V m F s d W U 9 I n N Q c m 9 j X z I i I C 8 + P E V u d H J 5 I F R 5 c G U 9 I k Z p b G x D b 2 x 1 b W 5 U e X B l c y I g V m F s d W U 9 I n N C Z 1 l G Q U F B Q U F B U T 0 i I C 8 + P E V u d H J 5 I F R 5 c G U 9 I k Z p b G x D b 2 x 1 b W 5 O Y W 1 l c y I g V m F s d W U 9 I n N b J n F 1 b 3 Q 7 U 2 V j d G 9 y J n F 1 b 3 Q 7 L C Z x d W 9 0 O 0 F w c C Z x d W 9 0 O y w m c X V v d D t N Q V B Q R U Q m c X V v d D s s J n F 1 b 3 Q 7 V 2 9 y a y B J b i B Q c m 9 j Z X N z J n F 1 b 3 Q 7 L C Z x d W 9 0 O 1 B l b m R p b m c g Q X B w c m 9 2 Y W w v U G V u Z G l u Z y B S Z X B s a W N h d G l v b i Z x d W 9 0 O y w m c X V v d D t J b n Z h b G l k I E 9 i a m V j d H M v Q 2 F u Y 2 V s b G V k L 0 R 1 c G x p Y 2 F 0 Z W Q m c X V v d D s s J n F 1 b 3 Q 7 U 3 V t I E 9 m I E F s b C Z x d W 9 0 O y w m c X V v d D t D b 2 1 w b G V 0 a W 9 u J n F 1 b 3 Q 7 X S I g L z 4 8 R W 5 0 c n k g V H l w Z T 0 i R m l s b F N 0 Y X R 1 c y I g V m F s d W U 9 I n N F c n J v c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Q X B w J n F 1 b 3 Q 7 L C Z x d W 9 0 O 1 N l Y 3 R v c i Z x d W 9 0 O 1 0 s J n F 1 b 3 Q 7 c X V l c n l S Z W x h d G l v b n N o a X B z J n F 1 b 3 Q 7 O l t d L C Z x d W 9 0 O 2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D b 2 x 1 b W 5 D b 3 V u d C Z x d W 9 0 O z o 4 L C Z x d W 9 0 O 0 t l e U N v b H V t b k 5 h b W V z J n F 1 b 3 Q 7 O l s m c X V v d D t B c H A m c X V v d D s s J n F 1 b 3 Q 7 U 2 V j d G 9 y J n F 1 b 3 Q 7 X S w m c X V v d D t D b 2 x 1 b W 5 J Z G V u d G l 0 a W V z J n F 1 b 3 Q 7 O l s m c X V v d D t T Z W N 0 a W 9 u M S 9 Q c m 9 j L 1 B p d m 9 0 Z W Q g Q 2 9 s d W 1 u L n t T Z W N 0 b 3 I s M X 0 m c X V v d D s s J n F 1 b 3 Q 7 U 2 V j d G l v b j E v U H J v Y y 9 Q a X Z v d G V k I E N v b H V t b i 5 7 Q X B w L D B 9 J n F 1 b 3 Q 7 L C Z x d W 9 0 O 1 N l Y 3 R p b 2 4 x L 1 B y b 2 M v U m V w b G F j Z W Q g V m F s d W U u e 0 1 B U F B F R C w 0 f S Z x d W 9 0 O y w m c X V v d D t T Z W N 0 a W 9 u M S 9 Q c m 9 j L 0 F k Z G V k I E N 1 c 3 R v b T Q u e 1 d v c m s g S W 4 g U H J v Y 2 V z c y w 4 f S Z x d W 9 0 O y w m c X V v d D t T Z W N 0 a W 9 u M S 9 Q c m 9 j L 0 F k Z G V k I E N 1 c 3 R v b T I u e 1 B l b m R p b m c g Q X B w c m 9 2 Y W w v U G V u Z G l u Z y B S Z X B s a W N h d G l v b i w x M X 0 m c X V v d D s s J n F 1 b 3 Q 7 U 2 V j d G l v b j E v U H J v Y y 9 B Z G R l Z C B D d X N 0 b 2 0 z L n t J b n Z h b G l k I E 9 i a m V j d H M v Q 2 F u Y 2 V s b G V k L 0 R 1 c G x p Y 2 F 0 Z W Q s M T B 9 J n F 1 b 3 Q 7 L C Z x d W 9 0 O 1 N l Y 3 R p b 2 4 x L 1 B y b 2 M v Q W R k Z W Q g Q 3 V z d G 9 t L n t T d W 0 g T 2 Y g Q W x s L D E w f S Z x d W 9 0 O y w m c X V v d D t T Z W N 0 a W 9 u M S 9 Q c m 9 j L 0 N o Y W 5 n Z W Q g V H l w Z T E u e 0 N 1 c 3 R v b S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Y m p l Y 3 R D b 3 V u d D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M Y X N 0 V X B k Y X R l Z C I g V m F s d W U 9 I m Q y M D I z L T E w L T I w V D E 0 O j E w O j U 2 L j A x M j g w M T h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Y j Y w Y j U 3 M C 0 y M G Z m L T Q 0 Z j M t Y W E 4 O C 1 l M D F l Z D g z M m E 4 Z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2 h l Z X Q y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U 2 V j d G 9 y J n F 1 b 3 Q 7 L C Z x d W 9 0 O 0 1 v b n R o J n F 1 b 3 Q 7 X S w m c X V v d D t x d W V y e V J l b G F 0 a W 9 u c 2 h p c H M m c X V v d D s 6 W 1 0 s J n F 1 b 3 Q 7 Y 2 9 s d W 1 u S W R l b n R p d G l l c y Z x d W 9 0 O z p b J n F 1 b 3 Q 7 U 2 V j d G l v b j E v T 2 J q Z W N 0 Q 2 9 1 b n Q v R 3 J v d X B l Z C B S b 3 d z L n t T Z W N 0 b 3 I s M H 0 m c X V v d D s s J n F 1 b 3 Q 7 U 2 V j d G l v b j E v T 2 J q Z W N 0 Q 2 9 1 b n Q v R 3 J v d X B l Z C B S b 3 d z L n t N b 2 5 0 a C w x f S Z x d W 9 0 O y w m c X V v d D t T Z W N 0 a W 9 u M S 9 P Y m p l Y 3 R D b 3 V u d C 9 H c m 9 1 c G V k I F J v d 3 M u e 0 N v d W 5 0 L D J 9 J n F 1 b 3 Q 7 X S w m c X V v d D t D b 2 x 1 b W 5 D b 3 V u d C Z x d W 9 0 O z o z L C Z x d W 9 0 O 0 t l e U N v b H V t b k 5 h b W V z J n F 1 b 3 Q 7 O l s m c X V v d D t T Z W N 0 b 3 I m c X V v d D s s J n F 1 b 3 Q 7 T W 9 u d G g m c X V v d D t d L C Z x d W 9 0 O 0 N v b H V t b k l k Z W 5 0 a X R p Z X M m c X V v d D s 6 W y Z x d W 9 0 O 1 N l Y 3 R p b 2 4 x L 0 9 i a m V j d E N v d W 5 0 L 0 d y b 3 V w Z W Q g U m 9 3 c y 5 7 U 2 V j d G 9 y L D B 9 J n F 1 b 3 Q 7 L C Z x d W 9 0 O 1 N l Y 3 R p b 2 4 x L 0 9 i a m V j d E N v d W 5 0 L 0 d y b 3 V w Z W Q g U m 9 3 c y 5 7 T W 9 u d G g s M X 0 m c X V v d D s s J n F 1 b 3 Q 7 U 2 V j d G l v b j E v T 2 J q Z W N 0 Q 2 9 1 b n Q v R 3 J v d X B l Z C B S b 3 d z L n t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R m l s d G V y Z W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v b n R o R m 9 y Z W N h c 3 Q 8 L 0 l 0 Z W 1 Q Y X R o P j w v S X R l b U x v Y 2 F 0 a W 9 u P j x T d G F i b G V F b n R y a W V z P j x F b n R y e S B U e X B l P S J G a W x s T G F z d F V w Z G F 0 Z W Q i I F Z h b H V l P S J k M j A y M y 0 x M C 0 y M F Q x N D o x M D o 1 N i 4 w M j g 4 M z U y W i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F N 0 Y X R 1 c y I g V m F s d W U 9 I n N D b 2 1 w b G V 0 Z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B c H A m c X V v d D s s J n F 1 b 3 Q 7 U 2 V j d G 9 y J n F 1 b 3 Q 7 X S w m c X V v d D t x d W V y e V J l b G F 0 a W 9 u c 2 h p c H M m c X V v d D s 6 W 1 0 s J n F 1 b 3 Q 7 Y 2 9 s d W 1 u S W R l b n R p d G l l c y Z x d W 9 0 O z p b J n F 1 b 3 Q 7 U 2 V j d G l v b j E v U H J v Y y 9 Q a X Z v d G V k I E N v b H V t b i 5 7 U 2 V j d G 9 y L D F 9 J n F 1 b 3 Q 7 L C Z x d W 9 0 O 1 N l Y 3 R p b 2 4 x L 1 B y b 2 M v U G l 2 b 3 R l Z C B D b 2 x 1 b W 4 u e 0 F w c C w w f S Z x d W 9 0 O y w m c X V v d D t T Z W N 0 a W 9 u M S 9 Q c m 9 j L 1 J l c G x h Y 2 V k I F Z h b H V l L n t N Q V B Q R U Q s N H 0 m c X V v d D s s J n F 1 b 3 Q 7 U 2 V j d G l v b j E v U H J v Y y 9 B Z G R l Z C B D d X N 0 b 2 0 0 L n t X b 3 J r I E l u I F B y b 2 N l c 3 M s O H 0 m c X V v d D s s J n F 1 b 3 Q 7 U 2 V j d G l v b j E v U H J v Y y 9 B Z G R l Z C B D d X N 0 b 2 0 y L n t Q Z W 5 k a W 5 n I E F w c H J v d m F s L 1 B l b m R p b m c g U m V w b G l j Y X R p b 2 4 s M T F 9 J n F 1 b 3 Q 7 L C Z x d W 9 0 O 1 N l Y 3 R p b 2 4 x L 1 B y b 2 M v Q W R k Z W Q g Q 3 V z d G 9 t M y 5 7 S W 5 2 Y W x p Z C B P Y m p l Y 3 R z L 0 N h b m N l b G x l Z C 9 E d X B s a W N h d G V k L D E w f S Z x d W 9 0 O y w m c X V v d D t T Z W N 0 a W 9 u M S 9 Q c m 9 j L 0 F k Z G V k I E N 1 c 3 R v b S 5 7 U 3 V t I E 9 m I E F s b C w x M H 0 m c X V v d D s s J n F 1 b 3 Q 7 U 2 V j d G l v b j E v U H J v Y y 9 D a G F u Z 2 V k I F R 5 c G U x L n t D d X N 0 b 2 0 s N 3 0 m c X V v d D t d L C Z x d W 9 0 O 0 N v b H V t b k N v d W 5 0 J n F 1 b 3 Q 7 O j g s J n F 1 b 3 Q 7 S 2 V 5 Q 2 9 s d W 1 u T m F t Z X M m c X V v d D s 6 W y Z x d W 9 0 O 0 F w c C Z x d W 9 0 O y w m c X V v d D t T Z W N 0 b 3 I m c X V v d D t d L C Z x d W 9 0 O 0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u d G h G b 3 J l Y 2 F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E Z v c m V j Y X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G b 3 J l Y 2 F z d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c G F u Z G V k J T I w T W 9 u d G h G b 3 J l Y 2 F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d H J h Y 3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F e H R y Y W N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I w V D E 0 O j E w O j U 2 L j A 0 N D g 1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p Y 2 t l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V 4 c G F u Z G V k J T I w V G l j a 2 V 0 Q 2 9 1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X h 0 c m F j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Z z y c V 2 E 2 T J 6 X Y m m k g e 5 j A A A A A A I A A A A A A B B m A A A A A Q A A I A A A A H A z e Z M 0 z y O b y J c o 5 C L A C a F W o 5 j 5 v Q 8 u g v 8 I i y 0 m c Y Q N A A A A A A 6 A A A A A A g A A I A A A A D h a v f T m f 2 S i N V 2 K n y 2 V 8 F I 0 E z H O 5 5 F I H 9 M f Z Y Q + p p u d U A A A A O 5 l X + U 1 E V 1 i n 1 W r m M E O n 6 V s E k W Z F 1 4 v k J / r V o J / d 1 G L i e M c d I C C 4 b c 9 I r / C 2 i A 4 e / h H d c 5 R t d u G W p M c o M N 6 z G a g Z P G 1 Y t C k I / M e h x + B j J F + Q A A A A E m 0 P l H R S + b H l n F 1 3 R / 1 t E d o B / 1 w g b F d / Q p 0 I P C B 2 D z E p 2 O N a 0 H w v B n 6 U y o l z z p U B P y s 9 V A e S l 5 n r q w l 7 G V W x P I = < / D a t a M a s h u p > 
</file>

<file path=customXml/itemProps1.xml><?xml version="1.0" encoding="utf-8"?>
<ds:datastoreItem xmlns:ds="http://schemas.openxmlformats.org/officeDocument/2006/customXml" ds:itemID="{328D5DD9-A6F6-4B9B-B766-82CDFB4209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KPI</vt:lpstr>
      <vt:lpstr>Report</vt:lpstr>
      <vt:lpstr>OK</vt:lpstr>
      <vt:lpstr>PROC</vt:lpstr>
      <vt:lpstr>Sheet1</vt:lpstr>
      <vt:lpstr>For Commentary</vt:lpstr>
      <vt:lpstr>Authors</vt:lpstr>
      <vt:lpstr>STAT</vt:lpstr>
      <vt:lpstr>Sector</vt:lpstr>
      <vt:lpstr>YelTable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Roland Earvin Combalicer</cp:lastModifiedBy>
  <cp:revision/>
  <dcterms:created xsi:type="dcterms:W3CDTF">2023-06-07T06:58:46Z</dcterms:created>
  <dcterms:modified xsi:type="dcterms:W3CDTF">2025-03-03T08:58:48Z</dcterms:modified>
  <cp:category/>
  <cp:contentStatus/>
</cp:coreProperties>
</file>