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83625FDF-152A-4D54-B9CD-CF8353CCB206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19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79" i="1" l="1"/>
  <c r="P879" i="1" s="1"/>
  <c r="K879" i="1"/>
  <c r="Q878" i="1"/>
  <c r="P878" i="1" s="1"/>
  <c r="K878" i="1"/>
  <c r="Q877" i="1"/>
  <c r="P877" i="1" s="1"/>
  <c r="K877" i="1"/>
  <c r="Q876" i="1"/>
  <c r="P876" i="1" s="1"/>
  <c r="K876" i="1"/>
  <c r="Q875" i="1"/>
  <c r="P875" i="1" s="1"/>
  <c r="K875" i="1"/>
  <c r="Q874" i="1"/>
  <c r="P874" i="1" s="1"/>
  <c r="K874" i="1"/>
  <c r="Q873" i="1"/>
  <c r="P873" i="1" s="1"/>
  <c r="K873" i="1"/>
  <c r="Q872" i="1"/>
  <c r="P872" i="1" s="1"/>
  <c r="K872" i="1"/>
  <c r="Q871" i="1"/>
  <c r="P871" i="1" s="1"/>
  <c r="K871" i="1"/>
  <c r="Q870" i="1"/>
  <c r="P870" i="1" s="1"/>
  <c r="K870" i="1"/>
  <c r="Q869" i="1"/>
  <c r="P869" i="1" s="1"/>
  <c r="K869" i="1"/>
  <c r="Q868" i="1"/>
  <c r="P868" i="1" s="1"/>
  <c r="K868" i="1"/>
  <c r="Q867" i="1"/>
  <c r="P867" i="1" s="1"/>
  <c r="K867" i="1"/>
  <c r="Q866" i="1"/>
  <c r="P866" i="1" s="1"/>
  <c r="K866" i="1"/>
  <c r="Q865" i="1"/>
  <c r="P865" i="1" s="1"/>
  <c r="K865" i="1"/>
  <c r="Q864" i="1"/>
  <c r="P864" i="1" s="1"/>
  <c r="K864" i="1"/>
  <c r="Q863" i="1"/>
  <c r="P863" i="1" s="1"/>
  <c r="K863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K862" i="1"/>
  <c r="Q862" i="1"/>
  <c r="P862" i="1" s="1"/>
  <c r="B859" i="1"/>
  <c r="B860" i="1"/>
  <c r="B861" i="1"/>
  <c r="H859" i="1"/>
  <c r="H860" i="1"/>
  <c r="H861" i="1"/>
  <c r="J859" i="1"/>
  <c r="J860" i="1"/>
  <c r="J861" i="1"/>
  <c r="K859" i="1"/>
  <c r="K860" i="1"/>
  <c r="K861" i="1"/>
  <c r="Q859" i="1"/>
  <c r="P859" i="1" s="1"/>
  <c r="Q860" i="1"/>
  <c r="P860" i="1" s="1"/>
  <c r="Q861" i="1"/>
  <c r="P861" i="1" s="1"/>
  <c r="B853" i="1"/>
  <c r="B854" i="1"/>
  <c r="B855" i="1"/>
  <c r="B856" i="1"/>
  <c r="B857" i="1"/>
  <c r="B858" i="1"/>
  <c r="H853" i="1"/>
  <c r="H854" i="1"/>
  <c r="H855" i="1"/>
  <c r="H856" i="1"/>
  <c r="H857" i="1"/>
  <c r="H858" i="1"/>
  <c r="J853" i="1"/>
  <c r="J854" i="1"/>
  <c r="J855" i="1"/>
  <c r="J856" i="1"/>
  <c r="J857" i="1"/>
  <c r="J858" i="1"/>
  <c r="K853" i="1"/>
  <c r="K854" i="1"/>
  <c r="K855" i="1"/>
  <c r="K856" i="1"/>
  <c r="K857" i="1"/>
  <c r="K858" i="1"/>
  <c r="Q853" i="1"/>
  <c r="P853" i="1" s="1"/>
  <c r="Q854" i="1"/>
  <c r="P854" i="1" s="1"/>
  <c r="Q855" i="1"/>
  <c r="P855" i="1" s="1"/>
  <c r="Q856" i="1"/>
  <c r="P856" i="1" s="1"/>
  <c r="Q857" i="1"/>
  <c r="P857" i="1" s="1"/>
  <c r="Q858" i="1"/>
  <c r="P858" i="1" s="1"/>
  <c r="Q852" i="1"/>
  <c r="P852" i="1" s="1"/>
  <c r="K852" i="1"/>
  <c r="Q851" i="1"/>
  <c r="P851" i="1" s="1"/>
  <c r="K851" i="1"/>
  <c r="Q850" i="1"/>
  <c r="P850" i="1" s="1"/>
  <c r="K850" i="1"/>
  <c r="Q849" i="1"/>
  <c r="P849" i="1" s="1"/>
  <c r="K849" i="1"/>
  <c r="Q848" i="1"/>
  <c r="P848" i="1" s="1"/>
  <c r="K848" i="1"/>
  <c r="Q847" i="1"/>
  <c r="P847" i="1" s="1"/>
  <c r="K847" i="1"/>
  <c r="Q846" i="1"/>
  <c r="P846" i="1" s="1"/>
  <c r="K846" i="1"/>
  <c r="Q845" i="1"/>
  <c r="P845" i="1" s="1"/>
  <c r="K845" i="1"/>
  <c r="Q844" i="1"/>
  <c r="P844" i="1" s="1"/>
  <c r="K844" i="1"/>
  <c r="Q843" i="1"/>
  <c r="P843" i="1" s="1"/>
  <c r="K843" i="1"/>
  <c r="Q842" i="1"/>
  <c r="P842" i="1" s="1"/>
  <c r="K842" i="1"/>
  <c r="Q841" i="1"/>
  <c r="P841" i="1" s="1"/>
  <c r="K841" i="1"/>
  <c r="Q840" i="1"/>
  <c r="P840" i="1" s="1"/>
  <c r="K840" i="1"/>
  <c r="Q839" i="1"/>
  <c r="P839" i="1" s="1"/>
  <c r="K839" i="1"/>
  <c r="Q838" i="1"/>
  <c r="P838" i="1" s="1"/>
  <c r="K838" i="1"/>
  <c r="Q837" i="1"/>
  <c r="P837" i="1" s="1"/>
  <c r="K837" i="1"/>
  <c r="Q836" i="1"/>
  <c r="P836" i="1" s="1"/>
  <c r="K836" i="1"/>
  <c r="Q835" i="1"/>
  <c r="P835" i="1" s="1"/>
  <c r="K835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H834" i="1"/>
  <c r="H835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1" i="1"/>
  <c r="H852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K834" i="1"/>
  <c r="Q834" i="1"/>
  <c r="P834" i="1" s="1"/>
  <c r="B833" i="1"/>
  <c r="H833" i="1"/>
  <c r="J833" i="1"/>
  <c r="K833" i="1"/>
  <c r="Q833" i="1"/>
  <c r="P833" i="1" s="1"/>
  <c r="B832" i="1" l="1"/>
  <c r="H832" i="1"/>
  <c r="J832" i="1"/>
  <c r="K832" i="1"/>
  <c r="Q832" i="1"/>
  <c r="P832" i="1" s="1"/>
  <c r="B831" i="1"/>
  <c r="H831" i="1"/>
  <c r="J831" i="1"/>
  <c r="K831" i="1"/>
  <c r="Q831" i="1"/>
  <c r="P831" i="1" s="1"/>
  <c r="B826" i="1"/>
  <c r="B827" i="1"/>
  <c r="B828" i="1"/>
  <c r="B829" i="1"/>
  <c r="B830" i="1"/>
  <c r="H826" i="1"/>
  <c r="H827" i="1"/>
  <c r="H828" i="1"/>
  <c r="H829" i="1"/>
  <c r="H830" i="1"/>
  <c r="J826" i="1"/>
  <c r="J827" i="1"/>
  <c r="J828" i="1"/>
  <c r="J829" i="1"/>
  <c r="J830" i="1"/>
  <c r="K826" i="1"/>
  <c r="K827" i="1"/>
  <c r="K828" i="1"/>
  <c r="K829" i="1"/>
  <c r="K830" i="1"/>
  <c r="Q826" i="1"/>
  <c r="P826" i="1" s="1"/>
  <c r="Q827" i="1"/>
  <c r="P827" i="1" s="1"/>
  <c r="Q828" i="1"/>
  <c r="P828" i="1" s="1"/>
  <c r="Q829" i="1"/>
  <c r="P829" i="1" s="1"/>
  <c r="Q830" i="1"/>
  <c r="P830" i="1" s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Q809" i="1"/>
  <c r="P809" i="1" s="1"/>
  <c r="Q810" i="1"/>
  <c r="P810" i="1" s="1"/>
  <c r="Q811" i="1"/>
  <c r="P811" i="1" s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P819" i="1" s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B808" i="1"/>
  <c r="H808" i="1"/>
  <c r="J808" i="1"/>
  <c r="K808" i="1"/>
  <c r="Q808" i="1"/>
  <c r="P808" i="1" s="1"/>
  <c r="B800" i="1"/>
  <c r="B801" i="1"/>
  <c r="B802" i="1"/>
  <c r="B803" i="1"/>
  <c r="B804" i="1"/>
  <c r="B805" i="1"/>
  <c r="B806" i="1"/>
  <c r="B807" i="1"/>
  <c r="H800" i="1"/>
  <c r="H801" i="1"/>
  <c r="H802" i="1"/>
  <c r="H803" i="1"/>
  <c r="H804" i="1"/>
  <c r="H805" i="1"/>
  <c r="H806" i="1"/>
  <c r="H807" i="1"/>
  <c r="J800" i="1"/>
  <c r="J801" i="1"/>
  <c r="J802" i="1"/>
  <c r="J803" i="1"/>
  <c r="J804" i="1"/>
  <c r="J805" i="1"/>
  <c r="J806" i="1"/>
  <c r="J807" i="1"/>
  <c r="K800" i="1"/>
  <c r="K801" i="1"/>
  <c r="K802" i="1"/>
  <c r="K803" i="1"/>
  <c r="K804" i="1"/>
  <c r="K805" i="1"/>
  <c r="K806" i="1"/>
  <c r="K807" i="1"/>
  <c r="Q800" i="1"/>
  <c r="P800" i="1" s="1"/>
  <c r="Q801" i="1"/>
  <c r="P801" i="1" s="1"/>
  <c r="Q802" i="1"/>
  <c r="P802" i="1" s="1"/>
  <c r="Q803" i="1"/>
  <c r="P803" i="1" s="1"/>
  <c r="Q804" i="1"/>
  <c r="P804" i="1" s="1"/>
  <c r="Q805" i="1"/>
  <c r="P805" i="1" s="1"/>
  <c r="Q806" i="1"/>
  <c r="P806" i="1" s="1"/>
  <c r="Q807" i="1"/>
  <c r="P807" i="1" s="1"/>
  <c r="Q799" i="1"/>
  <c r="P799" i="1" s="1"/>
  <c r="Q798" i="1"/>
  <c r="P798" i="1" s="1"/>
  <c r="K799" i="1"/>
  <c r="J799" i="1"/>
  <c r="K798" i="1"/>
  <c r="J798" i="1"/>
  <c r="H799" i="1"/>
  <c r="H798" i="1"/>
  <c r="B798" i="1"/>
  <c r="B799" i="1"/>
  <c r="B797" i="1"/>
  <c r="H797" i="1"/>
  <c r="J797" i="1"/>
  <c r="K797" i="1"/>
  <c r="Q797" i="1"/>
  <c r="P797" i="1" s="1"/>
  <c r="B786" i="1"/>
  <c r="B787" i="1"/>
  <c r="B788" i="1"/>
  <c r="B789" i="1"/>
  <c r="B790" i="1"/>
  <c r="B791" i="1"/>
  <c r="B792" i="1"/>
  <c r="B793" i="1"/>
  <c r="B794" i="1"/>
  <c r="B795" i="1"/>
  <c r="B796" i="1"/>
  <c r="H786" i="1"/>
  <c r="H787" i="1"/>
  <c r="H788" i="1"/>
  <c r="H789" i="1"/>
  <c r="H790" i="1"/>
  <c r="H791" i="1"/>
  <c r="H792" i="1"/>
  <c r="H793" i="1"/>
  <c r="H794" i="1"/>
  <c r="H795" i="1"/>
  <c r="H796" i="1"/>
  <c r="J786" i="1"/>
  <c r="J787" i="1"/>
  <c r="J788" i="1"/>
  <c r="J789" i="1"/>
  <c r="J790" i="1"/>
  <c r="J791" i="1"/>
  <c r="J792" i="1"/>
  <c r="J793" i="1"/>
  <c r="J794" i="1"/>
  <c r="J795" i="1"/>
  <c r="J796" i="1"/>
  <c r="K786" i="1"/>
  <c r="K787" i="1"/>
  <c r="K788" i="1"/>
  <c r="K789" i="1"/>
  <c r="K790" i="1"/>
  <c r="K791" i="1"/>
  <c r="K792" i="1"/>
  <c r="K793" i="1"/>
  <c r="K794" i="1"/>
  <c r="K795" i="1"/>
  <c r="K796" i="1"/>
  <c r="Q786" i="1"/>
  <c r="P786" i="1" s="1"/>
  <c r="Q787" i="1"/>
  <c r="P787" i="1" s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P795" i="1" s="1"/>
  <c r="Q796" i="1"/>
  <c r="P796" i="1" s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P771" i="1" s="1"/>
  <c r="Q772" i="1"/>
  <c r="P772" i="1" s="1"/>
  <c r="Q773" i="1"/>
  <c r="P773" i="1" s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P779" i="1" s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B763" i="1"/>
  <c r="H763" i="1"/>
  <c r="J763" i="1"/>
  <c r="K763" i="1"/>
  <c r="Q763" i="1"/>
  <c r="P763" i="1" s="1"/>
  <c r="B761" i="1" l="1"/>
  <c r="B762" i="1"/>
  <c r="H761" i="1"/>
  <c r="H762" i="1"/>
  <c r="J761" i="1"/>
  <c r="J762" i="1"/>
  <c r="K761" i="1"/>
  <c r="K762" i="1"/>
  <c r="Q761" i="1"/>
  <c r="P761" i="1" s="1"/>
  <c r="Q762" i="1"/>
  <c r="P762" i="1" s="1"/>
  <c r="B760" i="1"/>
  <c r="H760" i="1"/>
  <c r="J760" i="1"/>
  <c r="K760" i="1"/>
  <c r="Q760" i="1"/>
  <c r="P760" i="1" s="1"/>
  <c r="B759" i="1"/>
  <c r="H759" i="1"/>
  <c r="J759" i="1"/>
  <c r="K759" i="1"/>
  <c r="Q759" i="1"/>
  <c r="P759" i="1" s="1"/>
  <c r="B756" i="1"/>
  <c r="B757" i="1"/>
  <c r="B758" i="1"/>
  <c r="H756" i="1"/>
  <c r="H757" i="1"/>
  <c r="H758" i="1"/>
  <c r="J756" i="1"/>
  <c r="J757" i="1"/>
  <c r="J758" i="1"/>
  <c r="K756" i="1"/>
  <c r="K757" i="1"/>
  <c r="K758" i="1"/>
  <c r="Q756" i="1"/>
  <c r="P756" i="1" s="1"/>
  <c r="Q757" i="1"/>
  <c r="P757" i="1" s="1"/>
  <c r="Q758" i="1"/>
  <c r="P758" i="1" s="1"/>
  <c r="B755" i="1"/>
  <c r="H755" i="1"/>
  <c r="J755" i="1"/>
  <c r="K755" i="1"/>
  <c r="Q755" i="1"/>
  <c r="P755" i="1" s="1"/>
  <c r="B754" i="1"/>
  <c r="H754" i="1"/>
  <c r="J754" i="1"/>
  <c r="K754" i="1"/>
  <c r="Q754" i="1"/>
  <c r="P754" i="1" s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Q739" i="1"/>
  <c r="P739" i="1" s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P747" i="1" s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P731" i="1" s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24" i="1"/>
  <c r="P724" i="1" s="1"/>
  <c r="K724" i="1"/>
  <c r="Q723" i="1"/>
  <c r="P723" i="1" s="1"/>
  <c r="K723" i="1"/>
  <c r="Q722" i="1"/>
  <c r="P722" i="1" s="1"/>
  <c r="K722" i="1"/>
  <c r="Q721" i="1"/>
  <c r="P721" i="1" s="1"/>
  <c r="K721" i="1"/>
  <c r="Q720" i="1"/>
  <c r="P720" i="1" s="1"/>
  <c r="K720" i="1"/>
  <c r="Q719" i="1"/>
  <c r="P719" i="1" s="1"/>
  <c r="K719" i="1"/>
  <c r="Q718" i="1"/>
  <c r="P718" i="1" s="1"/>
  <c r="K718" i="1"/>
  <c r="Q717" i="1"/>
  <c r="P717" i="1" s="1"/>
  <c r="K717" i="1"/>
  <c r="Q716" i="1"/>
  <c r="P716" i="1" s="1"/>
  <c r="K716" i="1"/>
  <c r="Q715" i="1"/>
  <c r="P715" i="1" s="1"/>
  <c r="K715" i="1"/>
  <c r="Q714" i="1"/>
  <c r="P714" i="1" s="1"/>
  <c r="K714" i="1"/>
  <c r="Q713" i="1"/>
  <c r="P713" i="1" s="1"/>
  <c r="K713" i="1"/>
  <c r="Q712" i="1"/>
  <c r="P712" i="1" s="1"/>
  <c r="K712" i="1"/>
  <c r="Q711" i="1"/>
  <c r="P711" i="1" s="1"/>
  <c r="K711" i="1"/>
  <c r="Q710" i="1"/>
  <c r="P710" i="1" s="1"/>
  <c r="K710" i="1"/>
  <c r="Q709" i="1"/>
  <c r="P709" i="1" s="1"/>
  <c r="K709" i="1"/>
  <c r="Q708" i="1"/>
  <c r="P708" i="1" s="1"/>
  <c r="K708" i="1"/>
  <c r="Q707" i="1"/>
  <c r="P707" i="1" s="1"/>
  <c r="K707" i="1"/>
  <c r="Q706" i="1"/>
  <c r="P706" i="1" s="1"/>
  <c r="K706" i="1"/>
  <c r="Q705" i="1"/>
  <c r="P705" i="1" s="1"/>
  <c r="K705" i="1"/>
  <c r="Q704" i="1"/>
  <c r="P704" i="1" s="1"/>
  <c r="K704" i="1"/>
  <c r="Q703" i="1"/>
  <c r="P703" i="1" s="1"/>
  <c r="K703" i="1"/>
  <c r="Q702" i="1"/>
  <c r="P702" i="1" s="1"/>
  <c r="K702" i="1"/>
  <c r="Q701" i="1"/>
  <c r="P701" i="1" s="1"/>
  <c r="K701" i="1"/>
  <c r="Q700" i="1"/>
  <c r="P700" i="1" s="1"/>
  <c r="K700" i="1"/>
  <c r="Q699" i="1"/>
  <c r="P699" i="1" s="1"/>
  <c r="K699" i="1"/>
  <c r="Q698" i="1"/>
  <c r="P698" i="1" s="1"/>
  <c r="K698" i="1"/>
  <c r="Q697" i="1"/>
  <c r="P697" i="1" s="1"/>
  <c r="K697" i="1"/>
  <c r="Q696" i="1"/>
  <c r="P696" i="1" s="1"/>
  <c r="K696" i="1"/>
  <c r="Q695" i="1"/>
  <c r="P695" i="1" s="1"/>
  <c r="K695" i="1"/>
  <c r="Q694" i="1"/>
  <c r="P694" i="1" s="1"/>
  <c r="K694" i="1"/>
  <c r="Q693" i="1"/>
  <c r="P693" i="1" s="1"/>
  <c r="K693" i="1"/>
  <c r="Q692" i="1"/>
  <c r="P692" i="1" s="1"/>
  <c r="K692" i="1"/>
  <c r="Q691" i="1"/>
  <c r="P691" i="1" s="1"/>
  <c r="K691" i="1"/>
  <c r="Q690" i="1"/>
  <c r="P690" i="1" s="1"/>
  <c r="K690" i="1"/>
  <c r="Q689" i="1"/>
  <c r="P689" i="1" s="1"/>
  <c r="K689" i="1"/>
  <c r="Q688" i="1"/>
  <c r="P688" i="1" s="1"/>
  <c r="K688" i="1"/>
  <c r="Q687" i="1"/>
  <c r="P687" i="1" s="1"/>
  <c r="K687" i="1"/>
  <c r="Q686" i="1"/>
  <c r="P686" i="1" s="1"/>
  <c r="K686" i="1"/>
  <c r="Q685" i="1"/>
  <c r="P685" i="1" s="1"/>
  <c r="K685" i="1"/>
  <c r="Q684" i="1"/>
  <c r="P684" i="1" s="1"/>
  <c r="K684" i="1"/>
  <c r="Q683" i="1"/>
  <c r="P683" i="1" s="1"/>
  <c r="K683" i="1"/>
  <c r="Q682" i="1"/>
  <c r="P682" i="1" s="1"/>
  <c r="K682" i="1"/>
  <c r="Q681" i="1"/>
  <c r="P681" i="1" s="1"/>
  <c r="K681" i="1"/>
  <c r="Q680" i="1"/>
  <c r="P680" i="1" s="1"/>
  <c r="K680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B679" i="1"/>
  <c r="H679" i="1"/>
  <c r="J679" i="1"/>
  <c r="K679" i="1"/>
  <c r="Q679" i="1"/>
  <c r="P679" i="1" s="1"/>
  <c r="Q678" i="1"/>
  <c r="P678" i="1" s="1"/>
  <c r="Q677" i="1"/>
  <c r="P677" i="1" s="1"/>
  <c r="B677" i="1"/>
  <c r="B678" i="1"/>
  <c r="H677" i="1"/>
  <c r="H678" i="1"/>
  <c r="J677" i="1"/>
  <c r="J678" i="1"/>
  <c r="K677" i="1"/>
  <c r="K678" i="1"/>
  <c r="B676" i="1"/>
  <c r="H676" i="1"/>
  <c r="J676" i="1"/>
  <c r="K676" i="1"/>
  <c r="Q676" i="1"/>
  <c r="P676" i="1" s="1"/>
  <c r="B673" i="1"/>
  <c r="B674" i="1"/>
  <c r="B675" i="1"/>
  <c r="H673" i="1"/>
  <c r="H674" i="1"/>
  <c r="H675" i="1"/>
  <c r="J673" i="1"/>
  <c r="J674" i="1"/>
  <c r="J675" i="1"/>
  <c r="K673" i="1"/>
  <c r="K674" i="1"/>
  <c r="K675" i="1"/>
  <c r="Q673" i="1"/>
  <c r="P673" i="1" s="1"/>
  <c r="Q674" i="1"/>
  <c r="P674" i="1" s="1"/>
  <c r="Q675" i="1"/>
  <c r="P675" i="1" s="1"/>
  <c r="B672" i="1"/>
  <c r="H672" i="1"/>
  <c r="J672" i="1"/>
  <c r="K672" i="1"/>
  <c r="Q672" i="1"/>
  <c r="P672" i="1" s="1"/>
  <c r="B663" i="1"/>
  <c r="B664" i="1"/>
  <c r="B665" i="1"/>
  <c r="B666" i="1"/>
  <c r="B667" i="1"/>
  <c r="B668" i="1"/>
  <c r="B669" i="1"/>
  <c r="B670" i="1"/>
  <c r="B671" i="1"/>
  <c r="H663" i="1"/>
  <c r="H664" i="1"/>
  <c r="H665" i="1"/>
  <c r="H666" i="1"/>
  <c r="H667" i="1"/>
  <c r="H668" i="1"/>
  <c r="H669" i="1"/>
  <c r="H670" i="1"/>
  <c r="H671" i="1"/>
  <c r="J663" i="1"/>
  <c r="J664" i="1"/>
  <c r="J665" i="1"/>
  <c r="J666" i="1"/>
  <c r="J667" i="1"/>
  <c r="J668" i="1"/>
  <c r="J669" i="1"/>
  <c r="J670" i="1"/>
  <c r="J671" i="1"/>
  <c r="K663" i="1"/>
  <c r="K664" i="1"/>
  <c r="K665" i="1"/>
  <c r="K666" i="1"/>
  <c r="K667" i="1"/>
  <c r="K668" i="1"/>
  <c r="K669" i="1"/>
  <c r="K670" i="1"/>
  <c r="K671" i="1"/>
  <c r="Q663" i="1"/>
  <c r="P663" i="1" s="1"/>
  <c r="Q664" i="1"/>
  <c r="P664" i="1" s="1"/>
  <c r="Q665" i="1"/>
  <c r="P665" i="1" s="1"/>
  <c r="Q666" i="1"/>
  <c r="P666" i="1" s="1"/>
  <c r="Q667" i="1"/>
  <c r="P667" i="1" s="1"/>
  <c r="Q668" i="1"/>
  <c r="P668" i="1" s="1"/>
  <c r="Q669" i="1"/>
  <c r="P669" i="1" s="1"/>
  <c r="Q670" i="1"/>
  <c r="P670" i="1" s="1"/>
  <c r="Q671" i="1"/>
  <c r="P671" i="1" s="1"/>
  <c r="B662" i="1" l="1"/>
  <c r="H662" i="1"/>
  <c r="J662" i="1"/>
  <c r="K662" i="1"/>
  <c r="Q662" i="1"/>
  <c r="P662" i="1" s="1"/>
  <c r="B653" i="1"/>
  <c r="B654" i="1"/>
  <c r="B655" i="1"/>
  <c r="B656" i="1"/>
  <c r="B657" i="1"/>
  <c r="B658" i="1"/>
  <c r="B659" i="1"/>
  <c r="B660" i="1"/>
  <c r="B661" i="1"/>
  <c r="H653" i="1"/>
  <c r="H654" i="1"/>
  <c r="H655" i="1"/>
  <c r="H656" i="1"/>
  <c r="H657" i="1"/>
  <c r="H658" i="1"/>
  <c r="H659" i="1"/>
  <c r="H660" i="1"/>
  <c r="H661" i="1"/>
  <c r="J653" i="1"/>
  <c r="J654" i="1"/>
  <c r="J655" i="1"/>
  <c r="J656" i="1"/>
  <c r="J657" i="1"/>
  <c r="J658" i="1"/>
  <c r="J659" i="1"/>
  <c r="J660" i="1"/>
  <c r="J661" i="1"/>
  <c r="K653" i="1"/>
  <c r="K654" i="1"/>
  <c r="K655" i="1"/>
  <c r="K656" i="1"/>
  <c r="K657" i="1"/>
  <c r="K658" i="1"/>
  <c r="K659" i="1"/>
  <c r="K660" i="1"/>
  <c r="K661" i="1"/>
  <c r="Q653" i="1"/>
  <c r="P653" i="1" s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P659" i="1" s="1"/>
  <c r="Q660" i="1"/>
  <c r="P660" i="1" s="1"/>
  <c r="Q661" i="1"/>
  <c r="P661" i="1" s="1"/>
  <c r="B652" i="1"/>
  <c r="H652" i="1"/>
  <c r="J652" i="1"/>
  <c r="K652" i="1"/>
  <c r="Q652" i="1"/>
  <c r="P652" i="1" s="1"/>
  <c r="B651" i="1" l="1"/>
  <c r="H651" i="1"/>
  <c r="J651" i="1"/>
  <c r="K651" i="1"/>
  <c r="Q651" i="1"/>
  <c r="P651" i="1" s="1"/>
  <c r="B644" i="1"/>
  <c r="B645" i="1"/>
  <c r="B646" i="1"/>
  <c r="B647" i="1"/>
  <c r="B648" i="1"/>
  <c r="B649" i="1"/>
  <c r="B650" i="1"/>
  <c r="H644" i="1"/>
  <c r="H645" i="1"/>
  <c r="H646" i="1"/>
  <c r="H647" i="1"/>
  <c r="H648" i="1"/>
  <c r="H649" i="1"/>
  <c r="H650" i="1"/>
  <c r="J644" i="1"/>
  <c r="J645" i="1"/>
  <c r="J646" i="1"/>
  <c r="J647" i="1"/>
  <c r="J648" i="1"/>
  <c r="J649" i="1"/>
  <c r="J650" i="1"/>
  <c r="K644" i="1"/>
  <c r="K645" i="1"/>
  <c r="K646" i="1"/>
  <c r="K647" i="1"/>
  <c r="K648" i="1"/>
  <c r="K649" i="1"/>
  <c r="K650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B643" i="1"/>
  <c r="H643" i="1"/>
  <c r="J643" i="1"/>
  <c r="K643" i="1"/>
  <c r="Q643" i="1"/>
  <c r="P643" i="1" s="1"/>
  <c r="B642" i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<sst xmlns="http://schemas.openxmlformats.org/spreadsheetml/2006/main" count="9610" uniqueCount="2655">
  <si>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</si>
  <si>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</si>
  <si>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</si>
  <si>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</si>
  <si>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</si>
  <si>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</si>
  <si>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</si>
  <si>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</si>
  <si>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</si>
  <si>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</si>
  <si>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</si>
  <si>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</si>
  <si>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</si>
  <si>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</si>
  <si>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</si>
  <si>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</si>
  <si>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</si>
  <si>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</si>
  <si>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</si>
  <si>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</si>
  <si>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</si>
  <si>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</si>
  <si>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</si>
  <si>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</si>
  <si>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</si>
  <si>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</si>
  <si>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</si>
  <si>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</si>
  <si>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</si>
  <si>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</si>
  <si>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</si>
  <si>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</si>
  <si>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</si>
  <si>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</si>
  <si>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</si>
  <si>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</si>
  <si>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</si>
  <si>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</si>
  <si>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</si>
  <si>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</si>
  <si>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</si>
  <si>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</si>
  <si>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</si>
  <si>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</si>
  <si>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</si>
  <si>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</si>
  <si>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</si>
  <si>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</si>
  <si>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</si>
  <si>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</si>
  <si>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</si>
  <si>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</si>
  <si>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</si>
  <si>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</si>
  <si>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</si>
  <si>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</si>
  <si>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</si>
  <si>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</si>
  <si>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</si>
  <si>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</si>
  <si>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</si>
  <si>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</si>
  <si>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</si>
  <si>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</si>
  <si>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</si>
  <si>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</si>
  <si>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</si>
  <si>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</si>
  <si>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</si>
  <si>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</si>
  <si>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</si>
  <si>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</si>
  <si>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</si>
  <si>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</si>
  <si>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</si>
  <si>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</si>
  <si>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</si>
  <si>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</si>
  <si>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</si>
  <si>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</si>
  <si>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</si>
  <si>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</si>
  <si>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</si>
  <si>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</si>
  <si>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</si>
  <si>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</si>
  <si>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</si>
  <si>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</si>
  <si>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</si>
  <si>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</si>
  <si>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</si>
  <si>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</si>
  <si>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</si>
  <si>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</si>
  <si>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</si>
  <si>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</si>
  <si>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</si>
  <si>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</si>
  <si>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</si>
  <si>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</si>
  <si>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</si>
  <si>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</si>
  <si>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</si>
  <si>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</si>
  <si>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</si>
  <si>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</si>
  <si>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</si>
  <si>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</si>
  <si>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</si>
  <si>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</si>
  <si>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</si>
  <si>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</si>
  <si>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</si>
  <si>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</si>
  <si>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</si>
  <si>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</si>
  <si>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</si>
  <si>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</si>
  <si>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</si>
  <si>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</si>
  <si>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</si>
  <si>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</si>
  <si>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</si>
  <si>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</si>
  <si>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</si>
  <si>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</si>
  <si>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</si>
  <si>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</si>
  <si>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</si>
  <si>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</si>
  <si>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</si>
  <si>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</si>
  <si>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</si>
  <si>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</si>
  <si>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</si>
  <si>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</si>
  <si>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</si>
  <si>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</si>
  <si>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</si>
  <si>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</si>
  <si>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</si>
  <si>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</si>
  <si>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</si>
  <si>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</si>
  <si>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</si>
  <si>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</si>
  <si>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</si>
  <si>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</si>
  <si>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</si>
  <si>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</si>
  <si>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</si>
  <si>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</si>
  <si>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</si>
  <si>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</si>
  <si>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</si>
  <si>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</si>
  <si>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</si>
  <si>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</si>
  <si>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</si>
  <si>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</si>
  <si>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</si>
  <si>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</si>
  <si>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</si>
  <si>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</si>
  <si>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</si>
  <si>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</si>
  <si>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</si>
  <si>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</si>
  <si>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</si>
  <si>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</si>
  <si>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</si>
  <si>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</si>
  <si>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</si>
  <si>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</si>
  <si>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</si>
  <si>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</si>
  <si>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</si>
  <si>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</si>
  <si>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</si>
  <si>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</si>
  <si>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</si>
  <si>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</si>
  <si>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</si>
  <si>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</si>
  <si>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</si>
  <si>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</si>
  <si>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</si>
  <si>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</si>
  <si>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</si>
  <si>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</si>
  <si>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</si>
  <si>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</si>
  <si>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</si>
  <si>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</si>
  <si>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</si>
  <si>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</si>
  <si>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</si>
  <si>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</si>
  <si>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</si>
  <si>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</si>
  <si>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</si>
  <si>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</si>
  <si>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</si>
  <si>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</si>
  <si>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</si>
  <si>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</si>
  <si>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</si>
  <si>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</si>
  <si>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</si>
  <si>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</si>
  <si>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</si>
  <si>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</si>
  <si>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</si>
  <si>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</si>
  <si>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</si>
  <si>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</si>
  <si>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</si>
  <si>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</si>
  <si>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</si>
  <si>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</si>
  <si>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</si>
  <si>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</si>
  <si>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</si>
  <si>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</si>
  <si>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</si>
  <si>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</si>
  <si>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</si>
  <si>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</si>
  <si>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</si>
  <si>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</si>
  <si>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</si>
  <si>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</si>
  <si>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</si>
  <si>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</si>
  <si>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</si>
  <si>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</si>
  <si>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</si>
  <si>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</si>
  <si>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</si>
  <si>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</si>
  <si>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</si>
  <si>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</si>
  <si>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</si>
  <si>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</si>
  <si>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</si>
  <si>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</si>
  <si>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</si>
  <si>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</si>
  <si>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</si>
  <si>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</si>
  <si>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</si>
  <si>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</si>
  <si>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</si>
  <si>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</si>
  <si>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</si>
  <si>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</si>
  <si>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</si>
  <si>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</si>
  <si>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</si>
  <si>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</si>
  <si>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</si>
  <si>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</si>
  <si>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</si>
  <si>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</si>
  <si>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</si>
  <si>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</si>
  <si>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</si>
  <si>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</si>
  <si>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</si>
  <si>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</si>
  <si>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</si>
  <si>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</si>
  <si>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</si>
  <si>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</si>
  <si>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</si>
  <si>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</si>
  <si>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</si>
  <si>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</si>
  <si>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</si>
  <si>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</si>
  <si>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</si>
  <si>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</si>
  <si>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</si>
  <si>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</si>
  <si>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</si>
  <si>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</si>
  <si>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</si>
  <si>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</si>
  <si>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</si>
  <si>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</si>
  <si>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</si>
  <si>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</si>
  <si>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</si>
  <si>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</si>
  <si>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</si>
  <si>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</si>
  <si>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</si>
  <si>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</si>
  <si>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</si>
  <si>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</si>
  <si>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</si>
  <si>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</si>
  <si>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</si>
  <si>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</si>
  <si>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</si>
  <si>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</si>
  <si>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</si>
  <si>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</si>
  <si>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</si>
  <si>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</si>
  <si>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</si>
  <si>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</si>
  <si>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</si>
  <si>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</si>
  <si>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</si>
  <si>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</si>
  <si>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</si>
  <si>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</si>
  <si>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</si>
  <si>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</si>
  <si>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</si>
  <si>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</si>
  <si>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</si>
  <si>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</si>
  <si>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</si>
  <si>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</si>
  <si>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</si>
  <si>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</si>
  <si>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</si>
  <si>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</si>
  <si>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</si>
  <si>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</si>
  <si>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</si>
  <si>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</si>
  <si>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</si>
  <si>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</si>
  <si>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</si>
  <si>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</si>
  <si>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</si>
  <si>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</si>
  <si>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</si>
  <si>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</si>
  <si>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</si>
  <si>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</si>
  <si>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</si>
  <si>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</si>
  <si>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</si>
  <si>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</si>
  <si>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</si>
  <si>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</si>
  <si>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</si>
  <si>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</si>
  <si>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</si>
  <si>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</si>
  <si>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</si>
  <si>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</si>
  <si>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</si>
  <si>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</si>
  <si>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</si>
  <si>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</si>
  <si>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</si>
  <si>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</si>
  <si>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</si>
  <si>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</si>
  <si>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</si>
  <si>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</si>
  <si>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</si>
  <si>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</si>
  <si>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</si>
  <si>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</si>
  <si>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</si>
  <si>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</si>
  <si>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</si>
  <si>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</si>
  <si>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</si>
  <si>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</si>
  <si>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</si>
  <si>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</si>
  <si>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</si>
  <si>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</si>
  <si>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</si>
  <si>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</si>
  <si>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</si>
  <si>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</si>
  <si>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</si>
  <si>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</si>
  <si>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</si>
  <si>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</si>
  <si>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</si>
  <si>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</si>
  <si>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</si>
  <si>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</si>
  <si>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</si>
  <si>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</si>
  <si>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</si>
  <si>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</si>
  <si>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</si>
  <si>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</si>
  <si>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</si>
  <si>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</si>
  <si>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</si>
  <si>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</si>
  <si>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</si>
  <si>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</si>
  <si>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</si>
  <si>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</si>
  <si>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</si>
  <si>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</si>
  <si>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</si>
  <si>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</si>
  <si>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</si>
  <si>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</si>
  <si>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</si>
  <si>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</si>
  <si>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</si>
  <si>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</si>
  <si>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</si>
  <si>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</si>
  <si>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</si>
  <si>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</si>
  <si>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</si>
  <si>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</si>
  <si>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</si>
  <si>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</si>
  <si>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</si>
  <si>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</si>
  <si>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</si>
  <si>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</si>
  <si>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</si>
  <si>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</si>
  <si>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</si>
  <si>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</si>
  <si>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</si>
  <si>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</si>
  <si>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</si>
  <si>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</si>
  <si>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</si>
  <si>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</si>
  <si>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</si>
  <si>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</si>
  <si>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</si>
  <si>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</si>
  <si>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</si>
  <si>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</si>
  <si>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</si>
  <si>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</si>
  <si>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</si>
  <si>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</si>
  <si>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</si>
  <si>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</si>
  <si>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</si>
  <si>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</si>
  <si>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</si>
  <si>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</si>
  <si>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</si>
  <si>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</si>
  <si>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</si>
  <si>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</si>
  <si>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</si>
  <si>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</si>
  <si>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</si>
  <si>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</si>
  <si>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</si>
  <si>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</si>
  <si>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</si>
  <si>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</si>
  <si>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</si>
  <si>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</si>
  <si>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</si>
  <si>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</si>
  <si>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</si>
  <si>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</si>
  <si>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</si>
  <si>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</si>
  <si>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</si>
  <si>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</si>
  <si>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</si>
  <si>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</si>
  <si>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</si>
  <si>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</si>
  <si>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</si>
  <si>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</si>
  <si>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</si>
  <si>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</si>
  <si>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</si>
  <si>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</si>
  <si>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</si>
  <si>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</si>
  <si>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</si>
  <si>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</si>
  <si>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</si>
  <si>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</si>
  <si>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</si>
  <si>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</si>
  <si>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</si>
  <si>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</si>
  <si>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</si>
  <si>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</si>
  <si>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</si>
  <si>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</si>
  <si>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</si>
  <si>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</si>
  <si>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</si>
  <si>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</si>
  <si>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</si>
  <si>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</si>
  <si>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</si>
  <si>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</si>
  <si>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</si>
  <si>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</si>
  <si>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</si>
  <si>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</si>
  <si>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</si>
  <si>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</si>
  <si>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</si>
  <si>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</si>
  <si>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</si>
  <si>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</si>
  <si>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</si>
  <si>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</si>
  <si>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</si>
  <si>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</si>
  <si>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</si>
  <si>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</si>
  <si>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</si>
  <si>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</si>
  <si>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</si>
  <si>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</si>
  <si>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</si>
  <si>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</si>
  <si>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</si>
  <si>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</si>
  <si>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</si>
  <si>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</si>
  <si>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</si>
  <si>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</si>
  <si>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</si>
  <si>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</si>
  <si>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</si>
  <si>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</si>
  <si>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</si>
  <si>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</si>
  <si>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</si>
  <si>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</si>
  <si>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</si>
  <si>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</si>
  <si>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</si>
  <si>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</si>
  <si>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</si>
  <si>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</si>
  <si>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</si>
  <si>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</si>
  <si>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</si>
  <si>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</si>
  <si>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</si>
  <si>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</si>
  <si>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</si>
  <si>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</si>
  <si>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</si>
  <si>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</si>
  <si>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</si>
  <si>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</si>
  <si>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</si>
  <si>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</si>
  <si>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</si>
  <si>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</si>
  <si>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</si>
  <si>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</si>
  <si>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</si>
  <si>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</si>
  <si>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</si>
  <si>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</si>
  <si>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</si>
  <si>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</si>
  <si>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</si>
  <si>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</si>
  <si>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</si>
  <si>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</si>
  <si>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</si>
  <si>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</si>
  <si>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</si>
  <si>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</si>
  <si>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</si>
  <si>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</si>
  <si>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</si>
  <si>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</si>
  <si>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</si>
  <si>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</si>
  <si>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</si>
  <si>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</si>
  <si>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</si>
  <si>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</si>
  <si>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</si>
  <si>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</si>
  <si>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</si>
  <si>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</si>
  <si>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</si>
  <si>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</si>
  <si>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</si>
  <si>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</si>
  <si>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</si>
  <si>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</si>
  <si>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</si>
  <si>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</si>
  <si>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</si>
  <si>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</si>
  <si>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</si>
  <si>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</si>
  <si>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</si>
  <si>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</si>
  <si>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</si>
  <si>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</si>
  <si>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</si>
  <si>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</si>
  <si>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</si>
  <si>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</si>
  <si>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</si>
  <si>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</si>
  <si>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</si>
  <si>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</si>
  <si>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</si>
  <si>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</si>
  <si>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</si>
  <si>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</si>
  <si>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</si>
  <si>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</si>
  <si>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</si>
  <si>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</si>
  <si>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</si>
  <si>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</si>
  <si>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</si>
  <si>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</si>
  <si>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</si>
  <si>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</si>
  <si>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</si>
  <si>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</si>
  <si>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</si>
  <si>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</si>
  <si>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</si>
  <si>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</si>
  <si>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</si>
  <si>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</si>
  <si>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</si>
  <si>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</si>
  <si>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</si>
  <si>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</si>
  <si>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</si>
  <si>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</si>
  <si>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</si>
  <si>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</si>
  <si>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</si>
  <si>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</si>
  <si>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</si>
  <si>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</si>
  <si>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</si>
  <si>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</si>
  <si>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</si>
  <si>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</si>
  <si>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</si>
  <si>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</si>
  <si>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</si>
  <si>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</si>
  <si>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</si>
  <si>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</si>
  <si>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</si>
  <si>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</si>
  <si>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</si>
  <si>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</si>
  <si>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</si>
  <si>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</si>
  <si>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</si>
  <si>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</si>
  <si>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</si>
  <si>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</si>
  <si>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</si>
  <si>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</si>
  <si>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</si>
  <si>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</si>
  <si>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</si>
  <si>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</si>
  <si>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</si>
  <si>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</si>
  <si>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</si>
  <si>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</si>
  <si>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</si>
  <si>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</si>
  <si>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</si>
  <si>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</si>
  <si>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</si>
  <si>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</si>
  <si>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</si>
  <si>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</si>
  <si>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</si>
  <si>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</si>
  <si>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</si>
  <si>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</si>
  <si>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</si>
  <si>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</si>
  <si>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</si>
  <si>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</si>
  <si>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</si>
  <si>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</si>
  <si>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</si>
  <si>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</si>
  <si>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</si>
  <si>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</si>
  <si>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</si>
  <si>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</si>
  <si>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</si>
  <si>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</si>
  <si>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</si>
  <si>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</si>
  <si>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</si>
  <si>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</si>
  <si>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</si>
  <si>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</si>
  <si>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</si>
  <si>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</si>
  <si>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</si>
  <si>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</si>
  <si>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</si>
  <si>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</si>
  <si>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</si>
  <si>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</si>
  <si>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</si>
  <si>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</si>
  <si>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</si>
  <si>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</si>
  <si>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</si>
  <si>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</si>
  <si>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</si>
  <si>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</si>
  <si>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</si>
  <si>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</si>
  <si>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</si>
  <si>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</si>
  <si>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</si>
  <si>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</si>
  <si>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</si>
  <si>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</si>
  <si>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</si>
  <si>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</si>
  <si>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</si>
  <si>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</si>
  <si>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</si>
  <si>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</si>
  <si>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</si>
  <si>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</si>
  <si>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</si>
  <si>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</si>
  <si>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</si>
  <si>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</si>
  <si>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</si>
  <si>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</si>
  <si>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</si>
  <si>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</si>
  <si>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</si>
  <si>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</si>
  <si>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</si>
  <si>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</si>
  <si>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</si>
  <si>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</si>
  <si>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</si>
  <si>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</si>
  <si>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</si>
  <si>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</si>
  <si>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</si>
  <si>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</si>
  <si>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</si>
  <si>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</si>
  <si>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</si>
  <si>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</si>
  <si>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</si>
  <si>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</si>
  <si>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</si>
  <si>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</si>
  <si>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</si>
  <si>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</si>
  <si>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</si>
  <si>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</si>
  <si>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</si>
  <si>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</si>
  <si>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</si>
  <si>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</si>
  <si>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</si>
  <si>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</si>
  <si>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</si>
  <si>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</si>
  <si>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</si>
  <si>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</si>
  <si>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</si>
  <si>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</si>
  <si>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</si>
  <si>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</si>
  <si>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</si>
  <si>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</si>
  <si>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</si>
  <si>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</si>
  <si>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</si>
  <si>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</si>
  <si>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</si>
  <si>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</si>
  <si>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</si>
  <si>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</si>
  <si>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</si>
  <si>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</si>
  <si>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</si>
  <si>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</si>
  <si>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</si>
  <si>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</si>
  <si>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</si>
  <si>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</si>
  <si>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</si>
  <si>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</si>
  <si>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</si>
  <si>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</si>
  <si>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</si>
  <si>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</si>
  <si>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</si>
  <si>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</si>
  <si>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</si>
  <si>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</si>
  <si>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</si>
  <si>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</si>
  <si>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</si>
  <si>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</si>
  <si>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</si>
  <si>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</si>
  <si>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</si>
  <si>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</si>
  <si>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</si>
  <si>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</si>
  <si>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</si>
  <si>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</si>
  <si>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</si>
  <si>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</si>
  <si>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</si>
  <si>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</si>
  <si>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</si>
  <si>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</si>
  <si>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</si>
  <si>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</si>
  <si>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</si>
  <si>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</si>
  <si>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</si>
  <si>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</si>
  <si>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</si>
  <si>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</si>
  <si>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</si>
  <si>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</si>
  <si>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</si>
  <si>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</si>
  <si>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</si>
  <si>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</si>
  <si>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</si>
  <si>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</si>
  <si>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</si>
  <si>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</si>
  <si>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</si>
  <si>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</si>
  <si>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</si>
  <si>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</si>
  <si>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</si>
  <si>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</si>
  <si>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</si>
  <si>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</si>
  <si>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</si>
  <si>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</si>
  <si>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</si>
  <si>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</si>
  <si>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</si>
  <si>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</si>
  <si>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</si>
  <si>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</si>
  <si>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</si>
  <si>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</si>
  <si>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</si>
  <si>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</si>
  <si>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</si>
  <si>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</si>
  <si>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</si>
  <si>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</si>
  <si>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</si>
  <si>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</si>
  <si>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</si>
  <si>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</si>
  <si>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</si>
  <si>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</si>
  <si>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</si>
  <si>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</si>
  <si>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</si>
  <si>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</si>
  <si>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</si>
  <si>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</si>
  <si>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</si>
  <si>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</si>
  <si>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</si>
  <si>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</si>
  <si>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</si>
  <si>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</si>
  <si>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</si>
  <si>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</si>
  <si>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</si>
  <si>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</si>
  <si>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</si>
  <si>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</si>
  <si>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</si>
  <si>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</si>
  <si>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</si>
  <si>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</si>
  <si>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</si>
  <si>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</si>
  <si>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</si>
  <si>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</si>
  <si>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</si>
  <si>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</si>
  <si>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</si>
  <si>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</si>
  <si>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</si>
  <si>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</si>
  <si>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</si>
  <si>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</si>
  <si>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</si>
  <si>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</si>
  <si>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</si>
  <si>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</si>
  <si>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</si>
  <si>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</si>
  <si>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</si>
  <si>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</si>
  <si>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</si>
  <si>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</si>
  <si>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</si>
  <si>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</si>
  <si>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</si>
  <si>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</si>
  <si>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</si>
  <si>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</si>
  <si>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</si>
  <si>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</si>
  <si>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</si>
  <si>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</si>
  <si>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</si>
  <si>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</si>
  <si>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</si>
  <si>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</si>
  <si>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</si>
  <si>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</si>
  <si>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</si>
  <si>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</si>
  <si>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</si>
  <si>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</si>
  <si>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</si>
  <si>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</si>
  <si>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</si>
  <si>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</si>
  <si>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</si>
  <si>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</si>
  <si>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</si>
  <si>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</si>
  <si>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</si>
  <si>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</si>
  <si>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</si>
  <si>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</si>
  <si>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</si>
  <si>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</si>
  <si>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</si>
  <si>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</si>
  <si>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</si>
  <si>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</si>
  <si>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</si>
  <si>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</si>
  <si>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</si>
  <si>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</si>
  <si>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</si>
  <si>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</si>
  <si>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</si>
  <si>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</si>
  <si>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</si>
  <si>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</si>
  <si>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</si>
  <si>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</si>
  <si>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</si>
  <si>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</si>
  <si>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</si>
  <si>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</si>
  <si>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</si>
  <si>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</si>
  <si>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</si>
  <si>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</si>
  <si>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</si>
  <si>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</si>
  <si>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</si>
  <si>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</si>
  <si>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</si>
  <si>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</si>
  <si>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</si>
  <si>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</si>
  <si>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</si>
  <si>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</si>
  <si>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</si>
  <si>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</si>
  <si>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</si>
  <si>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</si>
  <si>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</si>
  <si>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</si>
  <si>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</si>
  <si>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</si>
  <si>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</si>
  <si>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</si>
  <si>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</si>
  <si>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</si>
  <si>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</si>
  <si>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</si>
  <si>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</si>
  <si>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</si>
  <si>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</si>
  <si>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</si>
  <si>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</si>
  <si>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</si>
  <si>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</si>
  <si>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</si>
  <si>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</si>
  <si>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</si>
  <si>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</si>
  <si>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</si>
  <si>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</si>
  <si>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</si>
  <si>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</si>
  <si>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</si>
  <si>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</si>
  <si>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</si>
  <si>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</si>
  <si>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</si>
  <si>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</si>
  <si>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</si>
  <si>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</si>
  <si>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</si>
  <si>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</si>
  <si>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</si>
  <si>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</si>
  <si>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</si>
  <si>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</si>
  <si>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</si>
  <si>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</si>
  <si>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</si>
  <si>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</si>
  <si>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</si>
  <si>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</si>
  <si>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</si>
  <si>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</si>
  <si>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</si>
  <si>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</si>
  <si>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</si>
  <si>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</si>
  <si>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</si>
  <si>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</si>
  <si>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</si>
  <si>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</si>
  <si>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</si>
  <si>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</si>
  <si>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</si>
  <si>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</si>
  <si>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</si>
  <si>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</si>
  <si>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</si>
  <si>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</si>
  <si>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</si>
  <si>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</si>
  <si>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</si>
  <si>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</si>
  <si>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</si>
  <si>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</si>
  <si>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</si>
  <si>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</si>
  <si>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</si>
  <si>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</si>
  <si>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</si>
  <si>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</si>
  <si>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</si>
  <si>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</si>
  <si>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</si>
  <si>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</si>
  <si>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</si>
  <si>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</si>
  <si>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</si>
  <si>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</si>
  <si>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</si>
  <si>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</si>
  <si>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</si>
  <si>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</si>
  <si>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</si>
  <si>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</si>
  <si>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</si>
  <si>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</si>
  <si>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</si>
  <si>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</si>
  <si>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</si>
  <si>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</si>
  <si>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</si>
  <si>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</si>
  <si>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</si>
  <si>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</si>
  <si>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</si>
  <si>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</si>
  <si>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</si>
  <si>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</si>
  <si>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</si>
  <si>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</si>
  <si>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</si>
  <si>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</si>
  <si>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</si>
  <si>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</si>
  <si>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</si>
  <si>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</si>
  <si>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</si>
  <si>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</si>
  <si>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</si>
  <si>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</si>
  <si>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</si>
  <si>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</si>
  <si>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</si>
  <si>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</si>
  <si>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</si>
  <si>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</si>
  <si>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</si>
  <si>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</si>
  <si>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</si>
  <si>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</si>
  <si>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</si>
  <si>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</si>
  <si>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</si>
  <si>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</si>
  <si>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</si>
  <si>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</si>
  <si>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</si>
  <si>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</si>
  <si>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</si>
  <si>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</si>
  <si>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</si>
  <si>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</si>
  <si>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</si>
  <si>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</si>
  <si>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</si>
  <si>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</si>
  <si>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</si>
  <si>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</si>
  <si>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</si>
  <si>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</si>
  <si>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</si>
  <si>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</si>
  <si>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</si>
  <si>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</si>
  <si>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</si>
  <si>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</si>
  <si>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</si>
  <si>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</si>
  <si>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</si>
  <si>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</si>
  <si>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</si>
  <si>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</si>
  <si>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</si>
  <si>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</si>
  <si>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</si>
  <si>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</si>
  <si>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</si>
  <si>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</si>
  <si>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</si>
  <si>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</si>
  <si>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</si>
  <si>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</si>
  <si>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</si>
  <si>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</si>
  <si>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</si>
  <si>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</si>
  <si>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</si>
  <si>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</si>
  <si>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</si>
  <si>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</si>
  <si>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</si>
  <si>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</si>
  <si>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</si>
  <si>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</si>
  <si>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</si>
  <si>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</si>
  <si>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</si>
  <si>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</si>
  <si>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</si>
  <si>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</si>
  <si>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</si>
  <si>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</si>
  <si>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</si>
  <si>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</si>
  <si>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</si>
  <si>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</si>
  <si>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</si>
  <si>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</si>
  <si>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</si>
  <si>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</si>
  <si>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</si>
  <si>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</si>
  <si>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</si>
  <si>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</si>
  <si>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</si>
  <si>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</si>
  <si>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</si>
  <si>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</si>
  <si>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</si>
  <si>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</si>
  <si>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</si>
  <si>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</si>
  <si>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</si>
  <si>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</si>
  <si>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</si>
  <si>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</si>
  <si>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</si>
  <si>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</si>
  <si>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</si>
  <si>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</si>
  <si>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</si>
  <si>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</si>
  <si>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</si>
  <si>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</si>
  <si>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</si>
  <si>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</si>
  <si>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</si>
  <si>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</si>
  <si>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</si>
  <si>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</si>
  <si>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</si>
  <si>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</si>
  <si>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</si>
  <si>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</si>
  <si>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</si>
  <si>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</si>
  <si>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</si>
  <si>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</si>
  <si>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</si>
  <si>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</si>
  <si>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</si>
  <si>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</si>
  <si>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</si>
  <si>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</si>
  <si>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</si>
  <si>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</si>
  <si>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</si>
  <si>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</si>
  <si>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</si>
  <si>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</si>
  <si>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</si>
  <si>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</si>
  <si>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</si>
  <si>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</si>
  <si>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</si>
  <si>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</si>
  <si>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</si>
  <si>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</si>
  <si>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</si>
  <si>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</si>
  <si>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</si>
  <si>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</si>
  <si>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</si>
  <si>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</si>
  <si>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</si>
  <si>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</si>
  <si>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</si>
  <si>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</si>
  <si>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</si>
  <si>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</si>
  <si>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</si>
  <si>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</si>
  <si>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</si>
  <si>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</si>
  <si>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</si>
  <si>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</si>
  <si>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</si>
  <si>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</si>
  <si>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</si>
  <si>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</si>
  <si>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</si>
  <si>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</si>
  <si>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</si>
  <si>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</si>
  <si>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</si>
  <si>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</si>
  <si>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</si>
  <si>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</si>
  <si>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</si>
  <si>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</si>
  <si>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</si>
  <si>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</si>
  <si>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</si>
  <si>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</si>
  <si>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</si>
  <si>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</si>
  <si>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</si>
  <si>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</si>
  <si>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</si>
  <si>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</si>
  <si>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</si>
  <si>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</si>
  <si>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</si>
  <si>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</si>
  <si>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</si>
  <si>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</si>
  <si>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</si>
  <si>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</si>
  <si>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</si>
  <si>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</si>
  <si>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</si>
  <si>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</si>
  <si>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</si>
  <si>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</si>
  <si>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</si>
  <si>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</si>
  <si>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</si>
  <si>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</si>
  <si>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</si>
  <si>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</si>
  <si>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</si>
  <si>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</si>
  <si>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</si>
  <si>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</si>
  <si>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</si>
  <si>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</si>
  <si>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</si>
  <si>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</si>
  <si>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</si>
  <si>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</si>
  <si>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</si>
  <si>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</si>
  <si>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</si>
  <si>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</si>
  <si>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</si>
  <si>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</si>
  <si>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</si>
  <si>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</si>
  <si>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</si>
  <si>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</si>
  <si>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</si>
  <si>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</si>
  <si>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</si>
  <si>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</si>
  <si>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</si>
  <si>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</si>
  <si>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</si>
  <si>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</si>
  <si>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</si>
  <si>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</si>
  <si>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</si>
  <si>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</si>
  <si>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</si>
  <si>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</si>
  <si>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</si>
  <si>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</si>
  <si>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</si>
  <si>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</si>
  <si>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</si>
  <si>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</si>
  <si>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</si>
  <si>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</si>
  <si>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</si>
  <si>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</si>
  <si>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</si>
  <si>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</si>
  <si>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</si>
  <si>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</si>
  <si>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</si>
  <si>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</si>
  <si>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</si>
  <si>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</si>
  <si>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</si>
  <si>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</si>
  <si>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</si>
  <si>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</si>
  <si>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</si>
  <si>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</si>
  <si>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</si>
  <si>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</si>
  <si>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</si>
  <si>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</si>
  <si>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</si>
  <si>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</si>
  <si>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</si>
  <si>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</si>
  <si>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</si>
  <si>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</si>
  <si>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</si>
  <si>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</si>
  <si>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</si>
  <si>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</si>
  <si>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</si>
  <si>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</si>
  <si>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</si>
  <si>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</si>
  <si>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</si>
  <si>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</si>
  <si>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</si>
  <si>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</si>
  <si>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</si>
  <si>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</si>
  <si>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</si>
  <si>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</si>
  <si>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</si>
  <si>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</si>
  <si>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</si>
  <si>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</si>
  <si>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</si>
  <si>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</si>
  <si>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</si>
  <si>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</si>
  <si>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</si>
  <si>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</si>
  <si>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</si>
  <si>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</si>
  <si>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</si>
  <si>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</si>
  <si>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</si>
  <si>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</si>
  <si>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</si>
  <si>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</si>
  <si>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</si>
  <si>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</si>
  <si>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</si>
  <si>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</si>
  <si>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</si>
  <si>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</si>
  <si>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</si>
  <si>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</si>
  <si>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</si>
  <si>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</si>
  <si>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</si>
  <si>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</si>
  <si>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</si>
  <si>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</si>
  <si>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</si>
  <si>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</si>
  <si>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</si>
  <si>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</si>
  <si>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</si>
  <si>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</si>
  <si>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</si>
  <si>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</si>
  <si>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</si>
  <si>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</si>
  <si>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</si>
  <si>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</si>
  <si>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</si>
  <si>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</si>
  <si>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</si>
  <si>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</si>
  <si>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</si>
  <si>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</si>
  <si>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</si>
  <si>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</si>
  <si>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</si>
  <si>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</si>
  <si>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</si>
  <si>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</si>
  <si>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</si>
  <si>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</si>
  <si>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</si>
  <si>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</si>
  <si>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</si>
  <si>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</si>
  <si>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</si>
  <si>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</si>
  <si>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</si>
  <si>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</si>
  <si>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</si>
  <si>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</si>
  <si>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</si>
  <si>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</si>
  <si>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</si>
  <si>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</si>
  <si>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</si>
  <si>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</si>
  <si>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</si>
  <si>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</si>
  <si>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</si>
  <si>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</si>
  <si>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</si>
  <si>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</si>
  <si>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</si>
  <si>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</si>
  <si>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</si>
  <si>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</si>
  <si>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</si>
  <si>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</si>
  <si>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</si>
  <si>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</si>
  <si>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</si>
  <si>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</si>
  <si>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</si>
  <si>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</si>
  <si>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</si>
  <si>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</si>
  <si>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</si>
  <si>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</si>
  <si>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</si>
  <si>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</si>
  <si>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</si>
  <si>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</si>
  <si>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</si>
  <si>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</si>
  <si>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</si>
  <si>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</si>
  <si>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</si>
  <si>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</si>
  <si>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</si>
  <si>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</si>
  <si>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</si>
  <si>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</si>
  <si>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</si>
  <si>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</si>
  <si>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</si>
  <si>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</si>
  <si>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</si>
  <si>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</si>
  <si>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</si>
  <si>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</si>
  <si>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</si>
  <si>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</si>
  <si>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</si>
  <si>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</si>
  <si>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</si>
  <si>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</si>
  <si>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</si>
  <si>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</si>
  <si>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</si>
  <si>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</si>
  <si>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</si>
  <si>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</si>
  <si>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</si>
  <si>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</si>
  <si>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</si>
  <si>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</si>
  <si>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</si>
  <si>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</si>
  <si>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</si>
  <si>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</si>
  <si>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</si>
  <si>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</si>
  <si>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</si>
  <si>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</si>
  <si>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</si>
  <si>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</si>
  <si>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</si>
  <si>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</si>
  <si>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</si>
  <si>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</si>
  <si>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</si>
  <si>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</si>
  <si>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</si>
  <si>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</si>
  <si>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</si>
  <si>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</si>
  <si>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</si>
  <si>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</si>
  <si>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</si>
  <si>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</si>
  <si>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</si>
  <si>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</si>
  <si>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</si>
  <si>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</si>
  <si>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</si>
  <si>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</si>
  <si>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</si>
  <si>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</si>
  <si>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</si>
  <si>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</si>
  <si>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</si>
  <si>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</si>
  <si>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</si>
  <si>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</si>
  <si>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</si>
  <si>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</si>
  <si>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</si>
  <si>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</si>
  <si>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</si>
  <si>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</si>
  <si>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</si>
  <si>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</si>
  <si>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</si>
  <si>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</si>
  <si>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</si>
  <si>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</si>
  <si>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</si>
  <si>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</si>
  <si>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</si>
  <si>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</si>
  <si>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</si>
  <si>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</si>
  <si>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</si>
  <si>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</si>
  <si>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</si>
  <si>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</si>
  <si>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</si>
  <si>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</si>
  <si>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</si>
  <si>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</si>
  <si>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</si>
  <si>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</si>
  <si>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</si>
  <si>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</si>
  <si>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</si>
  <si>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</si>
  <si>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</si>
  <si>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</si>
  <si>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</si>
  <si>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</si>
  <si>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</si>
  <si>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</si>
  <si>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</si>
  <si>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</si>
  <si>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</si>
  <si>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</si>
  <si>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</si>
  <si>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</si>
  <si>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</si>
  <si>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</si>
  <si>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</si>
  <si>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</si>
  <si>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</si>
  <si>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</si>
  <si>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</si>
  <si>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</si>
  <si>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</si>
  <si>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</si>
  <si>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</si>
  <si>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</si>
  <si>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</si>
  <si>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</si>
  <si>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</si>
  <si>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</si>
  <si>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</si>
  <si>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</si>
  <si>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</si>
  <si>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</si>
  <si>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</si>
  <si>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</si>
  <si>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</si>
  <si>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</si>
  <si>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</si>
  <si>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</si>
  <si>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</si>
  <si>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</si>
  <si>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</si>
  <si>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</si>
  <si>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</si>
  <si>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</si>
  <si>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</si>
  <si>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</si>
  <si>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</si>
  <si>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</si>
  <si>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</si>
  <si>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</si>
  <si>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</si>
  <si>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</si>
  <si>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</si>
  <si>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</si>
  <si>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</si>
  <si>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</si>
  <si>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</si>
  <si>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</si>
  <si>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</si>
  <si>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</si>
  <si>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</si>
  <si>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</si>
  <si>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</si>
  <si>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</si>
  <si>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</si>
  <si>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</si>
  <si>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</si>
  <si>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</si>
  <si>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</si>
  <si>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</si>
  <si>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</si>
  <si>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</si>
  <si>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</si>
  <si>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</si>
  <si>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</si>
  <si>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</si>
  <si>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</si>
  <si>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</si>
  <si>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</si>
  <si>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</si>
  <si>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</si>
  <si>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</si>
  <si>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</si>
  <si>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</si>
  <si>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</si>
  <si>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</si>
  <si>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</si>
  <si>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</si>
  <si>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</si>
  <si>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</si>
  <si>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</si>
  <si>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</si>
  <si>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</si>
  <si>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</si>
  <si>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</si>
  <si>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</si>
  <si>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</si>
  <si>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</si>
  <si>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</si>
  <si>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</si>
  <si>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</si>
  <si>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</si>
  <si>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</si>
  <si>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</si>
  <si>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</si>
  <si>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</si>
  <si>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</si>
  <si>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</si>
  <si>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</si>
  <si>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</si>
  <si>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</si>
  <si>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</si>
  <si>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</si>
  <si>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</si>
  <si>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</si>
  <si>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</si>
  <si>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</si>
  <si>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</si>
  <si>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</si>
  <si>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</si>
  <si>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</si>
  <si>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</si>
  <si>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</si>
  <si>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</si>
  <si>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</si>
  <si>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</si>
  <si>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</si>
  <si>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</si>
  <si>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</si>
  <si>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</si>
  <si>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</si>
  <si>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</si>
  <si>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</si>
  <si>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</si>
  <si>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</si>
  <si>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</si>
  <si>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</si>
  <si>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</si>
  <si>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</si>
  <si>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</si>
  <si>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</si>
  <si>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</si>
  <si>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</si>
  <si>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</si>
  <si>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</si>
  <si>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</si>
  <si>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</si>
  <si>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</si>
  <si>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</si>
  <si>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</si>
  <si>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</si>
  <si>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</si>
  <si>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</si>
  <si>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</si>
  <si>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</si>
  <si>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</si>
  <si>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</si>
  <si>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</si>
  <si>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</si>
  <si>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</si>
  <si>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</si>
  <si>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</si>
  <si>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</si>
  <si>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</si>
  <si>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</si>
  <si>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</si>
  <si>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</si>
  <si>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</si>
  <si>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</si>
  <si>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</si>
  <si>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</si>
  <si>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</si>
  <si>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</si>
  <si>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</si>
  <si>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</si>
  <si>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</si>
  <si>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</si>
  <si>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</si>
  <si>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</si>
  <si>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</si>
  <si>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</si>
  <si>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</si>
  <si>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</si>
  <si>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</si>
  <si>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</si>
  <si>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</si>
  <si>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</si>
  <si>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</si>
  <si>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</si>
  <si>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</si>
  <si>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</si>
  <si>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</si>
  <si>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</si>
  <si>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</si>
  <si>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</si>
  <si>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</si>
  <si>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</si>
  <si>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</si>
  <si>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</si>
  <si>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</si>
  <si>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</si>
  <si>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</si>
  <si>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</si>
  <si>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</si>
  <si>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</si>
  <si>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</si>
  <si>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</si>
  <si>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</si>
  <si>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</si>
  <si>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</si>
  <si>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</si>
  <si>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</si>
  <si>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</si>
  <si>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</si>
  <si>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</si>
  <si>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</si>
  <si>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</si>
  <si>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</si>
  <si>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</si>
  <si>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</si>
  <si>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</si>
  <si>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</si>
  <si>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</si>
  <si>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</si>
  <si>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</si>
  <si>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</si>
  <si>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</si>
  <si>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</si>
  <si>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</si>
  <si>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</si>
  <si>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</si>
  <si>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</si>
  <si>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</si>
  <si>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</si>
  <si>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</si>
  <si>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</si>
  <si>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</si>
  <si>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</si>
  <si>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</si>
  <si>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</si>
  <si>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</si>
  <si>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</si>
  <si>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</si>
  <si>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</si>
  <si>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</si>
  <si>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</si>
  <si>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</si>
  <si>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</si>
  <si>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</si>
  <si>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</si>
  <si>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</si>
  <si>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</si>
  <si>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</si>
  <si>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</si>
  <si>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</si>
  <si>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</si>
  <si>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</si>
  <si>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</si>
  <si>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</si>
  <si>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</si>
  <si>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</si>
  <si>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</si>
  <si>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</si>
  <si>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</si>
  <si>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</si>
  <si>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</si>
  <si>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</si>
  <si>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</si>
  <si>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</si>
  <si>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</si>
  <si>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</si>
  <si>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</si>
  <si>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</si>
  <si>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</si>
  <si>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</si>
  <si>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</si>
  <si>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</si>
  <si>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</si>
  <si>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</si>
  <si>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</si>
  <si>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</si>
  <si>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</si>
  <si>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</si>
  <si>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</si>
  <si>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</si>
  <si>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</si>
  <si>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</si>
  <si>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</si>
  <si>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</si>
  <si>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</si>
  <si>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</si>
  <si>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</si>
  <si>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</si>
  <si>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</si>
  <si>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</si>
  <si>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</si>
  <si>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</si>
  <si>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</si>
  <si>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</si>
  <si>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</si>
  <si>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</si>
  <si>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</si>
  <si>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</si>
  <si>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</si>
  <si>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</si>
  <si>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</si>
  <si>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</si>
  <si>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</si>
  <si>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</si>
  <si>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</si>
  <si>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</si>
  <si>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</si>
  <si>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</si>
  <si>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</si>
  <si>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</si>
  <si>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</si>
  <si>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</si>
  <si>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</si>
  <si>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</si>
  <si>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</si>
  <si>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</si>
  <si>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</si>
  <si>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</si>
  <si>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</si>
  <si>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</si>
  <si>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</si>
  <si>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</si>
  <si>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</si>
  <si>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</si>
  <si>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</si>
  <si>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</si>
  <si>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</si>
  <si>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</si>
  <si>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</si>
  <si>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</si>
  <si>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</si>
  <si>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</si>
  <si>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</si>
  <si>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</si>
  <si>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</si>
  <si>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</si>
  <si>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</si>
  <si>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</si>
  <si>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</si>
  <si>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</si>
  <si>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</si>
  <si>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</si>
  <si>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</si>
  <si>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</si>
  <si>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</si>
  <si>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</si>
  <si>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</si>
  <si>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</si>
  <si>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</si>
  <si>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</si>
  <si>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</si>
  <si>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</si>
  <si>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</si>
  <si>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</si>
  <si>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</si>
  <si>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</si>
  <si>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</si>
  <si>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</si>
  <si>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</si>
  <si>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</si>
  <si>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</si>
  <si>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</si>
  <si>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</si>
  <si>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</si>
  <si>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</si>
  <si>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</si>
  <si>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</si>
  <si>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</si>
  <si>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</si>
  <si>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</si>
  <si>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</si>
  <si>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</si>
  <si>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</si>
  <si>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</si>
  <si>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</si>
  <si>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</si>
  <si>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</si>
  <si>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</si>
  <si>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</si>
  <si>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</si>
  <si>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</si>
  <si>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</si>
  <si>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</si>
  <si>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</si>
  <si>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</si>
  <si>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</si>
  <si>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</si>
  <si>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</si>
  <si>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</si>
  <si>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</si>
  <si>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</si>
  <si>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</si>
  <si>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</si>
  <si>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</si>
  <si>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</si>
  <si>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</si>
  <si>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</si>
  <si>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</si>
  <si>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</si>
  <si>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</si>
  <si>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</si>
  <si>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</si>
  <si>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</si>
  <si>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</si>
  <si>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</si>
  <si>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</si>
  <si>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</si>
  <si>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</si>
  <si>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</si>
  <si>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</si>
  <si>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</si>
  <si>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</si>
  <si>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</si>
  <si>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</si>
  <si>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</si>
  <si>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</si>
  <si>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</si>
  <si>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</si>
  <si>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</si>
  <si>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</si>
  <si>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</si>
  <si>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</si>
  <si>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</si>
  <si>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</si>
  <si>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</si>
  <si>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</si>
  <si>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</si>
  <si>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</si>
  <si>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</si>
  <si>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</si>
  <si>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</si>
  <si>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</si>
  <si>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</si>
  <si>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</si>
  <si>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</si>
  <si>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</si>
  <si>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</si>
  <si>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</si>
  <si>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</si>
  <si>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</si>
  <si>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</si>
  <si>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</si>
  <si>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</si>
  <si>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</si>
  <si>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</si>
  <si>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</si>
  <si>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</si>
  <si>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</si>
  <si>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</si>
  <si>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</si>
  <si>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</si>
  <si>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</si>
  <si>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</si>
  <si>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</si>
  <si>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</si>
  <si>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</si>
  <si>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</si>
  <si>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</si>
  <si>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</si>
  <si>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</si>
  <si>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</si>
  <si>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</si>
  <si>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</si>
  <si>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</si>
  <si>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</si>
  <si>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</si>
  <si>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</si>
  <si>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</si>
  <si>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</si>
  <si>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</si>
  <si>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</si>
  <si>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</si>
  <si>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</si>
  <si>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</si>
  <si>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</si>
  <si>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</si>
  <si>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</si>
  <si>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</si>
  <si>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</si>
  <si>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</si>
  <si>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</si>
  <si>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</si>
  <si>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</si>
  <si>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</si>
  <si>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</si>
  <si>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</si>
  <si>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</si>
  <si>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</si>
  <si>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</si>
  <si>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</si>
  <si>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</si>
  <si>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</si>
  <si>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</si>
  <si>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</si>
  <si>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</si>
  <si>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</si>
  <si>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</si>
  <si>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</si>
  <si>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</si>
  <si>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</si>
  <si>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</si>
  <si>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</si>
  <si>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</si>
  <si>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</si>
  <si>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</si>
  <si>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</si>
  <si>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</si>
  <si>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</si>
  <si>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</si>
  <si>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</si>
  <si>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</si>
  <si>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</si>
  <si>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</si>
  <si>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</si>
  <si>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</si>
  <si>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</si>
  <si>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</si>
  <si>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</si>
  <si>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</si>
  <si>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</si>
  <si>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</si>
  <si>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</si>
  <si>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</si>
  <si>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</si>
  <si>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</si>
  <si>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</si>
  <si>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</si>
  <si>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</si>
  <si>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</si>
  <si>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</si>
  <si>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</si>
  <si>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</si>
  <si>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</si>
  <si>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</si>
  <si>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</si>
  <si>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</si>
  <si>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</si>
  <si>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</si>
  <si>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</si>
  <si>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</si>
  <si>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</si>
  <si>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</si>
  <si>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</si>
  <si>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</si>
  <si>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</si>
  <si>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</si>
  <si>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</si>
  <si>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</si>
  <si>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</si>
  <si>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</si>
  <si>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</si>
  <si>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</si>
  <si>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</si>
  <si>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</si>
  <si>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</si>
  <si>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</si>
  <si>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</si>
  <si>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</si>
  <si>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</si>
  <si>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</si>
  <si>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</si>
  <si>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</si>
  <si>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</si>
  <si>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</si>
  <si>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</si>
  <si>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</si>
  <si>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</si>
  <si>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</si>
  <si>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</si>
  <si>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</si>
  <si>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</si>
  <si>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</si>
  <si>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</si>
  <si>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</si>
  <si>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</si>
  <si>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</si>
  <si>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</si>
  <si>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</si>
  <si>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</si>
  <si>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</si>
  <si>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</si>
  <si>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</si>
  <si>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</si>
  <si>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</si>
  <si>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</si>
  <si>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</si>
  <si>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</si>
  <si>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</si>
  <si>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</si>
  <si>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</si>
  <si>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</si>
  <si>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</si>
  <si>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</si>
  <si>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</si>
  <si>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</si>
  <si>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</si>
  <si>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</si>
  <si>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</si>
  <si>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</si>
  <si>
    <t>CPHOENX_01010000642900 SAC mRNA Management Darmstadt/Hamburg</t>
  </si>
  <si>
    <t>L000013891</t>
  </si>
  <si>
    <t>FR7099869</t>
  </si>
  <si>
    <t>D00124100000000 DSA JDP with IMEC</t>
  </si>
  <si>
    <t>CLFF_KR00$$$KR03C00402 SM - Project Management</t>
  </si>
  <si>
    <t>CLFF_1000$$$US01C01107 Congresses &amp; Events PM-I NA</t>
  </si>
  <si>
    <t>CTEMPEU_1000PL80L30009 SPICE Carve Out</t>
  </si>
  <si>
    <t>CTEMPLA_1000UY10100044 SPICE Carve Out</t>
  </si>
  <si>
    <t>CFLTFLE_1044PMSP Project SPICE</t>
  </si>
  <si>
    <t>P000001015</t>
  </si>
  <si>
    <t>P000000959</t>
  </si>
  <si>
    <t>P000001207</t>
  </si>
  <si>
    <t>P000001201</t>
  </si>
  <si>
    <t>P000001016 PLA R&amp;D Projects</t>
  </si>
  <si>
    <t>P000000959 EL-CC-E Commercial Excellence</t>
  </si>
  <si>
    <t>P000000533 ThinFilm Commercial</t>
  </si>
  <si>
    <t>P000001198 Project SPICE</t>
  </si>
  <si>
    <t>FR7099781</t>
  </si>
  <si>
    <t>G000001174</t>
  </si>
  <si>
    <t xml:space="preserve">CLFF_1000$$$ZA50GM2260 </t>
  </si>
  <si>
    <t>FR7098702</t>
  </si>
  <si>
    <t>G000001175</t>
  </si>
  <si>
    <t>Mapped already.</t>
  </si>
  <si>
    <t>H000004167</t>
  </si>
  <si>
    <t>FR7102758</t>
  </si>
  <si>
    <t>CLFF_1000$$$AE50GCO220 HC Lumina</t>
  </si>
  <si>
    <t>CTEMPEU_1000PL80860000 ONE LS ERP - MBS Finance reclass</t>
  </si>
  <si>
    <t>CTEMPNA_1000PH80860000 ONE LS ERP - MBS Finance reclass</t>
  </si>
  <si>
    <t>CNOW_7210$$$0000010298 ONE LS ERP - Quality</t>
  </si>
  <si>
    <t>CLFF_1000$$$DE10OF0005 T&amp;E - LS ERP other</t>
  </si>
  <si>
    <t>CLFF_7210$$$2123OF0029 T&amp;E_IN - other LS ERP</t>
  </si>
  <si>
    <t>CNOW_7210$$$0000052114 T&amp;E - other LS ERP</t>
  </si>
  <si>
    <t>CPHOENX_01010000860002 T&amp;E - other LS ERP</t>
  </si>
  <si>
    <t>CNOW_7210$$$0000010584 T&amp;E - other LS ERP</t>
  </si>
  <si>
    <t>CORAERP_MMOR1975.9945 9945 IT T&amp;E - other ERP projects</t>
  </si>
  <si>
    <t>FR7105221</t>
  </si>
  <si>
    <t xml:space="preserve">L000013801 </t>
  </si>
  <si>
    <t>L000013798</t>
  </si>
  <si>
    <t>L000013623</t>
  </si>
  <si>
    <t>FR7105779</t>
  </si>
  <si>
    <t>CLFF_VMCA$$$DE10GIN006 DivCo Insurance DE10</t>
  </si>
  <si>
    <t>CLFF_VMCA$$$DE10GM1008 MBS FI Trans Costs</t>
  </si>
  <si>
    <t>CLFF_VMCA$$$DE10GM2000 Bank and Audit Fees</t>
  </si>
  <si>
    <t>CLFF_VMCA$$$DE10GM4009 MBS HR Trans Costs</t>
  </si>
  <si>
    <t>CLFF_VMCA$$$DE10GM8003 MBS B&amp;P Trans Costs</t>
  </si>
  <si>
    <t>CLFF_VMCA$$$KR08GLE009 XXX_Legal BP LS GM5</t>
  </si>
  <si>
    <t>CLFF_VMCA$$$KR11GLE006 XXXLegal BP LS GM5XXX</t>
  </si>
  <si>
    <t>CLFF_VMCA$$$KR15GLE006 XXXLegal BP LS GM5XXX</t>
  </si>
  <si>
    <t>CLFF_VMCA$$$KR16GLE006 XXXLegal BP LS GM5XXX</t>
  </si>
  <si>
    <t>CLFF_VMCA$$$SG10GM2004 SG ALLN X-CHG</t>
  </si>
  <si>
    <t>G000000001</t>
  </si>
  <si>
    <t>O000000007</t>
  </si>
  <si>
    <t>DE1XGIN006</t>
  </si>
  <si>
    <t>DE1XGM1008</t>
  </si>
  <si>
    <t>DE1XGM4009</t>
  </si>
  <si>
    <t>DE1XGM8003</t>
  </si>
  <si>
    <t>FR7105658</t>
  </si>
  <si>
    <t>PTEMPNA_US201PIOMEVCXPR01</t>
  </si>
  <si>
    <t>PTEMPNA_US201PIOMCCGVPR01</t>
  </si>
  <si>
    <t>PTEMPNA_US201PIOMCCGVPR00</t>
  </si>
  <si>
    <t>PTEMPNA_US201PIOMCCGVPR02</t>
  </si>
  <si>
    <t>H000003686</t>
  </si>
  <si>
    <t>H000003684</t>
  </si>
  <si>
    <t>TEMPNA_US201PIOMEVCXPR</t>
  </si>
  <si>
    <t>TEMPNA_US201PIOMCCGVPR</t>
  </si>
  <si>
    <t>DE1XGM2000 - Both found</t>
  </si>
  <si>
    <t>FR7109079</t>
  </si>
  <si>
    <t>CNOW_AUS0$$$0000092002</t>
  </si>
  <si>
    <t>CFLTFLE_10548-141-ECOM</t>
  </si>
  <si>
    <t>OUY_3110250000_BF-C2_1823</t>
  </si>
  <si>
    <t>L000006137</t>
  </si>
  <si>
    <t>L000008508</t>
  </si>
  <si>
    <t>H000000381</t>
  </si>
  <si>
    <t>DFLTPGCOH_BF-N3_002142</t>
  </si>
  <si>
    <t>DFLTPGCOH_DIV-65_001054</t>
  </si>
  <si>
    <t>HD00000888</t>
  </si>
  <si>
    <t>No actions needed from us.</t>
  </si>
  <si>
    <t>FR7108808</t>
  </si>
  <si>
    <t>CLFF_1000$$$CN50C01602 CMCSS R1</t>
  </si>
  <si>
    <t>H000001344</t>
  </si>
  <si>
    <t>H000000902</t>
  </si>
  <si>
    <t>CLFF_1000$$$CN90L50000 Local EHS</t>
  </si>
  <si>
    <t>H000001596</t>
  </si>
  <si>
    <t>L000011201</t>
  </si>
  <si>
    <t>CLFF_1000$$$CN90L80001 Internal Audit</t>
  </si>
  <si>
    <t>PLEAN_X310001CN5013611 SIT COM C&amp;E Pimi Blue paper</t>
  </si>
  <si>
    <t>H000001595</t>
  </si>
  <si>
    <t>LEAN_X310331CN5013000</t>
  </si>
  <si>
    <t>PLEAN_X310101CN5013351 ERB COM C&amp;E Market access for Sales team</t>
  </si>
  <si>
    <t>H000001419</t>
  </si>
  <si>
    <t>LEAN_X310101CN5013000</t>
  </si>
  <si>
    <t>PLEAN_X310101CN5013352 ERB COM C&amp;E Market access for Sales team</t>
  </si>
  <si>
    <t>PLEAN_X310101CN5013610 ERB COM C&amp;E BioS differentiation</t>
  </si>
  <si>
    <t>PLEAN_X310111CN5015001 O59 COM PROM OTH 影像科调研(biomarker)</t>
  </si>
  <si>
    <t>H000004390</t>
  </si>
  <si>
    <t>LEAN_X310111CN5015000</t>
  </si>
  <si>
    <t>PLEAN_X310111CN5015002 O59 COM PROM OTH Disease awarenees -人民日报</t>
  </si>
  <si>
    <t>PLEAN_X310111CN5015003 O59 COM PROM OTH Disease awarenees -患者组织</t>
  </si>
  <si>
    <t>PLEAN_X310111CN5015004 O59 COM PROM OTH Paitents story (wording</t>
  </si>
  <si>
    <t>PLEAN_X310111CN5015005 O59 COM PROM OTH Pimi白皮书-患者对疾病认知的调研</t>
  </si>
  <si>
    <t>PLEAN_X310111CN5015006 O59 COM PROM OTH Market Research-TGCT Tr</t>
  </si>
  <si>
    <t>PLEAN_X310111CN5015500 O59 COM PROM OTH Global funding-Pimi</t>
  </si>
  <si>
    <t>PLEAN_X310112CN5023302 O59 MED MED OTH TGCT Medical Activities</t>
  </si>
  <si>
    <t>H000004392</t>
  </si>
  <si>
    <t>LEAN_X310112CN5023000</t>
  </si>
  <si>
    <t>PLEAN_X310201CN5010271 FD COM PROM Fewer and Complete campaign</t>
  </si>
  <si>
    <t>H000001491</t>
  </si>
  <si>
    <t>LEAN_X310201CN5010000</t>
  </si>
  <si>
    <t>PLEAN_X310201CN5011201 FD COM ADV Gonal-f 30 years</t>
  </si>
  <si>
    <t>H000001487</t>
  </si>
  <si>
    <t>LEAN_X310201CN5011000</t>
  </si>
  <si>
    <t>PLEAN_X310201CN5013372 FD COM C&amp;E Better Campaign</t>
  </si>
  <si>
    <t>H000001489</t>
  </si>
  <si>
    <t>LEAN_X310201CN5013000</t>
  </si>
  <si>
    <t>PLEAN_X310201CN5013373 FD COM C&amp;E Bridge Campaign</t>
  </si>
  <si>
    <t>PLEAN_X310201CN5013374 FD COM C&amp;E Project Future</t>
  </si>
  <si>
    <t>PLEAN_X310201CN5013375 FD COM C&amp;E Hand in hand campaign</t>
  </si>
  <si>
    <t>PLEAN_X310201CN5013376 FD COM C&amp;E Fertility preservation</t>
  </si>
  <si>
    <t>PLEAN_X310201CN5013609 FD COM C&amp;E 辅助生殖十五五规划研究/立法研究</t>
  </si>
  <si>
    <t>PLEAN_X310201CN5015307 FD COM PROM OTH 国药诚信数据</t>
  </si>
  <si>
    <t>H000001486</t>
  </si>
  <si>
    <t>LEAN_X310201CN5015000</t>
  </si>
  <si>
    <t>PLEAN_X310201CN5015308 FD COM PROM OTH Localization of ONE</t>
  </si>
  <si>
    <t>H000001484</t>
  </si>
  <si>
    <t>PLEAN_X310201CN5015309 FD COM PROM OTH Localization of IVF Pro</t>
  </si>
  <si>
    <t>PLEAN_X310201CN5015310 FD COM PROM OTH Localization of PJOS</t>
  </si>
  <si>
    <t>PLEAN_X310201CN5015311 FD COM PROM OTH Localization of PIVOT</t>
  </si>
  <si>
    <t>PLEAN_X310201CN5015312 FD COM PROM OTH Implementation of local</t>
  </si>
  <si>
    <t>PLEAN_X310201CN5015313 FD COM PROM OTH Early access &amp; GMA relat</t>
  </si>
  <si>
    <t>PLEAN_X310202CN5020339 FD MED MED EDU COS guideline</t>
  </si>
  <si>
    <t>H000001517</t>
  </si>
  <si>
    <t>LEAN_X310202CN5020000</t>
  </si>
  <si>
    <t>PLEAN_X310202CN5020340 FD MED MED EDU 科研系列交流会</t>
  </si>
  <si>
    <t>PLEAN_X310202CN5023641 FD MED MED OTH RA Gonal-f 150&amp;300&amp;450IU</t>
  </si>
  <si>
    <t>H000001521</t>
  </si>
  <si>
    <t>LEAN_X310202CN5023000</t>
  </si>
  <si>
    <t>PLEAN_X310303CN5020256 DIA R&amp;D MED EDU in depth interview</t>
  </si>
  <si>
    <t>H000001505</t>
  </si>
  <si>
    <t>LEAN_X310303CN5020000</t>
  </si>
  <si>
    <t>PLEAN_X310303CN5020257 DIA R&amp;D MED EDU DB digital MSL  program</t>
  </si>
  <si>
    <t>PLEAN_X310303CN5020508 DIA R&amp;D MED EDU MA Diabetes congress-off</t>
  </si>
  <si>
    <t>PLEAN_X310303CN5020509 DIA R&amp;D MED EDU MA Diabetes congress-onl</t>
  </si>
  <si>
    <t>PLEAN_X310303CN5023617 DIA R&amp;D MED OTH RA GIR renewal</t>
  </si>
  <si>
    <t>H000001507</t>
  </si>
  <si>
    <t>LEAN_X310303CN5023000</t>
  </si>
  <si>
    <t>PLEAN_X310323CN5020257 CAR R&amp;D MED EDU CV digital  MSL program</t>
  </si>
  <si>
    <t>LEAN_X310323CN5020000</t>
  </si>
  <si>
    <t>PLEAN_X310323CN5020507 CAR R&amp;D MED EDU CV MA meeting- online</t>
  </si>
  <si>
    <t>PLEAN_X310323CN5020823 CAR R&amp;D MED EDU CV MSL 3rd party regiona</t>
  </si>
  <si>
    <t>PLEAN_X310331CN5013608 THY COM C&amp;E Community Thyriods Eco-syste</t>
  </si>
  <si>
    <t>PLEAN_X310331CN5015210 Hotspot Region Support Project</t>
  </si>
  <si>
    <t>H000001382</t>
  </si>
  <si>
    <t>LEAN_X310331CN5015000</t>
  </si>
  <si>
    <t>PLEAN_X310333CN5020821 THY R&amp;D MED EDU TD 3rd party meetings</t>
  </si>
  <si>
    <t>LEAN_X310333CN5020000</t>
  </si>
  <si>
    <t>PLEAN_X310333CN5020822 THY R&amp;D MED EDU TD funding</t>
  </si>
  <si>
    <t>PLEAN_X310941CN5015308 TEP COM PROM OTH ONC TT NRDL</t>
  </si>
  <si>
    <t>H000004119</t>
  </si>
  <si>
    <t>LEAN_X310941CN5015000</t>
  </si>
  <si>
    <t>CSCALA_1042$BISS_S00</t>
  </si>
  <si>
    <t>H000000423</t>
  </si>
  <si>
    <t>DFLTPGCOH_BF-B3_001042</t>
  </si>
  <si>
    <t>CSCALA_1042$BISS_S30</t>
  </si>
  <si>
    <t>CSCALA_1042$MSMS_C96</t>
  </si>
  <si>
    <t>DFLTPGCOH_BF-B5_001042</t>
  </si>
  <si>
    <t>CSCALA_1042$MSMS_D11</t>
  </si>
  <si>
    <t>DFLTPGCOH_BF-B4_001042</t>
  </si>
  <si>
    <t>CSCALA_1042$MSMS_F98</t>
  </si>
  <si>
    <t>DFLTPGCOH_BF-A4_001042</t>
  </si>
  <si>
    <t>CSCALA_1042$MSMS_W09</t>
  </si>
  <si>
    <t>DFLTPGCOH_BF-V9_001042</t>
  </si>
  <si>
    <t>CSCALA_1042$MSPM_E98</t>
  </si>
  <si>
    <t>DFLTPGCOH_BF-A5_001042</t>
  </si>
  <si>
    <t>CSCALA_1042$MSPM_I56</t>
  </si>
  <si>
    <t>DFLTPGCOH_BF-FE_001042</t>
  </si>
  <si>
    <t>CSCALA_1042$MSPM_T96</t>
  </si>
  <si>
    <t>DFLTPGCOH_BF-77_001042</t>
  </si>
  <si>
    <t>CSCALA_1042$ONPM_O33</t>
  </si>
  <si>
    <t>DFLTPGCOH_BF-52_001042</t>
  </si>
  <si>
    <t>CSCALA_1042$ONPM_W59</t>
  </si>
  <si>
    <t>CSCALA_1042$ONPM_W62</t>
  </si>
  <si>
    <t>IEMERAL_000009101231 7001IC1814SI3110250000</t>
  </si>
  <si>
    <t>H000000434</t>
  </si>
  <si>
    <t>DFLTPGCOH_BF-A4_001060_IO</t>
  </si>
  <si>
    <t>IEMERAL_000009101238 7001IC1820SI3110250000</t>
  </si>
  <si>
    <t>FR7108798</t>
  </si>
  <si>
    <t xml:space="preserve">CNOW_7210$$$0000052369 </t>
  </si>
  <si>
    <t>L000009361</t>
  </si>
  <si>
    <t>CNOW_7210$$$P139595864</t>
  </si>
  <si>
    <t xml:space="preserve">CNOW_7210$$$0000057565 </t>
  </si>
  <si>
    <t xml:space="preserve">CNOW_7210$$$0000265235 </t>
  </si>
  <si>
    <t xml:space="preserve">CNOW_7210$$$0000023582 </t>
  </si>
  <si>
    <t>CSCALA_1759$LSWH</t>
  </si>
  <si>
    <t>L000009982</t>
  </si>
  <si>
    <t xml:space="preserve">CORAERP_MMOR1945.4141 </t>
  </si>
  <si>
    <t>L000009919</t>
  </si>
  <si>
    <t>CSCALA_1042$PSCE_999</t>
  </si>
  <si>
    <t>CSCALA_1042$PSCE_P19</t>
  </si>
  <si>
    <t>CSCALA_1042$PSCE_P48</t>
  </si>
  <si>
    <t xml:space="preserve">CORAERP_MMOR1968.5031 </t>
  </si>
  <si>
    <t>L000011585</t>
  </si>
  <si>
    <t xml:space="preserve">CORAERP_MMOR1945.5106 </t>
  </si>
  <si>
    <t>L000011619</t>
  </si>
  <si>
    <t xml:space="preserve">CORAERP_MMOR1945.5148 </t>
  </si>
  <si>
    <t xml:space="preserve">CORAERP_MMOR1975.5951 </t>
  </si>
  <si>
    <t>L000012325</t>
  </si>
  <si>
    <t>FR7109966</t>
  </si>
  <si>
    <t>DFLTPGCOH_BF-N9_002119 Sigma-Aldrich (Wuxi) Life Science &amp; Technology, China</t>
  </si>
  <si>
    <t>DFLTPGCOH_002106 Sigma-Aldrich, Inc., USA</t>
  </si>
  <si>
    <t>DFLTPGCOH_BS-02_001945 Millipore S.A.S., France</t>
  </si>
  <si>
    <t>DFLTPGCOH_T-01_001042 Merck Sdn Bhd, Malaysia</t>
  </si>
  <si>
    <t>DFLTPGCOH_DIV-63_001968 EMD Millipore Corp., Puerto Rico Branch, Puerto Rico</t>
  </si>
  <si>
    <t>DFLTPGCOH_DIV-63_001945 Millipore S.A.S., France</t>
  </si>
  <si>
    <t>FR7114891</t>
  </si>
  <si>
    <t>CNOW_7210$$$0000052369</t>
  </si>
  <si>
    <t>L000009356</t>
  </si>
  <si>
    <t>FR7114300</t>
  </si>
  <si>
    <t>CNOW_7210$$$0000015912</t>
  </si>
  <si>
    <t>CNOW_7210$$$0000015909</t>
  </si>
  <si>
    <t>CNOW_7210$$$0000015908</t>
  </si>
  <si>
    <t>L000012340</t>
  </si>
  <si>
    <t>L000010037</t>
  </si>
  <si>
    <t>DFLTPGCOH_BF-C4_002004 Sigma-Aldrich Grundstücks GmbH &amp; Co. KG, Germany</t>
  </si>
  <si>
    <t>DFLTPGCOH_002004 Sigma-Aldrich Grundstücks GmbH &amp; Co. KG, Germany</t>
  </si>
  <si>
    <t>CPHOENX_01010000639309 SAP Next ERP Implementation</t>
  </si>
  <si>
    <t>L000013805</t>
  </si>
  <si>
    <t>L000010760</t>
  </si>
  <si>
    <t>FR7113391</t>
  </si>
  <si>
    <t>FR7113612</t>
  </si>
  <si>
    <t>CLFF_VMCA$$$KR07C06030 Global Quality- SP&amp;C Korea</t>
  </si>
  <si>
    <t>P000000837 EL-FO-PQ Patterning Global Quality</t>
  </si>
  <si>
    <t>P000000904</t>
  </si>
  <si>
    <t xml:space="preserve">D30010800000000 </t>
  </si>
  <si>
    <t>CEMERAL_64010010991319</t>
  </si>
  <si>
    <t>CEMERAL_64010010991310</t>
  </si>
  <si>
    <t xml:space="preserve">G000000635 </t>
  </si>
  <si>
    <t>L000011191</t>
  </si>
  <si>
    <t>FR7119096</t>
  </si>
  <si>
    <t>FR7118997</t>
  </si>
  <si>
    <t>CLFF_1000$$$KR02TPAZ06 Customer Fulfillment Excellence Asia</t>
  </si>
  <si>
    <t>P000000470 EL-SC-CC Customer Fulfillment Asia 2</t>
  </si>
  <si>
    <t>P000000468</t>
  </si>
  <si>
    <t>Manually added in the parent node.</t>
  </si>
  <si>
    <t>CSCALA_1721$F07 GBF Oncology</t>
  </si>
  <si>
    <t>H000000162</t>
  </si>
  <si>
    <t>CSCALA_1759$E001</t>
  </si>
  <si>
    <t>H000000161</t>
  </si>
  <si>
    <t>CSCALA_1759$E002</t>
  </si>
  <si>
    <t>CSCALA_1759$E003</t>
  </si>
  <si>
    <t>CSCALA_1759$E004</t>
  </si>
  <si>
    <t>CSCALA_1759$E005</t>
  </si>
  <si>
    <t>CSCALA_1759$E006</t>
  </si>
  <si>
    <t>CSCALA_1759$E007</t>
  </si>
  <si>
    <t>CSCALA_1759$E008</t>
  </si>
  <si>
    <t>CSCALA_1759$E009</t>
  </si>
  <si>
    <t>CSCALA_1759$E010</t>
  </si>
  <si>
    <t>CSCALA_1759$E011</t>
  </si>
  <si>
    <t>CSCALA_1759$E012</t>
  </si>
  <si>
    <t>CSCALA_1759$E013</t>
  </si>
  <si>
    <t>CSCALA_1759$E014</t>
  </si>
  <si>
    <t>CSCALA_1759$E015</t>
  </si>
  <si>
    <t>CSCALA_1759$E016</t>
  </si>
  <si>
    <t>PLEAN_X310161CH6814063 MAP: Pricing, Access &amp; Contracting</t>
  </si>
  <si>
    <t>PLEAN_X310181AE5015601 SP PROM OTHERS-FF4-BAVEN V9</t>
  </si>
  <si>
    <t>PLEAN_X310181IT5030227 BAV Other M&amp;S MAP</t>
  </si>
  <si>
    <t>PLEAN_X310182TN5023200 Bavencio global //UC Advisory Board DZ</t>
  </si>
  <si>
    <t>FR7123793</t>
  </si>
  <si>
    <t>DFLTPGCOH_BF-52_001721</t>
  </si>
  <si>
    <t>DFLTPGCOH_BF-V9_001759</t>
  </si>
  <si>
    <t>LEAN_X310161CH6814000</t>
  </si>
  <si>
    <t>LEAN_X310181AE5015000</t>
  </si>
  <si>
    <t>LEAN_X310181IT5030000</t>
  </si>
  <si>
    <t>LEAN_X310182TN5023000</t>
  </si>
  <si>
    <t>PLEAN_X310201AE5010405 SP PROM MAT-PS-FERT</t>
  </si>
  <si>
    <t>H000000299</t>
  </si>
  <si>
    <t>PLEAN_X310201CH6802049 ESHRE global F04 costs ISS</t>
  </si>
  <si>
    <t>H000000453</t>
  </si>
  <si>
    <t>LEAN_X310201CH6810000</t>
  </si>
  <si>
    <t>PLEAN_X310201SA5015301 FER COM-OTHER PROM-SA-GAP</t>
  </si>
  <si>
    <t>H000000303</t>
  </si>
  <si>
    <t>LEAN_X310201SA5015000</t>
  </si>
  <si>
    <t>PLEAN_X310201SA5030301 FER COM-OTHER M&amp;S-SA</t>
  </si>
  <si>
    <t>LEAN_X310201SA5030000</t>
  </si>
  <si>
    <t>PLEAN_X310301SA5011301 DIA COM-ADVERTISING-SA</t>
  </si>
  <si>
    <t>LEAN_X310301SA5011000</t>
  </si>
  <si>
    <t>PLEAN_X310301SA5015303 DIA COM-OTHER PROM-SA</t>
  </si>
  <si>
    <t>LEAN_X310301SA5015000</t>
  </si>
  <si>
    <t>PLEAN_X310401AE5013407 SP CONG/EVENTS-SY-ENDO</t>
  </si>
  <si>
    <t>H000000312</t>
  </si>
  <si>
    <t>LEAN_X310401AE5013000</t>
  </si>
  <si>
    <t>PLEAN_X310403AE5043402 R&amp;D REGISTRTAION-IQ-ENDO</t>
  </si>
  <si>
    <t>H000000274</t>
  </si>
  <si>
    <t>LEAN_X310403AE5043000</t>
  </si>
  <si>
    <t>PLEAN_X310511CH6802043 ECTRIMS Global Costs ISS F04</t>
  </si>
  <si>
    <t>LEAN_X310511CH6802000</t>
  </si>
  <si>
    <t>PLEAN_X310511SA5030302 MAV COM-OTHER M&amp;S-SA-REGISTRATION</t>
  </si>
  <si>
    <t>LEAN_X310511SA5030000</t>
  </si>
  <si>
    <t>PLEAN_X310942SA5020301 TEP MED-MED EDUCATION-SA</t>
  </si>
  <si>
    <t>LEAN_X310942SA5020000</t>
  </si>
  <si>
    <t>FR7122508</t>
  </si>
  <si>
    <t>CTEMPNA_1000PH80GFO119 CAO R2P Benfits North America</t>
  </si>
  <si>
    <t>Mercia Moshitwa</t>
  </si>
  <si>
    <t>FR7122316</t>
  </si>
  <si>
    <t>CSCALA_1820$A100_68</t>
  </si>
  <si>
    <t>FR7121444</t>
  </si>
  <si>
    <t>H000001142</t>
  </si>
  <si>
    <t>DFLTPGCOH_BF-B3_001820</t>
  </si>
  <si>
    <t>CSCALA_1025$ARAM Electricity</t>
  </si>
  <si>
    <t>H000003642</t>
  </si>
  <si>
    <t>DFLTPGCOH_DIV-31_001025</t>
  </si>
  <si>
    <t>CSCALA_1025$8111_V38</t>
  </si>
  <si>
    <t>CSCALA_1025$TAVH Heating</t>
  </si>
  <si>
    <t>CSCALA_1025$VIZ Water</t>
  </si>
  <si>
    <t>CSCALA_1025$6114_E83</t>
  </si>
  <si>
    <t>H000003640</t>
  </si>
  <si>
    <t>CSCALA_1025$5113_E21</t>
  </si>
  <si>
    <t>DFLTPGCOH_SDV-ET1_001025</t>
  </si>
  <si>
    <t>CSCALA_1025$5111_E81</t>
  </si>
  <si>
    <t>DFLTPGCOH_SDV-EU2_001025</t>
  </si>
  <si>
    <t>CFLTFLE_2276HRIF_EIC Healthcare CM Croatia Income</t>
  </si>
  <si>
    <t>H000003637</t>
  </si>
  <si>
    <t>DFLTPGCOH_DIV-31_002276</t>
  </si>
  <si>
    <t>FR7121419</t>
  </si>
  <si>
    <t>Parent node is mapped under Trash which makes the object unmappable.</t>
  </si>
  <si>
    <t>FR7126485</t>
  </si>
  <si>
    <t>CLFF_1000$$$DE10505500</t>
  </si>
  <si>
    <t>CLFF_1000$$$DE10550100</t>
  </si>
  <si>
    <t>CLFF_1000$$$DE10559100</t>
  </si>
  <si>
    <t>CLFF_1000$$$DE10566910</t>
  </si>
  <si>
    <t>CLFF_1000$$$DE10580022</t>
  </si>
  <si>
    <t>CLFF_1000$$$DE10580023</t>
  </si>
  <si>
    <t>CLFF_1000$$$DE10580024</t>
  </si>
  <si>
    <t>CLFF_1000$$$DE10580025</t>
  </si>
  <si>
    <t>CLFF_1000$$$DE10580026</t>
  </si>
  <si>
    <t>CLFF_1000$$$DE10580027</t>
  </si>
  <si>
    <t>CLFF_1000$$$DE10580040</t>
  </si>
  <si>
    <t>CLFF_1000$$$DE10628300</t>
  </si>
  <si>
    <t>CLFF_1000$$$DE20675105</t>
  </si>
  <si>
    <t>CLFF_1000$$$DE20675106</t>
  </si>
  <si>
    <t>CLFF_1000$$$DE20995000</t>
  </si>
  <si>
    <t>CLFF_1000$$$DE10889997</t>
  </si>
  <si>
    <t>CLFF_1000$$$DE10889998</t>
  </si>
  <si>
    <t>CLFF_1000$$$DE10889999</t>
  </si>
  <si>
    <t>G000000356</t>
  </si>
  <si>
    <t>G000000399</t>
  </si>
  <si>
    <t>G000001069</t>
  </si>
  <si>
    <t>G000000500</t>
  </si>
  <si>
    <t xml:space="preserve">CLFF_1000$$$DE20517200 </t>
  </si>
  <si>
    <t xml:space="preserve">CLFF_1000$$$DE20847204 </t>
  </si>
  <si>
    <t xml:space="preserve">CLFF_1000$$$DE20847205 </t>
  </si>
  <si>
    <t xml:space="preserve">CLFF_1000$$$DE20847206 </t>
  </si>
  <si>
    <t xml:space="preserve">CLFF_1000$$$DE20847207 </t>
  </si>
  <si>
    <t>FR7126398</t>
  </si>
  <si>
    <t>CLFF_1000$$$DE10698316</t>
  </si>
  <si>
    <t>FR7129327</t>
  </si>
  <si>
    <t>G000001280</t>
  </si>
  <si>
    <t>G000001222</t>
  </si>
  <si>
    <t>CLFF_VMCA$$$CN09L16005</t>
  </si>
  <si>
    <t>P000000499</t>
  </si>
  <si>
    <t>FR7127745</t>
  </si>
  <si>
    <t>CLFF_1000$$$DE10622600</t>
  </si>
  <si>
    <t>G000000393</t>
  </si>
  <si>
    <t>FR7135273</t>
  </si>
  <si>
    <t>CEMERAL_70006301992296</t>
  </si>
  <si>
    <t>CITR_1000$$$3943IT1055</t>
  </si>
  <si>
    <t>CITR_1000$$$ITCC179801</t>
  </si>
  <si>
    <t>CLFF_1000$$$DE10513301</t>
  </si>
  <si>
    <t>CLFF_1000$$$DE10533004</t>
  </si>
  <si>
    <t>CLFF_1000$$$DE65GIT032</t>
  </si>
  <si>
    <t>CLFF_1000$$$VN50GIT050</t>
  </si>
  <si>
    <t>CLFF_1000$$$ZA50GIT11B</t>
  </si>
  <si>
    <t>CLFF_VMCA$$$US10GIT044</t>
  </si>
  <si>
    <t>CNOW_7210$$$0000010256</t>
  </si>
  <si>
    <t>CNOW_7210$$$0000015455</t>
  </si>
  <si>
    <t>CNOW_7210$$$0000051657</t>
  </si>
  <si>
    <t>CNOW_7210$$$0000051660</t>
  </si>
  <si>
    <t>CNOW_7210$$$0000051708</t>
  </si>
  <si>
    <t>CNOW_7210$$$0000057162</t>
  </si>
  <si>
    <t>CORAERP_MMOR1975.9445</t>
  </si>
  <si>
    <t>CSCALA_1042$PMIT</t>
  </si>
  <si>
    <t>CTEMPEU_1000FR40708101</t>
  </si>
  <si>
    <t>CTEMPEU_1000GB10005697</t>
  </si>
  <si>
    <t>FR7132388</t>
  </si>
  <si>
    <t>G000001123</t>
  </si>
  <si>
    <t>H000004183</t>
  </si>
  <si>
    <t>G000001240</t>
  </si>
  <si>
    <t>G000000253</t>
  </si>
  <si>
    <t>G000000282</t>
  </si>
  <si>
    <t>G000001278</t>
  </si>
  <si>
    <t>DFLTPGCOH_BF-C2_001242</t>
  </si>
  <si>
    <t>DFLTPGCOH_BF-C4_002002</t>
  </si>
  <si>
    <t>DFLTPGCOH_001042</t>
  </si>
  <si>
    <t>DFLTPGCOH_001401</t>
  </si>
  <si>
    <t>FX31017400000 Bavencio Franchise</t>
  </si>
  <si>
    <t>H000000888</t>
  </si>
  <si>
    <t>FX31050400000 Rebif Franchise</t>
  </si>
  <si>
    <t>FX31051400000 Mavenclad Franchise</t>
  </si>
  <si>
    <t>X31017400000 Bavencio Franchise</t>
  </si>
  <si>
    <t>X31050400000 Rebif Franchise</t>
  </si>
  <si>
    <t>X31051400000 Mavenclad Franchise</t>
  </si>
  <si>
    <t>FR7131332</t>
  </si>
  <si>
    <t>CLFF_1000$$$DE10600870</t>
  </si>
  <si>
    <t>CLFF_1000$$$DE20553406</t>
  </si>
  <si>
    <t>CLFF_1000$$$DE20553407</t>
  </si>
  <si>
    <t>G000000354</t>
  </si>
  <si>
    <t>FR7130985</t>
  </si>
  <si>
    <t xml:space="preserve">CNOW_7210$$$0000040108 </t>
  </si>
  <si>
    <t xml:space="preserve">CNOW_7210$$$0000250044 </t>
  </si>
  <si>
    <t xml:space="preserve">CNOW_7210$$$0000015703 </t>
  </si>
  <si>
    <t xml:space="preserve">CNOW_7210$$$0000015415 </t>
  </si>
  <si>
    <t xml:space="preserve">CNOW_7210$$$0000058825 </t>
  </si>
  <si>
    <t xml:space="preserve">CNOW_7210$$$0000056127 </t>
  </si>
  <si>
    <t xml:space="preserve">CNOW_7210$$$0000008098 </t>
  </si>
  <si>
    <t xml:space="preserve">CNOW_7210$$$0000020047 </t>
  </si>
  <si>
    <t xml:space="preserve">CNOW_7210$$$0000056951 </t>
  </si>
  <si>
    <t xml:space="preserve">CNOW_7210$$$0000269002 </t>
  </si>
  <si>
    <t xml:space="preserve">CORAERP_MMOR1945.5822 </t>
  </si>
  <si>
    <t xml:space="preserve">CORAERP_MMOR1917.RLLLX </t>
  </si>
  <si>
    <t xml:space="preserve">CORAERP_MMOR1917.RLLMX </t>
  </si>
  <si>
    <t xml:space="preserve">CORAERP_MMOR1917.RLPLX </t>
  </si>
  <si>
    <t xml:space="preserve">CORAERP_MMOR1975.RLLMX </t>
  </si>
  <si>
    <t xml:space="preserve">CORAERP_MMOR1975.RLPLX </t>
  </si>
  <si>
    <t xml:space="preserve">CORAERP_MMOR1945.RLLMX </t>
  </si>
  <si>
    <t xml:space="preserve">CORAERP_MMOR1945.RLPLX </t>
  </si>
  <si>
    <t>L000010190</t>
  </si>
  <si>
    <t>L000013405</t>
  </si>
  <si>
    <t>L000013502</t>
  </si>
  <si>
    <t>L000010150</t>
  </si>
  <si>
    <t>L000013555</t>
  </si>
  <si>
    <t>L000009645</t>
  </si>
  <si>
    <t>L000013779</t>
  </si>
  <si>
    <t>L000013671</t>
  </si>
  <si>
    <t>L000009205</t>
  </si>
  <si>
    <t>L000009206</t>
  </si>
  <si>
    <t>L000009204</t>
  </si>
  <si>
    <t>DFLTPGCOH_DIV-65_001945 Millipore S.A.S., France</t>
  </si>
  <si>
    <t>DFLTPGCOH_BF-LL_001917 Millipore (U.K.) Limited, UK</t>
  </si>
  <si>
    <t>DFLTPGCOH_BF-LM_001917 Millipore (U.K.) Limited, UK</t>
  </si>
  <si>
    <t>DFLTPGCOH_BF-PL_001917 Millipore (U.K.) Limited, UK</t>
  </si>
  <si>
    <t>DFLTPGCOH_BF-LM_001975 EMD Millipore Corporation, USA</t>
  </si>
  <si>
    <t>DFLTPGCOH_BF-PL_001975 EMD Millipore Corporation, USA</t>
  </si>
  <si>
    <t>DFLTPGCOH_BF-LM_001945 Millipore S.A.S., France</t>
  </si>
  <si>
    <t>DFLTPGCOH_BF-PL_001945 Millipore S.A.S., France</t>
  </si>
  <si>
    <t>FR7130653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</si>
</sst>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numFmt numFmtId="19" formatCode="dd/mm/yyyy"/>
    </dxf>
    <dxf>
      <numFmt numFmtId="19" formatCode="dd/mm/yyyy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21.922251504628" createdVersion="7" refreshedVersion="8" minRefreshableVersion="3" recordCount="878" xr:uid="{11839AE3-6158-4318-87AD-2C711D0BF451}">
  <cacheSource type="worksheet">
    <worksheetSource name="Proc"/>
  </cacheSource>
  <cacheFields count="19">
    <cacheField name="App" numFmtId="0">
      <sharedItems containsBlank="1" count="1286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s v="FR7099869"/>
        <s v="FR7099781"/>
        <s v="FR7098702"/>
        <s v="FR7102758"/>
        <s v="FR7105221"/>
        <s v="FR7105779"/>
        <s v="FR7105658"/>
        <s v="FR7109079"/>
        <s v="FR7108808"/>
        <s v="FR7108798"/>
        <s v="FR7109966"/>
        <s v="FR7114891"/>
        <s v="FR7114300"/>
        <s v="FR7113391"/>
        <s v="FR7113612"/>
        <s v="FR7119096"/>
        <s v="FR7118997"/>
        <s v="FR7123793"/>
        <s v="FR7122508"/>
        <s v="FR7122316"/>
        <s v="FR7121444"/>
        <s v="FR7121419"/>
        <s v="FR7126485"/>
        <s v="FR7126398"/>
        <s v="FR7129327"/>
        <s v="FR7127745"/>
        <s v="FR7135273"/>
        <s v="FR7132388"/>
        <s v="FR7131332"/>
        <s v="FR7130985"/>
        <s v="FR7130653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 containsBlank="1"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3-05T11:08:11"/>
    </cacheField>
    <cacheField name="DateMapped" numFmtId="14">
      <sharedItems containsNonDate="0" containsDate="1" containsString="0" containsBlank="1" minDate="2023-09-01T00:00:00" maxDate="2025-03-06T00:00:00"/>
    </cacheField>
    <cacheField name="DateClosed" numFmtId="14">
      <sharedItems containsNonDate="0" containsDate="1" containsString="0" containsBlank="1" minDate="2023-09-06T00:00:00" maxDate="2025-03-06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53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8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53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28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28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24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0"/>
    <x v="2"/>
    <s v="CTEMPEU_1000PL80GITL2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15400"/>
    <s v="G000001238"/>
    <s v="G000001235"/>
    <s v="LFF (MDG-F)"/>
    <s v="DE1051540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1"/>
    <s v="L000013808"/>
    <s v="L000013391"/>
    <s v="LFF (MDG-F)"/>
    <s v="DE10533731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1000$$$DE10533730"/>
    <s v="L000013808"/>
    <s v="L000013391"/>
    <s v="LFF (MDG-F)"/>
    <s v="DE10533730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FLTFLE_1771000011550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TEMPEU_1000NL40AD1N40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45.9018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4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ORAERP_MMOR1975.9019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5076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51457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029GIT00M"/>
    <s v="L000013808"/>
    <s v="L000013391"/>
    <s v="LFF (MDG-F)"/>
    <s v="2029GIT00M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4068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3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2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NOW_7210$$$0000010263"/>
    <s v="L000013808"/>
    <s v="L000013391"/>
    <s v="Non-LFF"/>
    <s v=""/>
    <m/>
    <b v="0"/>
    <x v="0"/>
    <x v="1"/>
    <d v="2025-02-03T16:40:45"/>
    <d v="2025-02-24T00:00:00"/>
    <d v="2025-02-24T00:00:00"/>
    <x v="1"/>
    <n v="15"/>
    <s v="Jay-R Lizardo"/>
    <m/>
  </r>
  <r>
    <x v="51"/>
    <x v="0"/>
    <x v="2"/>
    <s v="CLFF_7210$$$2123GIT094"/>
    <s v="L000013808"/>
    <s v="L000013391"/>
    <s v="LFF (MDG-F)"/>
    <s v="2123GIT094"/>
    <m/>
    <b v="0"/>
    <x v="0"/>
    <x v="1"/>
    <d v="2025-02-03T16:40:45"/>
    <d v="2025-02-24T00:00:00"/>
    <d v="2025-02-24T00:00:00"/>
    <x v="1"/>
    <n v="15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21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21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21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21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21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21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21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21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21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21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21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21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21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21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21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21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21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21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21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21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21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21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21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21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21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21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21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21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21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21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21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21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21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21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21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21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21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21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21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21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21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20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20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20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20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20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19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19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19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19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19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18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18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16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16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1"/>
    <n v="15"/>
    <s v="Jay-R Lizardo"/>
    <m/>
  </r>
  <r>
    <x v="63"/>
    <x v="0"/>
    <x v="2"/>
    <s v="CLFF_7210$$$2034C00019 Hub Organoids"/>
    <s v="L000007871"/>
    <s v="GCOHM01 Global Cost Object Hierarchy"/>
    <s v="LFF (MDG-F)"/>
    <s v="2034C00019"/>
    <m/>
    <b v="0"/>
    <x v="2"/>
    <x v="1"/>
    <d v="2025-02-13T09:20:50"/>
    <d v="2025-02-24T00:00:00"/>
    <d v="2025-02-24T00:00:00"/>
    <x v="1"/>
    <n v="7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0"/>
    <x v="2"/>
    <s v="CLFF_7210$$$2123L28514 SBS Creative Services"/>
    <s v="G000001314"/>
    <s v="L000011127"/>
    <s v="LFF (MDG-F)"/>
    <s v="2123L2851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2 SBS Green Chem Support"/>
    <s v="G000001315"/>
    <s v="L000011352"/>
    <s v="LFF (MDG-F)"/>
    <s v="2123OF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4 Bus &amp; Comp Intel"/>
    <s v="G000001315"/>
    <s v="L000011352"/>
    <s v="LFF (MDG-F)"/>
    <s v="2123OF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2 MM-SIAL Cross charge"/>
    <s v="G000001319"/>
    <s v="L000013769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70001 SBS - Administration"/>
    <s v="G000001319"/>
    <s v="L000013769"/>
    <s v="LFF (MDG-F)"/>
    <s v="2123L7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3 LS PS Integrated Marketing Marcom"/>
    <s v="G000001303"/>
    <s v="L000013558"/>
    <s v="LFF (MDG-F)"/>
    <s v="2123C0011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8 Commercial Ed APAC"/>
    <s v="G000001287"/>
    <s v="L000013742"/>
    <s v="LFF (MDG-F)"/>
    <s v="2123C001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0 AS - MSX MarCom SBS"/>
    <s v="G000001287"/>
    <s v="L000013742"/>
    <s v="LFF (MDG-F)"/>
    <s v="2123C0007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8 SBS Pricing Team AS"/>
    <s v="G000001322"/>
    <s v="L000013742"/>
    <s v="LFF (MDG-F)"/>
    <s v="2123C000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3 AS Analytics"/>
    <s v="G000001287"/>
    <s v="L000013742"/>
    <s v="LFF (MDG-F)"/>
    <s v="2123C0005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6 RS Strategy Analytics &amp; Insights"/>
    <s v="G000001287"/>
    <s v="L000013742"/>
    <s v="LFF (MDG-F)"/>
    <s v="2123C0005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1 SLS S&amp;S Global Projects"/>
    <s v="G000001287"/>
    <s v="L000013742"/>
    <s v="LFF (MDG-F)"/>
    <s v="2123OF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1 BM - SBS Marketing Operations"/>
    <s v="G000001288"/>
    <s v="L000013743"/>
    <s v="LFF (MDG-F)"/>
    <s v="2123C000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0 BM - SBS Copernic Marketing Service"/>
    <s v="G000001288"/>
    <s v="L000013743"/>
    <s v="LFF (MDG-F)"/>
    <s v="2123C0008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9 BM -Â SBS Strategic Initiatives"/>
    <s v="G000001323"/>
    <s v="L000013743"/>
    <s v="LFF (MDG-F)"/>
    <s v="2123C0007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5 SBS Digital Sales BM IN"/>
    <s v="G000001288"/>
    <s v="L000013743"/>
    <s v="LFF (MDG-F)"/>
    <s v="2123C0007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4 DxRM SBS"/>
    <s v="G000001289"/>
    <s v="L000013744"/>
    <s v="LFF (MDG-F)"/>
    <s v="2123C000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7 SBS-Digital Specialist"/>
    <s v="G000001290"/>
    <s v="L000013745"/>
    <s v="LFF (MDG-F)"/>
    <s v="2123C0006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1 LW WE Service SBS support"/>
    <s v="G000001290"/>
    <s v="L000013745"/>
    <s v="LFF (MDG-F)"/>
    <s v="2123CS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03 LW NA Service SBS Support"/>
    <s v="G000001290"/>
    <s v="L000013745"/>
    <s v="LFF (MDG-F)"/>
    <s v="2123CS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S0057 LW Marketing OPS SBS"/>
    <s v="G000001290"/>
    <s v="L000013745"/>
    <s v="LFF (MDG-F)"/>
    <s v="2123CS005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R00007 LW SBS Marketing Operations"/>
    <s v="G000001290"/>
    <s v="L000013745"/>
    <s v="LFF (MDG-F)"/>
    <s v="2123R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3 Blue on Red"/>
    <s v="G000001291"/>
    <s v="L000013746"/>
    <s v="LFF (MDG-F)"/>
    <s v="2123C0002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9 AS Digital Content"/>
    <s v="G000001291"/>
    <s v="L000013746"/>
    <s v="LFF (MDG-F)"/>
    <s v="2123C0002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97 XXXSBS Content Curation - LS"/>
    <s v="G000001291"/>
    <s v="L000013746"/>
    <s v="LFF (MDG-F)"/>
    <s v="2123C0849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28 SMI - SBS Product Ideation"/>
    <s v="G000001291"/>
    <s v="L000013746"/>
    <s v="LFF (MDG-F)"/>
    <s v="2123C08528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6 SBS Digital Marketing &amp; Prd Mgt"/>
    <s v="G000001291"/>
    <s v="L000013746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1 SBS LSC DC&amp;S Support"/>
    <s v="G000001292"/>
    <s v="L000013747"/>
    <s v="LFF (MDG-F)"/>
    <s v="2123C0003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3 SBS LSC CS K Support"/>
    <s v="G000001292"/>
    <s v="L000013747"/>
    <s v="LFF (MDG-F)"/>
    <s v="2123C0003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34 SBS LSC PM Support"/>
    <s v="G000001292"/>
    <s v="L000013747"/>
    <s v="LFF (MDG-F)"/>
    <s v="2123C0003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2 Marketing Expense: PM Ops"/>
    <s v="G000001292"/>
    <s v="L000013747"/>
    <s v="LFF (MDG-F)"/>
    <s v="2123C0006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2 CL Operations India"/>
    <s v="G000001292"/>
    <s v="L000013747"/>
    <s v="LFF (MDG-F)"/>
    <s v="2123C000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42 Marketing Expense"/>
    <s v="G000001292"/>
    <s v="L000013747"/>
    <s v="LFF (MDG-F)"/>
    <s v="2123C001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5 SBS - SMI NPI"/>
    <s v="G000001292"/>
    <s v="L000013747"/>
    <s v="LFF (MDG-F)"/>
    <s v="2123C085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2 R&amp;A Com - Technical Support"/>
    <s v="G000001293"/>
    <s v="L000013748"/>
    <s v="LFF (MDG-F)"/>
    <s v="2123C000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3 R&amp;A Com - Cash Collection"/>
    <s v="G000001293"/>
    <s v="L000013748"/>
    <s v="LFF (MDG-F)"/>
    <s v="2123C0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5 R&amp;A Com - Cash Collection NA"/>
    <s v="G000001293"/>
    <s v="L000013748"/>
    <s v="LFF (MDG-F)"/>
    <s v="2123C0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8 AS Sales Enablement CRM SBS"/>
    <s v="G000001293"/>
    <s v="L000013748"/>
    <s v="LFF (MDG-F)"/>
    <s v="2123C0005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3 AS Sales Enablement TMIC SBS"/>
    <s v="G000001293"/>
    <s v="L000013748"/>
    <s v="LFF (MDG-F)"/>
    <s v="2123C0006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6 SBS Sales Enablement NA"/>
    <s v="G000001293"/>
    <s v="L000013748"/>
    <s v="LFF (MDG-F)"/>
    <s v="2123C0006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1 R&amp;A Com - Customer Service"/>
    <s v="G000001293"/>
    <s v="L000013748"/>
    <s v="LFF (MDG-F)"/>
    <s v="2123C0847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3 SBS-R&amp;A SSO NA"/>
    <s v="G000001293"/>
    <s v="L000013748"/>
    <s v="LFF (MDG-F)"/>
    <s v="2123C0BS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4 SBS-R&amp;A CEx Eff NA"/>
    <s v="G000001293"/>
    <s v="L000013748"/>
    <s v="LFF (MDG-F)"/>
    <s v="2123C0BS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8 SBS-R&amp;A CEX Latam"/>
    <s v="G000001293"/>
    <s v="L000013748"/>
    <s v="LFF (MDG-F)"/>
    <s v="2123C0BS0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9 SBS-R&amp;A Cash Collection Latam"/>
    <s v="G000001293"/>
    <s v="L000013748"/>
    <s v="LFF (MDG-F)"/>
    <s v="2123C0BS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2 SBS Cust Serv APAC"/>
    <s v="G000001294"/>
    <s v="L000013749"/>
    <s v="LFF (MDG-F)"/>
    <s v="2123C0004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50 Mktg Employee Exp"/>
    <s v="G000001294"/>
    <s v="L000013749"/>
    <s v="LFF (MDG-F)"/>
    <s v="2123C0005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1 AAIT - SBS India (SIAL)"/>
    <s v="G000001294"/>
    <s v="L000013749"/>
    <s v="LFF (MDG-F)"/>
    <s v="2123C0006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68 L &amp; P Management-APAC"/>
    <s v="G000001294"/>
    <s v="L000013749"/>
    <s v="LFF (MDG-F)"/>
    <s v="2123C0006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2 APAC MSX SBS"/>
    <s v="G000001294"/>
    <s v="L000013749"/>
    <s v="LFF (MDG-F)"/>
    <s v="2123C0008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4 Com - Cash Collection WE"/>
    <s v="G000001295"/>
    <s v="L000013750"/>
    <s v="LFF (MDG-F)"/>
    <s v="2123C0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7 R&amp;A Com - Customer Service WE"/>
    <s v="G000001295"/>
    <s v="L000013750"/>
    <s v="LFF (MDG-F)"/>
    <s v="2123C000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3 SBS Sales Enablement"/>
    <s v="G000001295"/>
    <s v="L000013750"/>
    <s v="LFF (MDG-F)"/>
    <s v="2123C0004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4 SBS Tech Service-Field Marketing-SFDC"/>
    <s v="G000001295"/>
    <s v="L000013750"/>
    <s v="LFF (MDG-F)"/>
    <s v="2123C0004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45 SBS TchSrv EMEA APAC"/>
    <s v="G000001295"/>
    <s v="L000013750"/>
    <s v="LFF (MDG-F)"/>
    <s v="2123C0004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4 SBS Pharma WE"/>
    <s v="G000001295"/>
    <s v="L000013750"/>
    <s v="LFF (MDG-F)"/>
    <s v="2123C0007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85 SBS Demand Planning - Order Management"/>
    <s v="G000001295"/>
    <s v="L000013750"/>
    <s v="LFF (MDG-F)"/>
    <s v="2123C0008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1 DARwin Field Marketing support"/>
    <s v="G000001295"/>
    <s v="L000013750"/>
    <s v="LFF (MDG-F)"/>
    <s v="2123C000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478 SMI - SBS Strategic Pricing"/>
    <s v="G000001295"/>
    <s v="L000013750"/>
    <s v="LFF (MDG-F)"/>
    <s v="2123C084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04 R&amp;A Com - CRM support"/>
    <s v="G000001295"/>
    <s v="L000013750"/>
    <s v="LFF (MDG-F)"/>
    <s v="2123C085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5 CEx BPEX WE"/>
    <s v="G000001295"/>
    <s v="L000013750"/>
    <s v="LFF (MDG-F)"/>
    <s v="2123C0BS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6 CEx Customer Focus"/>
    <s v="G000001295"/>
    <s v="L000013750"/>
    <s v="LFF (MDG-F)"/>
    <s v="2123C0BS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BS07 CEx Customer Focus"/>
    <s v="G000001295"/>
    <s v="L000013750"/>
    <s v="LFF (MDG-F)"/>
    <s v="2123C0BS07"/>
    <m/>
    <b v="0"/>
    <x v="0"/>
    <x v="1"/>
    <d v="2025-02-14T15:12:14"/>
    <d v="2025-02-24T00:00:00"/>
    <d v="2025-02-24T00:00:00"/>
    <x v="1"/>
    <n v="6"/>
    <s v="Jojeff Tagnong"/>
    <m/>
  </r>
  <r>
    <x v="67"/>
    <x v="0"/>
    <x v="4"/>
    <s v="EMERAL_70006203991604 MM-SIAL Cross charge"/>
    <s v="G000001295"/>
    <s v="Trash"/>
    <s v="Non-LFF"/>
    <s v=""/>
    <s v="Mapped in Trash"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EMERAL_70006203991604 MM-SIAL Cross charge"/>
    <s v="G000001295"/>
    <s v="L000013750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11 SMI - SBS Product Management"/>
    <s v="G000001296"/>
    <s v="L000013751"/>
    <s v="LFF (MDG-F)"/>
    <s v="2123C0001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78 Cell Culture SBS 2"/>
    <s v="G000001296"/>
    <s v="L000013751"/>
    <s v="LFF (MDG-F)"/>
    <s v="2123C0007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8519 SBS - SMI Product Support"/>
    <s v="G000001296"/>
    <s v="L000013751"/>
    <s v="LFF (MDG-F)"/>
    <s v="2123C0851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0 SBS RPA Digitalization &amp; Automation"/>
    <s v="G000001334"/>
    <s v="L000013753"/>
    <s v="LFF (MDG-F)"/>
    <s v="2123OF001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8 SBS CTS Order Entry"/>
    <s v="G000001299"/>
    <s v="L000013753"/>
    <s v="LFF (MDG-F)"/>
    <s v="2123OF001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09 SBS - PS Com Analytics"/>
    <s v="G000001337"/>
    <s v="L000013755"/>
    <s v="LFF (MDG-F)"/>
    <s v="2123C0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22 SBS PS-Com analytics"/>
    <s v="G000001302"/>
    <s v="L000013755"/>
    <s v="LFF (MDG-F)"/>
    <s v="2123C0002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098 SBS Commercial Excellence NA PS"/>
    <s v="G000001302"/>
    <s v="L000013755"/>
    <s v="LFF (MDG-F)"/>
    <s v="2123C00098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3 SFDC Automation Project"/>
    <s v="G000001337"/>
    <s v="L000013755"/>
    <s v="LFF (MDG-F)"/>
    <s v="2123C001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02 SBS P&amp;FM business operations"/>
    <s v="G000001303"/>
    <s v="L000013756"/>
    <s v="LFF (MDG-F)"/>
    <s v="2123C0010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09 Business Performance - Reporting &amp; Tools"/>
    <s v="G000001303"/>
    <s v="L000013756"/>
    <s v="LFF (MDG-F)"/>
    <s v="2123OF0009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1 SBS Direct Purchasing Team"/>
    <s v="G000001306"/>
    <s v="L000013758"/>
    <s v="LFF (MDG-F)"/>
    <s v="2123TPSZ9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3 SBS RPA ISCO support"/>
    <s v="G000001341"/>
    <s v="L000013758"/>
    <s v="LFF (MDG-F)"/>
    <s v="2123TPSZ9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80001 SBS RPA Danvers ISCO"/>
    <s v="G000001307"/>
    <s v="L000013759"/>
    <s v="LFF (MDG-F)"/>
    <s v="2123L8000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PSZ90 SBS Supply Chain"/>
    <s v="G000001307"/>
    <s v="L000013759"/>
    <s v="LFF (MDG-F)"/>
    <s v="2123TPSZ90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TQJZ94 SBS RPA for APAC Warehouse"/>
    <s v="G000001343"/>
    <s v="L000013760"/>
    <s v="LFF (MDG-F)"/>
    <s v="2123TQJZ9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15 Digital COE Project Management"/>
    <s v="G000001316"/>
    <s v="L000013762"/>
    <s v="LFF (MDG-F)"/>
    <s v="2123OF001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24 LS-QD MDM"/>
    <s v="G000001317"/>
    <s v="L000013764"/>
    <s v="LFF (MDG-F)"/>
    <s v="2123L5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8472 LS-Q Regulatory - SBS IN"/>
    <s v="G000001317"/>
    <s v="L000013765"/>
    <s v="LFF (MDG-F)"/>
    <s v="2123L5847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6 LS-QD SBS Support"/>
    <s v="G000001317"/>
    <s v="L000013765"/>
    <s v="LFF (MDG-F)"/>
    <s v="2123L50006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5 LS-QH SBS Support"/>
    <s v="G000001352"/>
    <s v="L000013765"/>
    <s v="LFF (MDG-F)"/>
    <s v="2123L5000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3 LS-QS SBS Support"/>
    <s v="G000001317"/>
    <s v="L000013766"/>
    <s v="LFF (MDG-F)"/>
    <s v="2123L50003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L50004 LS-QR SBS Support"/>
    <s v="G000001317"/>
    <s v="L000013767"/>
    <s v="LFF (MDG-F)"/>
    <s v="2123L5000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C00112 SBS Enabling Sourcing"/>
    <s v="G000001318"/>
    <s v="L000013768"/>
    <s v="LFF (MDG-F)"/>
    <s v="2123C00112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5 SBS PS Value Stream"/>
    <s v="G000001309"/>
    <s v="L000013776"/>
    <s v="LFF (MDG-F)"/>
    <s v="2123OF0025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4 SBS WCOGS Support"/>
    <s v="G000001310"/>
    <s v="L000013777"/>
    <s v="LFF (MDG-F)"/>
    <s v="2123OF0024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CLFF_7210$$$2123OF0021 SBS ISCO AEM Support"/>
    <s v="G000001311"/>
    <s v="L000013778"/>
    <s v="LFF (MDG-F)"/>
    <s v="2123OF0021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41_I GSS - SLS (direct input)"/>
    <s v="G000000184"/>
    <s v="L00001374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2_I GSS - LSS (direct input)"/>
    <s v="G000000184"/>
    <s v="L000013752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4_I GSS - PS (direct input)"/>
    <s v="G000000184"/>
    <s v="L000013754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57_I GSS - ISCO (direct input)"/>
    <s v="G000000184"/>
    <s v="L000013757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7"/>
    <x v="0"/>
    <x v="2"/>
    <s v="OL000013761_I Enabling Functions GSS COE (direct input)"/>
    <s v="G000000184"/>
    <s v="L000013761"/>
    <s v="Non-LFF"/>
    <s v=""/>
    <m/>
    <b v="0"/>
    <x v="0"/>
    <x v="1"/>
    <d v="2025-02-14T15:12:14"/>
    <d v="2025-02-24T00:00:00"/>
    <d v="2025-02-24T00:00:00"/>
    <x v="1"/>
    <n v="6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1"/>
    <n v="12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Manually added in the parent node."/>
    <b v="0"/>
    <x v="3"/>
    <x v="1"/>
    <d v="2025-02-17T15:23:20"/>
    <m/>
    <m/>
    <x v="1"/>
    <n v="12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Manually added in the parent node."/>
    <b v="0"/>
    <x v="3"/>
    <x v="1"/>
    <d v="2025-02-17T15:23:20"/>
    <m/>
    <m/>
    <x v="1"/>
    <n v="12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Manually added in the parent node."/>
    <b v="0"/>
    <x v="3"/>
    <x v="1"/>
    <d v="2025-02-17T15:23:20"/>
    <m/>
    <m/>
    <x v="1"/>
    <n v="12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1"/>
    <n v="12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1"/>
    <n v="12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1"/>
    <n v="12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1"/>
    <n v="12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1"/>
    <n v="11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1"/>
    <n v="12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1"/>
    <n v="12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0"/>
    <x v="2"/>
    <s v="CLFF_1000$$$DE20538341 "/>
    <s v="G000000527"/>
    <s v="G000000995"/>
    <s v="LFF (MDG-F)"/>
    <s v="DE20538341"/>
    <m/>
    <b v="0"/>
    <x v="0"/>
    <x v="1"/>
    <d v="2025-02-18T12:10:41"/>
    <d v="2025-02-21T00:00:00"/>
    <d v="2025-02-21T00:00:00"/>
    <x v="0"/>
    <n v="3"/>
    <s v="Francesco Ricioppo"/>
    <m/>
  </r>
  <r>
    <x v="72"/>
    <x v="0"/>
    <x v="2"/>
    <s v="CLFF_1000$$$DE10538341 "/>
    <s v="G000001079"/>
    <s v="G000000995"/>
    <s v="LFF (MDG-F)"/>
    <s v="DE10538341"/>
    <m/>
    <b v="0"/>
    <x v="0"/>
    <x v="1"/>
    <d v="2025-02-18T12:10:41"/>
    <d v="2025-02-21T00:00:00"/>
    <d v="2025-02-21T00:00:00"/>
    <x v="0"/>
    <n v="3"/>
    <s v="Francesco Ricioppo"/>
    <m/>
  </r>
  <r>
    <x v="73"/>
    <x v="0"/>
    <x v="2"/>
    <s v="CLFF_1000$$$DE10G69660"/>
    <s v="G000001174"/>
    <m/>
    <s v="LFF (MDG-F)"/>
    <s v="DE10G69660"/>
    <m/>
    <b v="0"/>
    <x v="0"/>
    <x v="1"/>
    <d v="2025-02-19T04:00:33"/>
    <d v="2025-02-21T00:00:00"/>
    <d v="2025-02-21T00:00:00"/>
    <x v="0"/>
    <n v="2"/>
    <s v="Jojeff Tagnong"/>
    <m/>
  </r>
  <r>
    <x v="74"/>
    <x v="0"/>
    <x v="2"/>
    <s v="CPHOENX_01010000642900 SAC mRNA Management Darmstadt/Hamburg"/>
    <s v="L000013891"/>
    <s v="L000013595"/>
    <s v="Non-LFF"/>
    <s v=""/>
    <m/>
    <b v="0"/>
    <x v="2"/>
    <x v="1"/>
    <d v="2025-02-20T15:22:02"/>
    <d v="2025-02-24T00:00:00"/>
    <d v="2025-02-24T00:00:00"/>
    <x v="0"/>
    <n v="2"/>
    <s v="Marvin Graef"/>
    <m/>
  </r>
  <r>
    <x v="75"/>
    <x v="0"/>
    <x v="2"/>
    <s v="D00124100000000 DSA JDP with IMEC"/>
    <s v="P000001015"/>
    <s v="DFLTPGCOH Default - Unmapped Objects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DP000010000000 Cu3886 low dishing low defect Cu Bulk Sl"/>
    <s v="P000001016"/>
    <s v="P000001016 PLA R&amp;D Projects"/>
    <s v="Non-LFF"/>
    <s v=""/>
    <s v="Mapped already."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KR00$$$KR03C00402 SM - Project Management"/>
    <s v="P000000959"/>
    <s v="P000000959 EL-CC-E Commercial Excellence"/>
    <s v="LFF (MDG-F)"/>
    <s v="KR03C00402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LFF_1000$$$US01C01107 Congresses &amp; Events PM-I NA"/>
    <s v="P000000959"/>
    <s v="P000000533 ThinFilm Commercial"/>
    <s v="LFF (MDG-F)"/>
    <s v="US01C01107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EU_1000PL80L30009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TEMPLA_1000UY10100044 SPICE Carve Out"/>
    <s v="P000001207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5"/>
    <x v="0"/>
    <x v="2"/>
    <s v="CFLTFLE_1044PMSP Project SPICE"/>
    <s v="P000001201"/>
    <s v="P000001198 Project SPICE"/>
    <s v="Non-LFF"/>
    <s v=""/>
    <m/>
    <b v="0"/>
    <x v="3"/>
    <x v="1"/>
    <d v="2025-02-20T14:59:52"/>
    <d v="2025-02-24T00:00:00"/>
    <d v="2025-02-24T00:00:00"/>
    <x v="0"/>
    <n v="2"/>
    <s v="Eivy Denine Cruz"/>
    <m/>
  </r>
  <r>
    <x v="76"/>
    <x v="0"/>
    <x v="2"/>
    <s v="CLFF_1000$$$ZA50GM2260 "/>
    <s v="G000001175"/>
    <s v="G000000630"/>
    <s v="LFF (MDG-F)"/>
    <s v="ZA50GM2260"/>
    <m/>
    <b v="0"/>
    <x v="0"/>
    <x v="1"/>
    <d v="2025-02-20T10:55:23"/>
    <d v="2025-02-24T00:00:00"/>
    <d v="2025-02-24T00:00:00"/>
    <x v="0"/>
    <n v="2"/>
    <s v="Jojeff Tagnong"/>
    <m/>
  </r>
  <r>
    <x v="77"/>
    <x v="0"/>
    <x v="2"/>
    <s v="CLFF_1000$$$AE50GCO220 HC Lumina"/>
    <s v="G000000235"/>
    <s v="H000004167"/>
    <s v="LFF (MDG-F)"/>
    <s v="AE50GCO220"/>
    <m/>
    <b v="0"/>
    <x v="1"/>
    <x v="1"/>
    <d v="2025-02-21T13:18:19"/>
    <d v="2025-02-25T00:00:00"/>
    <d v="2025-02-25T00:00:00"/>
    <x v="0"/>
    <n v="2"/>
    <s v="Henry Ifurung Jr."/>
    <m/>
  </r>
  <r>
    <x v="78"/>
    <x v="0"/>
    <x v="2"/>
    <s v="CTEMPEU_1000PL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TEMPNA_1000PH80860000 ONE LS ERP - MBS Finance reclass"/>
    <s v="L000013801 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298 ONE LS ERP - Quality"/>
    <s v="L000013802"/>
    <s v="L000013800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1000$$$DE10OF0005 T&amp;E - LS ERP other"/>
    <s v="L000013798"/>
    <s v="L000013623"/>
    <s v="LFF (MDG-F)"/>
    <s v="DE10OF0005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LFF_7210$$$2123OF0029 T&amp;E_IN - other LS ERP"/>
    <s v="L000013798"/>
    <s v="L000013623"/>
    <s v="LFF (MDG-F)"/>
    <s v="2123OF0029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5211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PHOENX_01010000860002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NOW_7210$$$0000010584 T&amp;E - other LS ERP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8"/>
    <x v="0"/>
    <x v="2"/>
    <s v="CORAERP_MMOR1975.9945 9945 IT T&amp;E - other ERP projects"/>
    <s v="L000013798"/>
    <s v="L000013623"/>
    <s v="Non-LFF"/>
    <s v=""/>
    <m/>
    <b v="0"/>
    <x v="2"/>
    <x v="1"/>
    <d v="2025-02-24T07:50:35"/>
    <d v="2025-02-25T00:00:00"/>
    <d v="2025-02-25T00:00:00"/>
    <x v="0"/>
    <n v="1"/>
    <s v="Jayson Martinez"/>
    <m/>
  </r>
  <r>
    <x v="79"/>
    <x v="0"/>
    <x v="2"/>
    <s v="CLFF_VMCA$$$DE10GIN006 DivCo Insurance DE10"/>
    <s v="O000000007"/>
    <s v="G000000001"/>
    <s v="LFF (MDG-F)"/>
    <s v="DE10GIN006"/>
    <s v="DE1XGIN006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1008 MBS FI Trans Costs"/>
    <s v="O000000007"/>
    <s v="G000000001"/>
    <s v="LFF (MDG-F)"/>
    <s v="DE10GM1008"/>
    <s v="DE1XGM1008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2000 Bank and Audit Fees"/>
    <s v="O000000007"/>
    <s v="G000000001"/>
    <s v="LFF (MDG-F)"/>
    <s v="DE10GM2000"/>
    <s v="DE1XGM2000 - Both found"/>
    <b v="0"/>
    <x v="0"/>
    <x v="1"/>
    <d v="2025-02-24T09:53:09"/>
    <d v="2025-02-28T00:00:00"/>
    <d v="2025-02-28T00:00:00"/>
    <x v="0"/>
    <n v="4"/>
    <s v="Jojeff Tagnong"/>
    <m/>
  </r>
  <r>
    <x v="79"/>
    <x v="0"/>
    <x v="2"/>
    <s v="CLFF_VMCA$$$DE10GM4009 MBS HR Trans Costs"/>
    <s v="O000000007"/>
    <s v="G000000001"/>
    <s v="LFF (MDG-F)"/>
    <s v="DE10GM4009"/>
    <s v="DE1XGM4009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DE10GM8003 MBS B&amp;P Trans Costs"/>
    <s v="O000000007"/>
    <s v="G000000001"/>
    <s v="LFF (MDG-F)"/>
    <s v="DE10GM8003"/>
    <s v="DE1XGM8003"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08GLE009 XXX_Legal BP LS GM5"/>
    <s v="O000000007"/>
    <s v="G000000001"/>
    <s v="LFF (MDG-F)"/>
    <s v="KR08GLE009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1GLE006 XXXLegal BP LS GM5XXX"/>
    <s v="O000000007"/>
    <s v="G000000001"/>
    <s v="LFF (MDG-F)"/>
    <s v="KR11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5GLE006 XXXLegal BP LS GM5XXX"/>
    <s v="O000000007"/>
    <s v="G000000001"/>
    <s v="LFF (MDG-F)"/>
    <s v="KR15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KR16GLE006 XXXLegal BP LS GM5XXX"/>
    <s v="O000000007"/>
    <s v="G000000001"/>
    <s v="LFF (MDG-F)"/>
    <s v="KR16GLE006"/>
    <m/>
    <b v="0"/>
    <x v="0"/>
    <x v="1"/>
    <d v="2025-02-24T09:53:09"/>
    <d v="2025-02-27T00:00:00"/>
    <d v="2025-02-28T00:00:00"/>
    <x v="0"/>
    <n v="4"/>
    <s v="Jojeff Tagnong"/>
    <m/>
  </r>
  <r>
    <x v="79"/>
    <x v="0"/>
    <x v="2"/>
    <s v="CLFF_VMCA$$$SG10GM2004 SG ALLN X-CHG"/>
    <s v="O000000007"/>
    <s v="G000000001"/>
    <s v="LFF (MDG-F)"/>
    <s v="SG10GM2004"/>
    <m/>
    <b v="0"/>
    <x v="0"/>
    <x v="1"/>
    <d v="2025-02-24T09:53:09"/>
    <d v="2025-02-27T00:00:00"/>
    <d v="2025-02-28T00:00:00"/>
    <x v="0"/>
    <n v="4"/>
    <s v="Jojeff Tagnong"/>
    <m/>
  </r>
  <r>
    <x v="80"/>
    <x v="0"/>
    <x v="2"/>
    <s v="PTEMPNA_US201PIOMEVCXPR01"/>
    <s v="H000003686"/>
    <s v="TEMPNA_US201PIOMEVCX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1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0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0"/>
    <x v="0"/>
    <x v="2"/>
    <s v="PTEMPNA_US201PIOMCCGVPR02"/>
    <s v="H000003684"/>
    <s v="TEMPNA_US201PIOMCCGVPR"/>
    <s v="Non-LFF"/>
    <s v=""/>
    <m/>
    <b v="0"/>
    <x v="1"/>
    <x v="1"/>
    <d v="2025-02-24T09:29:21"/>
    <d v="2025-02-25T00:00:00"/>
    <d v="2025-02-25T00:00:00"/>
    <x v="0"/>
    <n v="1"/>
    <s v="Rizza Domingo"/>
    <m/>
  </r>
  <r>
    <x v="81"/>
    <x v="0"/>
    <x v="2"/>
    <s v="CNOW_AUS0$$$0000092002"/>
    <s v="L000006137"/>
    <s v="DFLTPGCOH_BF-N3_002142"/>
    <s v="Non-LFF"/>
    <s v=""/>
    <s v="No actions needed from us."/>
    <b v="0"/>
    <x v="1"/>
    <x v="1"/>
    <d v="2025-02-25T07:29:41"/>
    <m/>
    <m/>
    <x v="1"/>
    <n v="6"/>
    <s v="Natasha Hazel Aliado"/>
    <m/>
  </r>
  <r>
    <x v="81"/>
    <x v="0"/>
    <x v="2"/>
    <s v="CFLTFLE_10548-141-ECOM"/>
    <s v="L000008508"/>
    <s v="DFLTPGCOH_DIV-65_001054"/>
    <s v="Non-LFF"/>
    <s v=""/>
    <s v="No actions needed from us."/>
    <b v="0"/>
    <x v="1"/>
    <x v="1"/>
    <d v="2025-02-25T07:29:41"/>
    <m/>
    <m/>
    <x v="1"/>
    <n v="6"/>
    <s v="Natasha Hazel Aliado"/>
    <m/>
  </r>
  <r>
    <x v="81"/>
    <x v="0"/>
    <x v="2"/>
    <s v="OUY_3110250000_BF-C2_1823"/>
    <s v="H000000381"/>
    <s v="HD00000888"/>
    <s v="Non-LFF"/>
    <s v=""/>
    <s v="No actions needed from us."/>
    <b v="0"/>
    <x v="1"/>
    <x v="1"/>
    <d v="2025-02-25T07:29:41"/>
    <m/>
    <m/>
    <x v="1"/>
    <n v="6"/>
    <s v="Natasha Hazel Aliado"/>
    <m/>
  </r>
  <r>
    <x v="82"/>
    <x v="0"/>
    <x v="2"/>
    <s v="CLFF_1000$$$CN50C01602 CMCSS R1"/>
    <s v="H000001344"/>
    <s v="H000000902"/>
    <s v="LFF (MDG-F)"/>
    <s v="CN50C01602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50000 Local EHS"/>
    <s v="H000001596"/>
    <s v="L000011201"/>
    <s v="LFF (MDG-F)"/>
    <s v="CN90L50000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CLFF_1000$$$CN90L80001 Internal Audit"/>
    <s v="H000001596"/>
    <s v="L000011201"/>
    <s v="LFF (MDG-F)"/>
    <s v="CN90L80001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001CN5013611 SIT COM C&amp;E Pimi Blue paper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1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352 ERB COM C&amp;E Market access for Sales team"/>
    <s v="H000001419"/>
    <s v="LEAN_X3101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01CN5013610 ERB COM C&amp;E BioS differentiation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1 O59 COM PROM OTH 影像科调研(biomarker)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2 O59 COM PROM OTH Disease awarenees -人民日报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3 O59 COM PROM OTH Disease awarenees -患者组织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4 O59 COM PROM OTH Paitents story (wording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5 O59 COM PROM OTH Pimi白皮书-患者对疾病认知的调研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006 O59 COM PROM OTH Market Research-TGCT Tr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1CN5015500 O59 COM PROM OTH Global funding-Pimi"/>
    <s v="H000004390"/>
    <s v="LEAN_X31011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112CN5023302 O59 MED MED OTH TGCT Medical Activities"/>
    <s v="H000004392"/>
    <s v="LEAN_X31011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0271 FD COM PROM Fewer and Complete campaign"/>
    <s v="H000001491"/>
    <s v="LEAN_X310201CN501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1201 FD COM ADV Gonal-f 30 years"/>
    <s v="H000001487"/>
    <s v="LEAN_X310201CN5011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2 FD COM C&amp;E Better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3 FD COM C&amp;E Bridge Campaign"/>
    <s v="H000001489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4 FD COM C&amp;E Project Future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5 FD COM C&amp;E Hand in hand campaig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376 FD COM C&amp;E Fertility preservation"/>
    <s v="H000001491"/>
    <s v="LEAN_X31020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3609 FD COM C&amp;E 辅助生殖十五五规划研究/立法研究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7 FD COM PROM OTH 国药诚信数据"/>
    <s v="H000001486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8 FD COM PROM OTH Localization of ONE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09 FD COM PROM OTH Localization of IVF Pro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0 FD COM PROM OTH Localization of PJOS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1 FD COM PROM OTH Localization of PIVO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2 FD COM PROM OTH Implementation of local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1CN5015313 FD COM PROM OTH Early access &amp; GMA relat"/>
    <s v="H000001484"/>
    <s v="LEAN_X31020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39 FD MED MED EDU COS guideline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0340 FD MED MED EDU 科研系列交流会"/>
    <s v="H000001517"/>
    <s v="LEAN_X310202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202CN5023641 FD MED MED OTH RA Gonal-f 150&amp;300&amp;450IU"/>
    <s v="H000001521"/>
    <s v="LEAN_X310202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6 DIA R&amp;D MED EDU in depth interview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257 DIA R&amp;D MED EDU DB digital MSL  program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8 DIA R&amp;D MED EDU MA Diabetes congress-off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0509 DIA R&amp;D MED EDU MA Diabetes congress-onl"/>
    <s v="H000001505"/>
    <s v="LEAN_X31030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03CN5023617 DIA R&amp;D MED OTH RA GIR renewal"/>
    <s v="H000001507"/>
    <s v="LEAN_X310303CN502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257 CAR R&amp;D MED EDU CV digital  MSL program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507 CAR R&amp;D MED EDU CV MA meeting- online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23CN5020823 CAR R&amp;D MED EDU CV MSL 3rd party regiona"/>
    <s v="H000001505"/>
    <s v="LEAN_X31032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3608 THY COM C&amp;E Community Thyriods Eco-syste"/>
    <s v="H000001595"/>
    <s v="LEAN_X310331CN5013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1CN5015210 Hotspot Region Support Project"/>
    <s v="H000001382"/>
    <s v="LEAN_X31033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1 THY R&amp;D MED EDU TD 3rd party meetings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333CN5020822 THY R&amp;D MED EDU TD funding"/>
    <s v="H000001505"/>
    <s v="LEAN_X310333CN5020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2"/>
    <x v="0"/>
    <x v="2"/>
    <s v="PLEAN_X310941CN5015308 TEP COM PROM OTH ONC TT NRDL"/>
    <s v="H000004119"/>
    <s v="LEAN_X310941CN5015000"/>
    <s v="Non-LFF"/>
    <s v=""/>
    <m/>
    <b v="0"/>
    <x v="1"/>
    <x v="1"/>
    <d v="2025-02-25T05:29:51"/>
    <d v="2025-02-27T00:00:00"/>
    <d v="2025-02-27T00:00:00"/>
    <x v="0"/>
    <n v="2"/>
    <s v="Carlo Umali"/>
    <m/>
  </r>
  <r>
    <x v="83"/>
    <x v="0"/>
    <x v="2"/>
    <s v="CSCALA_1042$BISS_S0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BISS_S30"/>
    <s v="H000000423"/>
    <s v="DFLTPGCOH_BF-B3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C96"/>
    <s v="H000000423"/>
    <s v="DFLTPGCOH_BF-B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D11"/>
    <s v="H000000423"/>
    <s v="DFLTPGCOH_BF-B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F98"/>
    <s v="H000000423"/>
    <s v="DFLTPGCOH_BF-A4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MS_W0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E98"/>
    <s v="H000000423"/>
    <s v="DFLTPGCOH_BF-A5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I56"/>
    <s v="H000000423"/>
    <s v="DFLTPGCOH_BF-FE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MSPM_T96"/>
    <s v="H000000423"/>
    <s v="DFLTPGCOH_BF-77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O33"/>
    <s v="H000000423"/>
    <s v="DFLTPGCOH_BF-52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59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CSCALA_1042$ONPM_W62"/>
    <s v="H000000423"/>
    <s v="DFLTPGCOH_BF-V9_001042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1 7001IC1814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3"/>
    <x v="0"/>
    <x v="2"/>
    <s v="IEMERAL_000009101238 7001IC1820SI3110250000"/>
    <s v="H000000434"/>
    <s v="DFLTPGCOH_BF-A4_001060_IO"/>
    <s v="Non-LFF"/>
    <s v=""/>
    <m/>
    <b v="0"/>
    <x v="1"/>
    <x v="1"/>
    <d v="2025-02-25T05:11:05"/>
    <d v="2025-02-27T00:00:00"/>
    <d v="2025-02-27T00:00:00"/>
    <x v="0"/>
    <n v="2"/>
    <s v="Carlo Umali"/>
    <m/>
  </r>
  <r>
    <x v="84"/>
    <x v="0"/>
    <x v="2"/>
    <s v="CNOW_7210$$$0000052369 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P139595864"/>
    <s v="L000009361"/>
    <s v="DFLTPGCOH_BF-N9_002119 Sigma-Aldrich (Wuxi) Life Science &amp; Technology, Chin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57565 "/>
    <s v="L000013808"/>
    <s v="DFLTPGCOH_002047 Sigma-Aldrich Company Limited, UK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265235 "/>
    <s v="L000013808"/>
    <s v="DFLTPGCOH_002072 BioReliance Corporation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NOW_7210$$$0000023582 "/>
    <s v="L000013808"/>
    <s v="DFLTPGCOH_002106 Sigma-Aldrich, Inc., USA"/>
    <s v="Non-LFF"/>
    <s v=""/>
    <s v="Already mapped"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759$LSWH"/>
    <s v="L000009982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4141 "/>
    <s v="L000009919"/>
    <s v="DFLTPGCOH_BS-02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999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19"/>
    <s v="L000011687"/>
    <s v="DFLTPGCOH_T-01_001042 Merck Sdn Bhd, Malaysi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SCALA_1042$PSCE_P48"/>
    <s v="L000011687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68.5031 "/>
    <s v="L000011585"/>
    <s v="DFLTPGCOH_DIV-63_001968 EMD Millipore Corp., Puerto Rico Branch, Puerto Rico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06 "/>
    <s v="L000011619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45.5148 "/>
    <s v="L000011619"/>
    <s v="DFLTPGCOH_DIV-63_001945 Millipore S.A.S., France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4"/>
    <x v="0"/>
    <x v="2"/>
    <s v="CORAERP_MMOR1975.5951 "/>
    <s v="L000012325"/>
    <s v="DFLTPGCOH_002072 BioReliance Corporation, USA"/>
    <s v="Non-LFF"/>
    <s v=""/>
    <m/>
    <b v="0"/>
    <x v="2"/>
    <x v="1"/>
    <d v="2025-02-25T11:03:33"/>
    <d v="2025-02-27T00:00:00"/>
    <d v="2025-02-27T00:00:00"/>
    <x v="0"/>
    <n v="2"/>
    <s v="Joan Rose Pena"/>
    <m/>
  </r>
  <r>
    <x v="85"/>
    <x v="0"/>
    <x v="2"/>
    <s v="CNOW_7210$$$0000052369"/>
    <s v="L000009356"/>
    <s v="DFLTPGCOH_BF-N9_002119 Sigma-Aldrich (Wuxi) Life Science &amp; Technology, China"/>
    <s v="Non-LFF"/>
    <s v=""/>
    <m/>
    <b v="0"/>
    <x v="2"/>
    <x v="1"/>
    <d v="2025-02-26T14:26:03"/>
    <d v="2025-02-28T00:00:00"/>
    <d v="2025-02-28T00:00:00"/>
    <x v="0"/>
    <n v="2"/>
    <s v="Joan Rose Pena"/>
    <m/>
  </r>
  <r>
    <x v="86"/>
    <x v="0"/>
    <x v="2"/>
    <s v="D30010800000000 "/>
    <s v="L000006431"/>
    <s v="DFLTPGCOH_000000 Trustees of the Sigma-Aldrich Pension Scheme (UK), UK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9"/>
    <s v="L000012340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08"/>
    <s v="L000010037"/>
    <s v="DFLTPGCOH_BF-C4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6"/>
    <x v="0"/>
    <x v="2"/>
    <s v="CNOW_7210$$$0000015912"/>
    <s v="L000012340"/>
    <s v="DFLTPGCOH_002004 Sigma-Aldrich Grundstücks GmbH &amp; Co. KG, Germany"/>
    <s v="Non-LFF"/>
    <s v=""/>
    <m/>
    <b v="0"/>
    <x v="2"/>
    <x v="1"/>
    <d v="2025-02-26T11:46:04"/>
    <d v="2025-02-28T00:00:00"/>
    <d v="2025-02-28T00:00:00"/>
    <x v="0"/>
    <n v="2"/>
    <s v="Joan Rose Pena"/>
    <m/>
  </r>
  <r>
    <x v="87"/>
    <x v="0"/>
    <x v="2"/>
    <s v="CPHOENX_01010000639309 SAP Next ERP Implementation"/>
    <s v="L000013805"/>
    <s v="L000010760"/>
    <s v="Non-LFF"/>
    <s v=""/>
    <m/>
    <b v="0"/>
    <x v="2"/>
    <x v="1"/>
    <d v="2025-02-26T08:32:22"/>
    <d v="2025-02-28T00:00:00"/>
    <d v="2025-02-28T00:00:00"/>
    <x v="0"/>
    <n v="2"/>
    <s v="Jayson Martinez"/>
    <m/>
  </r>
  <r>
    <x v="88"/>
    <x v="0"/>
    <x v="2"/>
    <s v="CLFF_VMCA$$$KR07C06030 Global Quality- SP&amp;C Korea"/>
    <s v="P000000904"/>
    <s v="P000000837 EL-FO-PQ Patterning Global Quality"/>
    <s v="LFF (MDG-F)"/>
    <s v="KR07C06030"/>
    <m/>
    <b v="0"/>
    <x v="3"/>
    <x v="1"/>
    <d v="2025-02-26T09:18:33"/>
    <d v="2025-02-28T00:00:00"/>
    <d v="2025-02-28T00:00:00"/>
    <x v="0"/>
    <n v="2"/>
    <s v="Eivy Denine Cruz"/>
    <m/>
  </r>
  <r>
    <x v="89"/>
    <x v="0"/>
    <x v="2"/>
    <s v="CEMERAL_64010010991319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89"/>
    <x v="0"/>
    <x v="2"/>
    <s v="CEMERAL_64010010991310"/>
    <s v="G000000635 "/>
    <s v="L000011191"/>
    <s v="Non-LFF"/>
    <s v=""/>
    <m/>
    <b v="0"/>
    <x v="0"/>
    <x v="1"/>
    <d v="2025-02-27T15:14:00"/>
    <d v="2025-02-28T00:00:00"/>
    <d v="2025-02-28T00:00:00"/>
    <x v="0"/>
    <n v="1"/>
    <s v="Jojeff Tagnong"/>
    <m/>
  </r>
  <r>
    <x v="90"/>
    <x v="0"/>
    <x v="2"/>
    <s v="CLFF_1000$$$KR02TPAZ06 Customer Fulfillment Excellence Asia"/>
    <s v="P000000468"/>
    <s v="P000000470 EL-SC-CC Customer Fulfillment Asia 2"/>
    <s v="LFF (MDG-F)"/>
    <s v="KR02TPAZ06"/>
    <m/>
    <b v="0"/>
    <x v="3"/>
    <x v="1"/>
    <d v="2025-02-27T14:54:12"/>
    <d v="2025-03-03T00:00:00"/>
    <d v="2025-03-03T00:00:00"/>
    <x v="0"/>
    <n v="2"/>
    <s v="Eivy Denine Cruz"/>
    <m/>
  </r>
  <r>
    <x v="91"/>
    <x v="0"/>
    <x v="2"/>
    <s v="CSCALA_1721$F07 GBF Oncology"/>
    <s v="H000000162"/>
    <s v="DFLTPGCOH_BF-52_001721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7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8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09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0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1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2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3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4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5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CSCALA_1759$E016"/>
    <s v="H000000161"/>
    <s v="DFLTPGCOH_BF-V9_001759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11CN5015500 O59 COM PROM OTH Global funding-Pimi"/>
    <s v="H000000162"/>
    <s v="LEAN_X310111CN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61CH6814063 MAP: Pricing, Access &amp; Contracting"/>
    <s v="H000000161"/>
    <s v="LEAN_X310161CH6814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AE5015601 SP PROM OTHERS-FF4-BAVEN V9"/>
    <s v="H000000161"/>
    <s v="LEAN_X310181AE5015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1IT5030227 BAV Other M&amp;S MAP"/>
    <s v="H000000161"/>
    <s v="LEAN_X310181IT5030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1"/>
    <x v="0"/>
    <x v="2"/>
    <s v="PLEAN_X310182TN5023200 Bavencio global //UC Advisory Board DZ"/>
    <s v="H000000161"/>
    <s v="LEAN_X310182TN5023000"/>
    <s v="Non-LFF"/>
    <s v=""/>
    <m/>
    <b v="0"/>
    <x v="1"/>
    <x v="1"/>
    <d v="2025-02-28T17:38:23"/>
    <d v="2025-03-05T00:00:00"/>
    <d v="2025-03-05T00:00:00"/>
    <x v="0"/>
    <n v="3"/>
    <s v="Rayneil Reas"/>
    <m/>
  </r>
  <r>
    <x v="92"/>
    <x v="0"/>
    <x v="2"/>
    <s v="PLEAN_X310201AE5010405 SP PROM MAT-PS-FERT"/>
    <s v="H000000299"/>
    <s v="LEAN_X310201AE501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CH6802049 ESHRE global F04 costs ISS"/>
    <s v="H000000453"/>
    <s v="LEAN_X310201CH6810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15301 FER COM-OTHER PROM-SA-GAP"/>
    <s v="H000000303"/>
    <s v="LEAN_X3102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201SA5030301 FER COM-OTHER M&amp;S-SA"/>
    <s v="H000000303"/>
    <s v="LEAN_X31020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1301 DIA COM-ADVERTISING-SA"/>
    <s v="H000000303"/>
    <s v="LEAN_X310301SA5011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301SA5015303 DIA COM-OTHER PROM-SA"/>
    <s v="H000000303"/>
    <s v="LEAN_X310301SA5015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1AE5013407 SP CONG/EVENTS-SY-ENDO"/>
    <s v="H000000312"/>
    <s v="LEAN_X310401AE501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403AE5043402 R&amp;D REGISTRTAION-IQ-ENDO"/>
    <s v="H000000274"/>
    <s v="LEAN_X310403AE5043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CH6802043 ECTRIMS Global Costs ISS F04"/>
    <s v="H000000453"/>
    <s v="LEAN_X310511CH6802000"/>
    <s v="Non-LFF"/>
    <s v=""/>
    <s v="Parent node is mapped under Trash which makes the object unmappable."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511SA5030302 MAV COM-OTHER M&amp;S-SA-REGISTRATION"/>
    <s v="H000000303"/>
    <s v="LEAN_X310511SA503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2"/>
    <x v="0"/>
    <x v="2"/>
    <s v="PLEAN_X310942SA5020301 TEP MED-MED EDUCATION-SA"/>
    <s v="H000000303"/>
    <s v="LEAN_X310942SA5020000"/>
    <s v="Non-LFF"/>
    <s v=""/>
    <m/>
    <b v="0"/>
    <x v="1"/>
    <x v="1"/>
    <d v="2025-02-28T13:10:21"/>
    <d v="2025-03-05T00:00:00"/>
    <d v="2025-03-05T00:00:00"/>
    <x v="0"/>
    <n v="3"/>
    <s v="Rayneil Reas"/>
    <m/>
  </r>
  <r>
    <x v="93"/>
    <x v="0"/>
    <x v="2"/>
    <s v="CTEMPNA_1000PH80GFO119 CAO R2P Benfits North America"/>
    <s v="G000000633"/>
    <s v="G000000635"/>
    <s v="Non-LFF"/>
    <s v=""/>
    <m/>
    <b v="0"/>
    <x v="0"/>
    <x v="1"/>
    <d v="2025-02-28T12:22:02"/>
    <d v="2025-03-05T00:00:00"/>
    <d v="2025-03-05T00:00:00"/>
    <x v="0"/>
    <n v="3"/>
    <s v="Mercia Moshitwa"/>
    <m/>
  </r>
  <r>
    <x v="94"/>
    <x v="0"/>
    <x v="2"/>
    <s v="CSCALA_1820$A064 Field Force in New Zealand"/>
    <s v="H000001141"/>
    <s v="DFLTPGCOH_BF-52_001820"/>
    <s v="Non-LFF"/>
    <s v=""/>
    <s v="Already mapped"/>
    <b v="0"/>
    <x v="1"/>
    <x v="1"/>
    <d v="2025-02-28T09:46:49"/>
    <d v="2025-03-05T00:00:00"/>
    <d v="2025-03-05T00:00:00"/>
    <x v="0"/>
    <n v="3"/>
    <s v="Carlo Umali"/>
    <m/>
  </r>
  <r>
    <x v="94"/>
    <x v="0"/>
    <x v="2"/>
    <s v="CSCALA_1820$A100_68"/>
    <s v="H000001142"/>
    <s v="DFLTPGCOH_BF-B3_001820"/>
    <s v="Non-LFF"/>
    <s v=""/>
    <m/>
    <b v="0"/>
    <x v="1"/>
    <x v="1"/>
    <d v="2025-02-28T09:46:49"/>
    <d v="2025-03-05T00:00:00"/>
    <d v="2025-03-05T00:00:00"/>
    <x v="0"/>
    <n v="3"/>
    <s v="Carlo Umali"/>
    <m/>
  </r>
  <r>
    <x v="95"/>
    <x v="0"/>
    <x v="2"/>
    <s v="CSCALA_1025$ARAM Electricity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8111_V38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TAVH Heating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VIZ Water"/>
    <s v="H000003642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6114_E83"/>
    <s v="H000003640"/>
    <s v="DFLTPGCOH_DIV-3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3_E21"/>
    <s v="H000003640"/>
    <s v="DFLTPGCOH_SDV-ET1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SCALA_1025$5111_E81"/>
    <s v="H000003640"/>
    <s v="DFLTPGCOH_SDV-EU2_001025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5"/>
    <x v="0"/>
    <x v="2"/>
    <s v="CFLTFLE_2276HRIF_EIC Healthcare CM Croatia Income"/>
    <s v="H000003637"/>
    <s v="DFLTPGCOH_DIV-31_002276"/>
    <s v="Non-LFF"/>
    <s v=""/>
    <m/>
    <b v="0"/>
    <x v="1"/>
    <x v="1"/>
    <d v="2025-02-28T09:44:16"/>
    <d v="2025-03-05T00:00:00"/>
    <d v="2025-03-05T00:00:00"/>
    <x v="0"/>
    <n v="3"/>
    <s v="John Poulie Borromeo"/>
    <m/>
  </r>
  <r>
    <x v="96"/>
    <x v="1"/>
    <x v="6"/>
    <s v="CLFF_1000$$$DE10505500"/>
    <s v="G000000397 "/>
    <s v="G000000356"/>
    <s v="LFF (MDG-F)"/>
    <s v="DE10505500"/>
    <m/>
    <b v="0"/>
    <x v="0"/>
    <x v="1"/>
    <d v="2025-03-03T09:34:30"/>
    <m/>
    <m/>
    <x v="0"/>
    <n v="2"/>
    <s v="Francesco Ricioppo"/>
    <m/>
  </r>
  <r>
    <x v="96"/>
    <x v="1"/>
    <x v="4"/>
    <s v="CLFF_1000$$$DE10550100"/>
    <s v="G000000397 "/>
    <s v="G000000399"/>
    <s v="LFF (MDG-F)"/>
    <s v="DE10550100"/>
    <s v="Trash"/>
    <b v="0"/>
    <x v="0"/>
    <x v="1"/>
    <d v="2025-03-03T09:34:30"/>
    <m/>
    <m/>
    <x v="0"/>
    <n v="2"/>
    <s v="Francesco Ricioppo"/>
    <m/>
  </r>
  <r>
    <x v="96"/>
    <x v="1"/>
    <x v="4"/>
    <s v="CLFF_1000$$$DE10559100"/>
    <s v="G000000397 "/>
    <s v="G000000399"/>
    <s v="LFF (MDG-F)"/>
    <s v="DE10559100"/>
    <s v="Trash"/>
    <b v="0"/>
    <x v="0"/>
    <x v="1"/>
    <d v="2025-03-03T09:34:30"/>
    <m/>
    <m/>
    <x v="0"/>
    <n v="2"/>
    <s v="Francesco Ricioppo"/>
    <m/>
  </r>
  <r>
    <x v="96"/>
    <x v="1"/>
    <x v="4"/>
    <s v="CLFF_1000$$$DE10566910"/>
    <s v="G000000397 "/>
    <s v="G000001069"/>
    <s v="LFF (MDG-F)"/>
    <s v="DE10566910"/>
    <s v="Trash"/>
    <b v="0"/>
    <x v="0"/>
    <x v="1"/>
    <d v="2025-03-03T09:34:30"/>
    <m/>
    <m/>
    <x v="0"/>
    <n v="2"/>
    <s v="Francesco Ricioppo"/>
    <m/>
  </r>
  <r>
    <x v="96"/>
    <x v="1"/>
    <x v="6"/>
    <s v="CLFF_1000$$$DE10580022"/>
    <s v="G000000397 "/>
    <s v="G000000356"/>
    <s v="LFF (MDG-F)"/>
    <s v="DE10580022"/>
    <m/>
    <b v="0"/>
    <x v="0"/>
    <x v="1"/>
    <d v="2025-03-03T09:34:30"/>
    <m/>
    <m/>
    <x v="0"/>
    <n v="2"/>
    <s v="Francesco Ricioppo"/>
    <m/>
  </r>
  <r>
    <x v="96"/>
    <x v="1"/>
    <x v="6"/>
    <s v="CLFF_1000$$$DE10580023"/>
    <s v="G000000397"/>
    <s v="G000000356"/>
    <s v="LFF (MDG-F)"/>
    <s v="DE10580023"/>
    <m/>
    <b v="0"/>
    <x v="0"/>
    <x v="1"/>
    <d v="2025-03-03T09:34:30"/>
    <m/>
    <m/>
    <x v="0"/>
    <n v="2"/>
    <s v="Francesco Ricioppo"/>
    <m/>
  </r>
  <r>
    <x v="96"/>
    <x v="1"/>
    <x v="6"/>
    <s v="CLFF_1000$$$DE10580024"/>
    <s v="G000000397"/>
    <s v="G000000356"/>
    <s v="LFF (MDG-F)"/>
    <s v="DE10580024"/>
    <m/>
    <b v="0"/>
    <x v="0"/>
    <x v="1"/>
    <d v="2025-03-03T09:34:30"/>
    <m/>
    <m/>
    <x v="0"/>
    <n v="2"/>
    <s v="Francesco Ricioppo"/>
    <m/>
  </r>
  <r>
    <x v="96"/>
    <x v="1"/>
    <x v="6"/>
    <s v="CLFF_1000$$$DE10580025"/>
    <s v="G000000397"/>
    <s v="G000000356"/>
    <s v="LFF (MDG-F)"/>
    <s v="DE10580025"/>
    <m/>
    <b v="0"/>
    <x v="0"/>
    <x v="1"/>
    <d v="2025-03-03T09:34:30"/>
    <m/>
    <m/>
    <x v="0"/>
    <n v="2"/>
    <s v="Francesco Ricioppo"/>
    <m/>
  </r>
  <r>
    <x v="96"/>
    <x v="1"/>
    <x v="6"/>
    <s v="CLFF_1000$$$DE10580026"/>
    <s v="G000000397"/>
    <s v="G000000356"/>
    <s v="LFF (MDG-F)"/>
    <s v="DE10580026"/>
    <m/>
    <b v="0"/>
    <x v="0"/>
    <x v="1"/>
    <d v="2025-03-03T09:34:30"/>
    <m/>
    <m/>
    <x v="0"/>
    <n v="2"/>
    <s v="Francesco Ricioppo"/>
    <m/>
  </r>
  <r>
    <x v="96"/>
    <x v="1"/>
    <x v="6"/>
    <s v="CLFF_1000$$$DE10580027"/>
    <s v="G000000397"/>
    <s v="G000000356"/>
    <s v="LFF (MDG-F)"/>
    <s v="DE10580027"/>
    <m/>
    <b v="0"/>
    <x v="0"/>
    <x v="1"/>
    <d v="2025-03-03T09:34:30"/>
    <m/>
    <m/>
    <x v="0"/>
    <n v="2"/>
    <s v="Francesco Ricioppo"/>
    <m/>
  </r>
  <r>
    <x v="96"/>
    <x v="1"/>
    <x v="6"/>
    <s v="CLFF_1000$$$DE10580040"/>
    <s v="G000000397"/>
    <s v="G000000356"/>
    <s v="LFF (MDG-F)"/>
    <s v="DE10580040"/>
    <m/>
    <b v="0"/>
    <x v="0"/>
    <x v="1"/>
    <d v="2025-03-03T09:34:30"/>
    <m/>
    <m/>
    <x v="0"/>
    <n v="2"/>
    <s v="Francesco Ricioppo"/>
    <m/>
  </r>
  <r>
    <x v="96"/>
    <x v="1"/>
    <x v="6"/>
    <s v="CLFF_1000$$$DE10628300"/>
    <s v="G000000397"/>
    <s v="G000000356"/>
    <s v="LFF (MDG-F)"/>
    <s v="DE10628300"/>
    <m/>
    <b v="0"/>
    <x v="0"/>
    <x v="1"/>
    <d v="2025-03-03T09:34:30"/>
    <m/>
    <m/>
    <x v="0"/>
    <n v="2"/>
    <s v="Francesco Ricioppo"/>
    <m/>
  </r>
  <r>
    <x v="96"/>
    <x v="1"/>
    <x v="6"/>
    <s v="CLFF_1000$$$DE20675105"/>
    <s v="G000000397"/>
    <s v="G000000500"/>
    <s v="LFF (MDG-F)"/>
    <s v="DE20675105"/>
    <m/>
    <b v="0"/>
    <x v="0"/>
    <x v="1"/>
    <d v="2025-03-03T09:34:30"/>
    <m/>
    <m/>
    <x v="0"/>
    <n v="2"/>
    <s v="Francesco Ricioppo"/>
    <m/>
  </r>
  <r>
    <x v="96"/>
    <x v="1"/>
    <x v="6"/>
    <s v="CLFF_1000$$$DE20675106"/>
    <s v="G000000397"/>
    <s v="G000000500"/>
    <s v="LFF (MDG-F)"/>
    <s v="DE20675106"/>
    <m/>
    <b v="0"/>
    <x v="0"/>
    <x v="1"/>
    <d v="2025-03-03T09:34:30"/>
    <m/>
    <m/>
    <x v="0"/>
    <n v="2"/>
    <s v="Francesco Ricioppo"/>
    <m/>
  </r>
  <r>
    <x v="96"/>
    <x v="1"/>
    <x v="4"/>
    <s v="CLFF_1000$$$DE20995000"/>
    <s v="G000000397 "/>
    <s v="Trash"/>
    <s v="LFF (MDG-F)"/>
    <s v="DE20995000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7"/>
    <s v="G000000397 "/>
    <s v="Trash"/>
    <s v="LFF (MDG-F)"/>
    <s v="DE10889997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8"/>
    <s v="G000000397 "/>
    <s v="Trash"/>
    <s v="LFF (MDG-F)"/>
    <s v="DE10889998"/>
    <s v="Trash"/>
    <b v="0"/>
    <x v="0"/>
    <x v="1"/>
    <d v="2025-03-03T09:34:30"/>
    <m/>
    <m/>
    <x v="0"/>
    <n v="2"/>
    <s v="Francesco Ricioppo"/>
    <m/>
  </r>
  <r>
    <x v="96"/>
    <x v="1"/>
    <x v="4"/>
    <s v="CLFF_1000$$$DE10889999"/>
    <s v="G000000397 "/>
    <s v="Trash"/>
    <s v="LFF (MDG-F)"/>
    <s v="DE10889999"/>
    <s v="Trash"/>
    <b v="0"/>
    <x v="0"/>
    <x v="1"/>
    <d v="2025-03-03T09:34:30"/>
    <m/>
    <m/>
    <x v="0"/>
    <n v="2"/>
    <s v="Francesco Ricioppo"/>
    <m/>
  </r>
  <r>
    <x v="97"/>
    <x v="0"/>
    <x v="2"/>
    <s v="CLFF_1000$$$DE20517200 "/>
    <s v="G000000397 "/>
    <s v="G000000537"/>
    <s v="LFF (MDG-F)"/>
    <s v="DE20517200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4 "/>
    <s v="G000000397 "/>
    <s v="G000000537"/>
    <s v="LFF (MDG-F)"/>
    <s v="DE20847204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5 "/>
    <s v="G000000397 "/>
    <s v="G000000537"/>
    <s v="LFF (MDG-F)"/>
    <s v="DE20847205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6 "/>
    <s v="G000000397 "/>
    <s v="G000000537"/>
    <s v="LFF (MDG-F)"/>
    <s v="DE20847206"/>
    <m/>
    <b v="0"/>
    <x v="0"/>
    <x v="1"/>
    <d v="2025-03-03T09:22:03"/>
    <d v="2025-03-05T00:00:00"/>
    <d v="2025-03-05T00:00:00"/>
    <x v="0"/>
    <n v="2"/>
    <s v="Francesco Ricioppo"/>
    <m/>
  </r>
  <r>
    <x v="97"/>
    <x v="0"/>
    <x v="2"/>
    <s v="CLFF_1000$$$DE20847207 "/>
    <s v="G000000397 "/>
    <s v="G000000537"/>
    <s v="LFF (MDG-F)"/>
    <s v="DE20847207"/>
    <m/>
    <b v="0"/>
    <x v="0"/>
    <x v="1"/>
    <d v="2025-03-03T09:22:03"/>
    <d v="2025-03-05T00:00:00"/>
    <d v="2025-03-05T00:00:00"/>
    <x v="0"/>
    <n v="2"/>
    <s v="Francesco Ricioppo"/>
    <m/>
  </r>
  <r>
    <x v="98"/>
    <x v="1"/>
    <x v="6"/>
    <s v="CLFF_1000$$$DE10698316"/>
    <s v="G000001280"/>
    <s v="G000001222"/>
    <s v="LFF (MDG-F)"/>
    <s v="DE10698316"/>
    <m/>
    <b v="0"/>
    <x v="0"/>
    <x v="1"/>
    <d v="2025-03-03T20:31:53"/>
    <m/>
    <m/>
    <x v="0"/>
    <n v="2"/>
    <s v="Virginia Passadore"/>
    <m/>
  </r>
  <r>
    <x v="99"/>
    <x v="0"/>
    <x v="2"/>
    <s v="CLFF_VMCA$$$CN09L16005"/>
    <s v="P000000499"/>
    <s v="P000000635 EL-SC-E Global Engineering"/>
    <s v="LFF (MDG-F)"/>
    <s v="CN09L16005"/>
    <m/>
    <b v="0"/>
    <x v="3"/>
    <x v="1"/>
    <d v="2025-03-03T13:53:54"/>
    <d v="2025-03-05T00:00:00"/>
    <d v="2025-03-05T00:00:00"/>
    <x v="0"/>
    <n v="2"/>
    <s v="Eivy Denine Cruz"/>
    <m/>
  </r>
  <r>
    <x v="100"/>
    <x v="1"/>
    <x v="6"/>
    <s v="CLFF_1000$$$DE10622600"/>
    <s v="G000000392"/>
    <s v="G000000393"/>
    <s v="LFF (MDG-F)"/>
    <s v="DE10622600"/>
    <m/>
    <b v="0"/>
    <x v="0"/>
    <x v="1"/>
    <d v="2025-03-05T11:08:11"/>
    <m/>
    <m/>
    <x v="0"/>
    <n v="0"/>
    <s v="Francesco Ricioppo"/>
    <m/>
  </r>
  <r>
    <x v="101"/>
    <x v="1"/>
    <x v="5"/>
    <s v="CEMERAL_70006301992296"/>
    <s v="G000001233"/>
    <s v="G000000253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ITR_1000$$$3943IT1055"/>
    <s v="G000000279"/>
    <s v="G000000282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ITR_1000$$$ITCC179801"/>
    <s v="G000001233"/>
    <s v="G000000253"/>
    <s v="Non-LFF"/>
    <s v=""/>
    <m/>
    <b v="0"/>
    <x v="0"/>
    <x v="1"/>
    <d v="2025-03-04T14:35:25"/>
    <m/>
    <m/>
    <x v="0"/>
    <n v="1"/>
    <s v="Jay-R Lizardo"/>
    <m/>
  </r>
  <r>
    <x v="101"/>
    <x v="1"/>
    <x v="6"/>
    <s v="CLFF_1000$$$DE10513301"/>
    <s v="G000001356"/>
    <s v="G000001235"/>
    <s v="LFF (MDG-F)"/>
    <s v="DE10513301"/>
    <m/>
    <b v="0"/>
    <x v="0"/>
    <x v="1"/>
    <d v="2025-03-04T14:35:25"/>
    <m/>
    <m/>
    <x v="0"/>
    <n v="1"/>
    <s v="Jay-R Lizardo"/>
    <m/>
  </r>
  <r>
    <x v="101"/>
    <x v="1"/>
    <x v="6"/>
    <s v="CLFF_1000$$$DE10533004"/>
    <s v="G000001123"/>
    <s v="G000001278"/>
    <s v="LFF (MDG-F)"/>
    <s v="DE10533004"/>
    <m/>
    <b v="0"/>
    <x v="0"/>
    <x v="1"/>
    <d v="2025-03-04T14:35:25"/>
    <m/>
    <m/>
    <x v="0"/>
    <n v="1"/>
    <s v="Jay-R Lizardo"/>
    <m/>
  </r>
  <r>
    <x v="101"/>
    <x v="1"/>
    <x v="6"/>
    <s v="CLFF_1000$$$DE65GIT032"/>
    <s v="G000000256"/>
    <s v="DFLTPGCOH_BF-C2_001242"/>
    <s v="LFF (MDG-F)"/>
    <s v="DE65GIT032"/>
    <m/>
    <b v="0"/>
    <x v="0"/>
    <x v="1"/>
    <d v="2025-03-04T14:35:25"/>
    <m/>
    <m/>
    <x v="0"/>
    <n v="1"/>
    <s v="Jay-R Lizardo"/>
    <m/>
  </r>
  <r>
    <x v="101"/>
    <x v="1"/>
    <x v="6"/>
    <s v="CLFF_1000$$$VN50GIT050"/>
    <s v="H000004183"/>
    <s v="O000000007"/>
    <s v="LFF (MDG-F)"/>
    <s v="VN50GIT050"/>
    <m/>
    <b v="0"/>
    <x v="0"/>
    <x v="1"/>
    <d v="2025-03-04T14:35:25"/>
    <m/>
    <m/>
    <x v="0"/>
    <n v="1"/>
    <s v="Jay-R Lizardo"/>
    <m/>
  </r>
  <r>
    <x v="101"/>
    <x v="1"/>
    <x v="6"/>
    <s v="CLFF_1000$$$ZA50GIT11B"/>
    <s v="G000000279"/>
    <s v="G000000282"/>
    <s v="LFF (MDG-F)"/>
    <s v="ZA50GIT11B"/>
    <m/>
    <b v="0"/>
    <x v="0"/>
    <x v="1"/>
    <d v="2025-03-04T14:35:25"/>
    <m/>
    <m/>
    <x v="0"/>
    <n v="1"/>
    <s v="Jay-R Lizardo"/>
    <m/>
  </r>
  <r>
    <x v="101"/>
    <x v="1"/>
    <x v="6"/>
    <s v="CLFF_VMCA$$$US10GIT044"/>
    <s v="G000001356"/>
    <s v="G000001235"/>
    <s v="LFF (MDG-F)"/>
    <s v="US10GIT044"/>
    <m/>
    <b v="0"/>
    <x v="0"/>
    <x v="1"/>
    <d v="2025-03-04T14:35:25"/>
    <m/>
    <m/>
    <x v="0"/>
    <n v="1"/>
    <s v="Jay-R Lizardo"/>
    <m/>
  </r>
  <r>
    <x v="101"/>
    <x v="1"/>
    <x v="5"/>
    <s v="CNOW_7210$$$0000010256"/>
    <s v="G000001356"/>
    <s v="G000001235"/>
    <s v="Non-LFF"/>
    <m/>
    <m/>
    <b v="0"/>
    <x v="0"/>
    <x v="1"/>
    <d v="2025-03-04T14:35:25"/>
    <m/>
    <m/>
    <x v="0"/>
    <n v="1"/>
    <s v="Jay-R Lizardo"/>
    <m/>
  </r>
  <r>
    <x v="101"/>
    <x v="1"/>
    <x v="5"/>
    <s v="CNOW_7210$$$0000015455"/>
    <s v="L000013391"/>
    <s v="DFLTPGCOH_BF-C4_002002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NOW_7210$$$0000051657"/>
    <s v="L000013808"/>
    <s v="DFLTPGCOH_002014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NOW_7210$$$0000051660"/>
    <s v="L000013808"/>
    <s v="DFLTPGCOH_002014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NOW_7210$$$0000051708"/>
    <s v="L000013391"/>
    <s v="DFLTPGCOH_002014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NOW_7210$$$0000057162"/>
    <s v="G000001356"/>
    <s v="G000001235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ORAERP_MMOR1975.9445"/>
    <s v="G000001356"/>
    <s v="G000001235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SCALA_1042$PMIT"/>
    <s v="G000000277"/>
    <s v="DFLTPGCOH_001042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TEMPEU_1000FR40708101"/>
    <s v="G000001240"/>
    <s v="DFLTPGCOH_001401"/>
    <s v="Non-LFF"/>
    <s v=""/>
    <m/>
    <b v="0"/>
    <x v="0"/>
    <x v="1"/>
    <d v="2025-03-04T14:35:25"/>
    <m/>
    <m/>
    <x v="0"/>
    <n v="1"/>
    <s v="Jay-R Lizardo"/>
    <m/>
  </r>
  <r>
    <x v="101"/>
    <x v="1"/>
    <x v="5"/>
    <s v="CTEMPEU_1000GB10005697"/>
    <s v="G000001356"/>
    <s v="G000001235"/>
    <s v="Non-LFF"/>
    <s v=""/>
    <m/>
    <b v="0"/>
    <x v="0"/>
    <x v="1"/>
    <d v="2025-03-04T14:35:25"/>
    <m/>
    <m/>
    <x v="0"/>
    <n v="1"/>
    <s v="Jay-R Lizardo"/>
    <m/>
  </r>
  <r>
    <x v="102"/>
    <x v="1"/>
    <x v="4"/>
    <s v="FX31017400000 Bavencio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2"/>
    <x v="1"/>
    <x v="4"/>
    <s v="FX31050400000 Rebif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2"/>
    <x v="1"/>
    <x v="4"/>
    <s v="FX31051400000 Mavenclad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2"/>
    <x v="1"/>
    <x v="5"/>
    <s v="X31017400000 Bavencio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2"/>
    <x v="1"/>
    <x v="5"/>
    <s v="X31050400000 Rebif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2"/>
    <x v="1"/>
    <x v="5"/>
    <s v="X31051400000 Mavenclad Franchise"/>
    <s v="H000000888"/>
    <m/>
    <s v="Non-LFF"/>
    <s v=""/>
    <m/>
    <b v="0"/>
    <x v="1"/>
    <x v="1"/>
    <d v="2025-03-04T10:59:32"/>
    <m/>
    <m/>
    <x v="0"/>
    <n v="1"/>
    <s v="Erjo Miguel Tagle"/>
    <m/>
  </r>
  <r>
    <x v="103"/>
    <x v="1"/>
    <x v="6"/>
    <s v="CLFF_1000$$$DE10600870"/>
    <s v="G000000397 "/>
    <s v="G000000354"/>
    <s v="LFF (MDG-F)"/>
    <s v="DE10600870"/>
    <m/>
    <b v="0"/>
    <x v="0"/>
    <x v="1"/>
    <d v="2025-03-04T09:55:18"/>
    <m/>
    <m/>
    <x v="0"/>
    <n v="1"/>
    <s v="Francesco Ricioppo"/>
    <m/>
  </r>
  <r>
    <x v="103"/>
    <x v="1"/>
    <x v="4"/>
    <s v="CLFF_1000$$$DE20553406"/>
    <s v="G000000397 "/>
    <s v="Trash"/>
    <s v="LFF (MDG-F)"/>
    <s v="DE20553406"/>
    <s v="Trash"/>
    <b v="0"/>
    <x v="0"/>
    <x v="1"/>
    <d v="2025-03-04T09:55:18"/>
    <m/>
    <m/>
    <x v="0"/>
    <n v="1"/>
    <s v="Francesco Ricioppo"/>
    <m/>
  </r>
  <r>
    <x v="103"/>
    <x v="1"/>
    <x v="4"/>
    <s v="CLFF_1000$$$DE20553407"/>
    <s v="G000000397 "/>
    <s v="Trash"/>
    <s v="LFF (MDG-F)"/>
    <s v="DE20553407"/>
    <s v="Trash"/>
    <b v="0"/>
    <x v="0"/>
    <x v="1"/>
    <d v="2025-03-04T09:55:18"/>
    <m/>
    <m/>
    <x v="0"/>
    <n v="1"/>
    <s v="Francesco Ricioppo"/>
    <m/>
  </r>
  <r>
    <x v="104"/>
    <x v="1"/>
    <x v="5"/>
    <s v="CNOW_7210$$$0000040108 "/>
    <s v="L000010190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250044 "/>
    <s v="L000013405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15703 "/>
    <s v="L000013502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15415 "/>
    <s v="L000013502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58825 "/>
    <s v="L000010150"/>
    <s v="DFLTPGCOH_002001 Sigma-Aldrich Biochemie GmbH, Germany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56127 "/>
    <s v="L000013555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08098 "/>
    <s v="L000009645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20047 "/>
    <s v="L000013779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056951 "/>
    <s v="L000013779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NOW_7210$$$0000269002 "/>
    <s v="L000013779"/>
    <s v="DFLTPGCOH_002072 BioRelianc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45.5822 "/>
    <s v="L000013671"/>
    <s v="DFLTPGCOH_DIV-65_001945 Millipore S.A.S., France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17.RLLLX "/>
    <s v="L000009205"/>
    <s v="DFLTPGCOH_BF-LL_001917 Millipore (U.K.) Limited, UK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17.RLLMX "/>
    <s v="L000009205"/>
    <s v="DFLTPGCOH_BF-LM_001917 Millipore (U.K.) Limited, UK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17.RLPLX "/>
    <s v="L000009205"/>
    <s v="DFLTPGCOH_BF-PL_001917 Millipore (U.K.) Limited, UK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75.RLLMX "/>
    <s v="L000009206"/>
    <s v="DFLTPGCOH_BF-LM_001975 EMD Millipor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75.RLPLX "/>
    <s v="L000009206"/>
    <s v="DFLTPGCOH_BF-PL_001975 EMD Millipore Corporation, USA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45.RLLMX "/>
    <s v="L000009204"/>
    <s v="DFLTPGCOH_BF-LM_001945 Millipore S.A.S., France"/>
    <s v="Non-LFF"/>
    <s v=""/>
    <m/>
    <b v="0"/>
    <x v="2"/>
    <x v="1"/>
    <d v="2025-03-04T08:50:04"/>
    <m/>
    <m/>
    <x v="0"/>
    <n v="1"/>
    <s v="Ruby Grace Garcia"/>
    <m/>
  </r>
  <r>
    <x v="104"/>
    <x v="1"/>
    <x v="5"/>
    <s v="CORAERP_MMOR1945.RLPLX "/>
    <s v="L000009204"/>
    <s v="DFLTPGCOH_BF-PL_001945 Millipore S.A.S., France"/>
    <s v="Non-LFF"/>
    <s v=""/>
    <m/>
    <b v="0"/>
    <x v="2"/>
    <x v="1"/>
    <d v="2025-03-04T08:50:04"/>
    <m/>
    <m/>
    <x v="0"/>
    <n v="1"/>
    <s v="Ruby Grace Garci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19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195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24" firstHeaderRow="1" firstDataRow="1" firstDataCol="1" rowPageCount="1" colPageCount="1"/>
  <pivotFields count="19">
    <pivotField axis="axisRow" showAll="0" sortType="ascending">
      <items count="1287">
        <item m="1" x="671"/>
        <item x="0"/>
        <item m="1" x="741"/>
        <item m="1" x="1162"/>
        <item m="1" x="324"/>
        <item m="1" x="1179"/>
        <item m="1" x="701"/>
        <item m="1" x="791"/>
        <item m="1" x="1212"/>
        <item m="1" x="1006"/>
        <item m="1" x="694"/>
        <item m="1" x="1278"/>
        <item m="1" x="1024"/>
        <item m="1" x="1268"/>
        <item m="1" x="642"/>
        <item m="1" x="543"/>
        <item m="1" x="247"/>
        <item m="1" x="508"/>
        <item m="1" x="1232"/>
        <item m="1" x="300"/>
        <item m="1" x="608"/>
        <item m="1" x="976"/>
        <item m="1" x="691"/>
        <item m="1" x="784"/>
        <item m="1" x="1080"/>
        <item m="1" x="1265"/>
        <item m="1" x="726"/>
        <item m="1" x="748"/>
        <item m="1" x="513"/>
        <item m="1" x="914"/>
        <item m="1" x="673"/>
        <item m="1" x="1219"/>
        <item m="1" x="876"/>
        <item m="1" x="309"/>
        <item m="1" x="417"/>
        <item m="1" x="1204"/>
        <item m="1" x="968"/>
        <item m="1" x="222"/>
        <item m="1" x="1054"/>
        <item m="1" x="720"/>
        <item m="1" x="1015"/>
        <item m="1" x="601"/>
        <item m="1" x="953"/>
        <item m="1" x="212"/>
        <item m="1" x="242"/>
        <item m="1" x="1281"/>
        <item m="1" x="960"/>
        <item m="1" x="1028"/>
        <item m="1" x="1135"/>
        <item m="1" x="904"/>
        <item m="1" x="1002"/>
        <item m="1" x="841"/>
        <item m="1" x="296"/>
        <item m="1" x="487"/>
        <item m="1" x="1263"/>
        <item m="1" x="831"/>
        <item m="1" x="971"/>
        <item m="1" x="499"/>
        <item m="1" x="460"/>
        <item m="1" x="752"/>
        <item m="1" x="644"/>
        <item m="1" x="677"/>
        <item m="1" x="236"/>
        <item m="1" x="375"/>
        <item m="1" x="1037"/>
        <item m="1" x="1254"/>
        <item m="1" x="440"/>
        <item m="1" x="845"/>
        <item m="1" x="855"/>
        <item m="1" x="1032"/>
        <item m="1" x="1142"/>
        <item m="1" x="1020"/>
        <item m="1" x="315"/>
        <item m="1" x="1163"/>
        <item m="1" x="893"/>
        <item m="1" x="880"/>
        <item m="1" x="415"/>
        <item m="1" x="768"/>
        <item m="1" x="1115"/>
        <item m="1" x="233"/>
        <item m="1" x="812"/>
        <item m="1" x="1165"/>
        <item m="1" x="1003"/>
        <item m="1" x="738"/>
        <item m="1" x="780"/>
        <item m="1" x="661"/>
        <item m="1" x="896"/>
        <item m="1" x="708"/>
        <item m="1" x="940"/>
        <item m="1" x="424"/>
        <item m="1" x="1253"/>
        <item m="1" x="778"/>
        <item m="1" x="1064"/>
        <item m="1" x="141"/>
        <item m="1" x="1269"/>
        <item m="1" x="805"/>
        <item m="1" x="1094"/>
        <item m="1" x="1007"/>
        <item m="1" x="785"/>
        <item m="1" x="295"/>
        <item m="1" x="302"/>
        <item m="1" x="342"/>
        <item m="1" x="524"/>
        <item m="1" x="948"/>
        <item m="1" x="709"/>
        <item m="1" x="825"/>
        <item m="1" x="888"/>
        <item m="1" x="1035"/>
        <item m="1" x="1118"/>
        <item m="1" x="680"/>
        <item m="1" x="401"/>
        <item m="1" x="244"/>
        <item m="1" x="387"/>
        <item m="1" x="1262"/>
        <item m="1" x="419"/>
        <item m="1" x="1100"/>
        <item m="1" x="1029"/>
        <item m="1" x="647"/>
        <item m="1" x="719"/>
        <item m="1" x="585"/>
        <item m="1" x="842"/>
        <item m="1" x="1217"/>
        <item m="1" x="393"/>
        <item m="1" x="341"/>
        <item m="1" x="276"/>
        <item m="1" x="942"/>
        <item m="1" x="1202"/>
        <item m="1" x="1130"/>
        <item m="1" x="787"/>
        <item m="1" x="311"/>
        <item m="1" x="1036"/>
        <item m="1" x="488"/>
        <item m="1" x="742"/>
        <item m="1" x="917"/>
        <item m="1" x="1025"/>
        <item m="1" x="145"/>
        <item m="1" x="974"/>
        <item m="1" x="937"/>
        <item m="1" x="378"/>
        <item m="1" x="826"/>
        <item m="1" x="714"/>
        <item m="1" x="667"/>
        <item m="1" x="400"/>
        <item m="1" x="336"/>
        <item m="1" x="576"/>
        <item m="1" x="763"/>
        <item m="1" x="170"/>
        <item m="1" x="509"/>
        <item m="1" x="368"/>
        <item m="1" x="110"/>
        <item m="1" x="620"/>
        <item m="1" x="821"/>
        <item m="1" x="703"/>
        <item m="1" x="749"/>
        <item m="1" x="1068"/>
        <item m="1" x="650"/>
        <item m="1" x="1176"/>
        <item m="1" x="900"/>
        <item m="1" x="839"/>
        <item m="1" x="353"/>
        <item m="1" x="986"/>
        <item m="1" x="1264"/>
        <item m="1" x="952"/>
        <item m="1" x="936"/>
        <item m="1" x="223"/>
        <item m="1" x="271"/>
        <item m="1" x="806"/>
        <item m="1" x="312"/>
        <item m="1" x="1249"/>
        <item m="1" x="915"/>
        <item m="1" x="840"/>
        <item m="1" x="792"/>
        <item m="1" x="593"/>
        <item m="1" x="221"/>
        <item m="1" x="321"/>
        <item m="1" x="427"/>
        <item m="1" x="1160"/>
        <item m="1" x="1192"/>
        <item m="1" x="891"/>
        <item m="1" x="618"/>
        <item m="1" x="706"/>
        <item m="1" x="216"/>
        <item m="1" x="256"/>
        <item m="1" x="595"/>
        <item m="1" x="820"/>
        <item m="1" x="733"/>
        <item m="1" x="391"/>
        <item m="1" x="624"/>
        <item m="1" x="338"/>
        <item m="1" x="533"/>
        <item m="1" x="455"/>
        <item m="1" x="290"/>
        <item m="1" x="426"/>
        <item m="1" x="796"/>
        <item m="1" x="206"/>
        <item m="1" x="445"/>
        <item m="1" x="237"/>
        <item m="1" x="930"/>
        <item m="1" x="1119"/>
        <item m="1" x="729"/>
        <item m="1" x="373"/>
        <item m="1" x="1023"/>
        <item m="1" x="868"/>
        <item m="1" x="385"/>
        <item m="1" x="386"/>
        <item m="1" x="571"/>
        <item m="1" x="261"/>
        <item m="1" x="450"/>
        <item m="1" x="245"/>
        <item m="1" x="431"/>
        <item m="1" x="999"/>
        <item m="1" x="510"/>
        <item m="1" x="877"/>
        <item m="1" x="927"/>
        <item m="1" x="1061"/>
        <item m="1" x="1065"/>
        <item m="1" x="782"/>
        <item m="1" x="623"/>
        <item m="1" x="662"/>
        <item m="1" x="1229"/>
        <item m="1" x="522"/>
        <item m="1" x="334"/>
        <item m="1" x="712"/>
        <item m="1" x="169"/>
        <item m="1" x="1233"/>
        <item m="1" x="696"/>
        <item m="1" x="130"/>
        <item m="1" x="1151"/>
        <item m="1" x="1194"/>
        <item m="1" x="1031"/>
        <item m="1" x="408"/>
        <item m="1" x="147"/>
        <item m="1" x="1081"/>
        <item m="1" x="472"/>
        <item m="1" x="108"/>
        <item m="1" x="1252"/>
        <item m="1" x="496"/>
        <item m="1" x="651"/>
        <item m="1" x="1096"/>
        <item m="1" x="183"/>
        <item m="1" x="1008"/>
        <item m="1" x="816"/>
        <item m="1" x="681"/>
        <item m="1" x="551"/>
        <item m="1" x="298"/>
        <item m="1" x="799"/>
        <item m="1" x="501"/>
        <item m="1" x="1039"/>
        <item m="1" x="361"/>
        <item m="1" x="1109"/>
        <item m="1" x="1116"/>
        <item m="1" x="800"/>
        <item m="1" x="990"/>
        <item m="1" x="407"/>
        <item m="1" x="704"/>
        <item m="1" x="993"/>
        <item m="1" x="577"/>
        <item m="1" x="867"/>
        <item m="1" x="506"/>
        <item m="1" x="291"/>
        <item m="1" x="495"/>
        <item m="1" x="1261"/>
        <item m="1" x="1203"/>
        <item m="1" x="348"/>
        <item m="1" x="1149"/>
        <item m="1" x="155"/>
        <item m="1" x="1171"/>
        <item m="1" x="190"/>
        <item m="1" x="492"/>
        <item m="1" x="590"/>
        <item m="1" x="537"/>
        <item m="1" x="1144"/>
        <item m="1" x="1047"/>
        <item m="1" x="288"/>
        <item m="1" x="858"/>
        <item m="1" x="1066"/>
        <item m="1" x="1200"/>
        <item m="1" x="1107"/>
        <item m="1" x="193"/>
        <item m="1" x="1273"/>
        <item m="1" x="344"/>
        <item m="1" x="625"/>
        <item m="1" x="1069"/>
        <item m="1" x="192"/>
        <item m="1" x="1128"/>
        <item m="1" x="357"/>
        <item m="1" x="1001"/>
        <item m="1" x="865"/>
        <item m="1" x="843"/>
        <item m="1" x="422"/>
        <item m="1" x="384"/>
        <item m="1" x="1196"/>
        <item m="1" x="137"/>
        <item m="1" x="319"/>
        <item m="1" x="978"/>
        <item m="1" x="1089"/>
        <item m="1" x="1016"/>
        <item m="1" x="1220"/>
        <item m="1" x="724"/>
        <item m="1" x="351"/>
        <item m="1" x="471"/>
        <item m="1" x="790"/>
        <item m="1" x="532"/>
        <item m="1" x="860"/>
        <item m="1" x="473"/>
        <item m="1" x="275"/>
        <item m="1" x="928"/>
        <item m="1" x="330"/>
        <item m="1" x="210"/>
        <item m="1" x="1062"/>
        <item m="1" x="1209"/>
        <item m="1" x="910"/>
        <item m="1" x="175"/>
        <item m="1" x="1101"/>
        <item m="1" x="899"/>
        <item m="1" x="1009"/>
        <item m="1" x="1148"/>
        <item m="1" x="376"/>
        <item m="1" x="568"/>
        <item m="1" x="406"/>
        <item m="1" x="674"/>
        <item m="1" x="598"/>
        <item m="1" x="628"/>
        <item m="1" x="1164"/>
        <item m="1" x="610"/>
        <item m="1" x="813"/>
        <item m="1" x="345"/>
        <item m="1" x="544"/>
        <item m="1" x="518"/>
        <item m="1" x="861"/>
        <item m="1" x="764"/>
        <item m="1" x="992"/>
        <item m="1" x="514"/>
        <item m="1" x="1150"/>
        <item m="1" x="352"/>
        <item m="1" x="278"/>
        <item m="1" x="534"/>
        <item m="1" x="1075"/>
        <item m="1" x="185"/>
        <item m="1" x="186"/>
        <item m="1" x="482"/>
        <item m="1" x="1155"/>
        <item m="1" x="549"/>
        <item m="1" x="194"/>
        <item m="1" x="354"/>
        <item m="1" x="596"/>
        <item m="1" x="907"/>
        <item m="1" x="879"/>
        <item m="1" x="550"/>
        <item m="1" x="131"/>
        <item m="1" x="269"/>
        <item m="1" x="481"/>
        <item m="1" x="369"/>
        <item m="1" x="126"/>
        <item m="1" x="1079"/>
        <item m="1" x="1208"/>
        <item m="1" x="678"/>
        <item m="1" x="1108"/>
        <item m="1" x="1168"/>
        <item m="1" x="191"/>
        <item m="1" x="1206"/>
        <item m="1" x="944"/>
        <item m="1" x="367"/>
        <item m="1" x="553"/>
        <item m="1" x="457"/>
        <item m="1" x="819"/>
        <item m="1" x="390"/>
        <item m="1" x="606"/>
        <item m="1" x="901"/>
        <item m="1" x="1026"/>
        <item m="1" x="529"/>
        <item m="1" x="657"/>
        <item m="1" x="469"/>
        <item m="1" x="395"/>
        <item m="1" x="906"/>
        <item m="1" x="1021"/>
        <item m="1" x="1183"/>
        <item m="1" x="225"/>
        <item m="1" x="429"/>
        <item m="1" x="869"/>
        <item m="1" x="270"/>
        <item m="1" x="557"/>
        <item m="1" x="938"/>
        <item m="1" x="203"/>
        <item m="1" x="413"/>
        <item m="1" x="523"/>
        <item m="1" x="1129"/>
        <item m="1" x="362"/>
        <item m="1" x="632"/>
        <item m="1" x="1185"/>
        <item m="1" x="313"/>
        <item m="1" x="502"/>
        <item m="1" x="690"/>
        <item m="1" x="1027"/>
        <item m="1" x="325"/>
        <item m="1" x="581"/>
        <item m="1" x="423"/>
        <item m="1" x="919"/>
        <item m="1" x="1105"/>
        <item m="1" x="231"/>
        <item m="1" x="451"/>
        <item m="1" x="1187"/>
        <item m="1" x="1152"/>
        <item m="1" x="252"/>
        <item m="1" x="569"/>
        <item m="1" x="1093"/>
        <item m="1" x="1224"/>
        <item m="1" x="1095"/>
        <item m="1" x="1070"/>
        <item m="1" x="201"/>
        <item m="1" x="377"/>
        <item m="1" x="459"/>
        <item m="1" x="448"/>
        <item m="1" x="675"/>
        <item m="1" x="163"/>
        <item m="1" x="862"/>
        <item m="1" x="933"/>
        <item m="1" x="115"/>
        <item m="1" x="1193"/>
        <item m="1" x="1055"/>
        <item m="1" x="1184"/>
        <item m="1" x="1214"/>
        <item m="1" x="1250"/>
        <item m="1" x="1188"/>
        <item m="1" x="552"/>
        <item m="1" x="912"/>
        <item m="1" x="519"/>
        <item m="1" x="925"/>
        <item m="1" x="890"/>
        <item m="1" x="328"/>
        <item m="1" x="366"/>
        <item m="1" x="504"/>
        <item m="1" x="969"/>
        <item m="1" x="489"/>
        <item m="1" x="235"/>
        <item m="1" x="1234"/>
        <item m="1" x="984"/>
        <item m="1" x="817"/>
        <item m="1" x="849"/>
        <item m="1" x="898"/>
        <item m="1" x="323"/>
        <item m="1" x="665"/>
        <item m="1" x="1010"/>
        <item m="1" x="161"/>
        <item m="1" x="404"/>
        <item m="1" x="304"/>
        <item m="1" x="301"/>
        <item m="1" x="305"/>
        <item m="1" x="106"/>
        <item m="1" x="327"/>
        <item m="1" x="1124"/>
        <item m="1" x="128"/>
        <item m="1" x="774"/>
        <item m="1" x="1211"/>
        <item m="1" x="1022"/>
        <item m="1" x="282"/>
        <item m="1" x="1282"/>
        <item m="1" x="211"/>
        <item m="1" x="578"/>
        <item m="1" x="801"/>
        <item m="1" x="257"/>
        <item m="1" x="710"/>
        <item m="1" x="870"/>
        <item m="1" x="1138"/>
        <item m="1" x="1040"/>
        <item m="1" x="119"/>
        <item m="1" x="802"/>
        <item m="1" x="202"/>
        <item m="1" x="438"/>
        <item m="1" x="410"/>
        <item m="1" x="172"/>
        <item m="1" x="765"/>
        <item m="1" x="772"/>
        <item m="1" x="872"/>
        <item m="1" x="621"/>
        <item m="1" x="1121"/>
        <item m="1" x="530"/>
        <item m="1" x="1240"/>
        <item m="1" x="875"/>
        <item m="1" x="766"/>
        <item m="1" x="430"/>
        <item m="1" x="838"/>
        <item m="1" x="1136"/>
        <item m="1" x="1201"/>
        <item m="1" x="1180"/>
        <item m="1" x="1110"/>
        <item m="1" x="859"/>
        <item m="1" x="972"/>
        <item m="1" x="485"/>
        <item m="1" x="934"/>
        <item m="1" x="759"/>
        <item m="1" x="718"/>
        <item m="1" x="716"/>
        <item m="1" x="717"/>
        <item m="1" x="414"/>
        <item m="1" x="458"/>
        <item m="1" x="1071"/>
        <item m="1" x="636"/>
        <item m="1" x="478"/>
        <item m="1" x="520"/>
        <item m="1" x="566"/>
        <item m="1" x="818"/>
        <item m="1" x="1156"/>
        <item m="1" x="1245"/>
        <item m="1" x="363"/>
        <item m="1" x="314"/>
        <item m="1" x="151"/>
        <item m="1" x="173"/>
        <item m="1" x="470"/>
        <item m="1" x="258"/>
        <item m="1" x="586"/>
        <item m="1" x="1122"/>
        <item m="1" x="463"/>
        <item m="1" x="255"/>
        <item m="1" x="1014"/>
        <item m="1" x="132"/>
        <item m="1" x="1140"/>
        <item m="1" x="1215"/>
        <item m="1" x="1279"/>
        <item m="1" x="1154"/>
        <item m="1" x="397"/>
        <item m="1" x="174"/>
        <item m="1" x="638"/>
        <item m="1" x="722"/>
        <item m="1" x="918"/>
        <item m="1" x="886"/>
        <item m="1" x="922"/>
        <item m="1" x="699"/>
        <item m="1" x="737"/>
        <item m="1" x="1178"/>
        <item m="1" x="941"/>
        <item m="1" x="911"/>
        <item m="1" x="850"/>
        <item m="1" x="923"/>
        <item m="1" x="124"/>
        <item m="1" x="129"/>
        <item m="1" x="732"/>
        <item m="1" x="1117"/>
        <item m="1" x="687"/>
        <item m="1" x="1257"/>
        <item m="1" x="656"/>
        <item m="1" x="832"/>
        <item m="1" x="903"/>
        <item m="1" x="517"/>
        <item m="1" x="349"/>
        <item m="1" x="725"/>
        <item m="1" x="411"/>
        <item m="1" x="1266"/>
        <item m="1" x="1181"/>
        <item m="1" x="994"/>
        <item m="1" x="251"/>
        <item m="1" x="178"/>
        <item m="1" x="751"/>
        <item m="1" x="995"/>
        <item m="1" x="1284"/>
        <item m="1" x="630"/>
        <item m="1" x="1231"/>
        <item m="1" x="165"/>
        <item m="1" x="279"/>
        <item m="1" x="591"/>
        <item m="1" x="682"/>
        <item m="1" x="1111"/>
        <item m="1" x="435"/>
        <item m="1" x="1114"/>
        <item m="1" x="531"/>
        <item m="1" x="1103"/>
        <item m="1" x="1267"/>
        <item m="1" x="195"/>
        <item m="1" x="1251"/>
        <item m="1" x="142"/>
        <item m="1" x="1004"/>
        <item m="1" x="622"/>
        <item m="1" x="453"/>
        <item m="1" x="416"/>
        <item m="1" x="560"/>
        <item m="1" x="159"/>
        <item m="1" x="1244"/>
        <item m="1" x="243"/>
        <item m="1" x="264"/>
        <item m="1" x="1137"/>
        <item m="1" x="1216"/>
        <item m="1" x="730"/>
        <item m="1" x="871"/>
        <item m="1" x="572"/>
        <item m="1" x="685"/>
        <item m="1" x="834"/>
        <item m="1" x="951"/>
        <item m="1" x="538"/>
        <item m="1" x="814"/>
        <item m="1" x="633"/>
        <item m="1" x="1270"/>
        <item m="1" x="123"/>
        <item m="1" x="562"/>
        <item m="1" x="503"/>
        <item m="1" x="464"/>
        <item m="1" x="1258"/>
        <item m="1" x="1076"/>
        <item m="1" x="1207"/>
        <item m="1" x="220"/>
        <item m="1" x="1218"/>
        <item m="1" x="1205"/>
        <item m="1" x="1082"/>
        <item m="1" x="317"/>
        <item m="1" x="686"/>
        <item m="1" x="779"/>
        <item m="1" x="525"/>
        <item m="1" x="1123"/>
        <item m="1" x="909"/>
        <item m="1" x="929"/>
        <item m="1" x="823"/>
        <item m="1" x="166"/>
        <item m="1" x="996"/>
        <item m="1" x="1158"/>
        <item m="1" x="563"/>
        <item m="1" x="1277"/>
        <item m="1" x="771"/>
        <item m="1" x="358"/>
        <item m="1" x="491"/>
        <item m="1" x="527"/>
        <item m="1" x="1186"/>
        <item m="1" x="1170"/>
        <item m="1" x="230"/>
        <item m="1" x="232"/>
        <item m="1" x="146"/>
        <item m="1" x="1106"/>
        <item m="1" x="148"/>
        <item m="1" x="565"/>
        <item m="1" x="465"/>
        <item m="1" x="921"/>
        <item m="1" x="864"/>
        <item m="1" x="1213"/>
        <item m="1" x="1145"/>
        <item m="1" x="637"/>
        <item m="1" x="851"/>
        <item m="1" x="1086"/>
        <item m="1" x="199"/>
        <item m="1" x="631"/>
        <item m="1" x="561"/>
        <item m="1" x="1255"/>
        <item m="1" x="1222"/>
        <item m="1" x="653"/>
        <item m="1" x="259"/>
        <item m="1" x="554"/>
        <item m="1" x="727"/>
        <item m="1" x="181"/>
        <item m="1" x="1017"/>
        <item m="1" x="611"/>
        <item m="1" x="421"/>
        <item m="1" x="515"/>
        <item m="1" x="961"/>
        <item m="1" x="1260"/>
        <item m="1" x="339"/>
        <item m="1" x="1112"/>
        <item m="1" x="333"/>
        <item m="1" x="897"/>
        <item m="1" x="669"/>
        <item m="1" x="600"/>
        <item m="1" x="322"/>
        <item m="1" x="389"/>
        <item m="1" x="177"/>
        <item m="1" x="977"/>
        <item m="1" x="490"/>
        <item m="1" x="214"/>
        <item m="1" x="828"/>
        <item m="1" x="1143"/>
        <item m="1" x="683"/>
        <item m="1" x="641"/>
        <item m="1" x="112"/>
        <item m="1" x="1248"/>
        <item m="1" x="498"/>
        <item m="1" x="558"/>
        <item m="1" x="965"/>
        <item m="1" x="1242"/>
        <item m="1" x="1167"/>
        <item m="1" x="1018"/>
        <item m="1" x="1133"/>
        <item m="1" x="294"/>
        <item m="1" x="493"/>
        <item m="1" x="326"/>
        <item m="1" x="118"/>
        <item m="1" x="731"/>
        <item m="1" x="180"/>
        <item m="1" x="402"/>
        <item m="1" x="346"/>
        <item m="1" x="292"/>
        <item m="1" x="1247"/>
        <item m="1" x="343"/>
        <item m="1" x="945"/>
        <item m="1" x="1157"/>
        <item m="1" x="283"/>
        <item m="1" x="187"/>
        <item m="1" x="980"/>
        <item m="1" x="956"/>
        <item m="1" x="997"/>
        <item m="1" x="916"/>
        <item m="1" x="260"/>
        <item m="1" x="616"/>
        <item m="1" x="884"/>
        <item m="1" x="1134"/>
        <item m="1" x="728"/>
        <item m="1" x="846"/>
        <item m="1" x="1190"/>
        <item m="1" x="602"/>
        <item m="1" x="446"/>
        <item m="1" x="679"/>
        <item m="1" x="626"/>
        <item m="1" x="556"/>
        <item m="1" x="1073"/>
        <item m="1" x="760"/>
        <item m="1" x="856"/>
        <item m="1" x="107"/>
        <item m="1" x="652"/>
        <item m="1" x="254"/>
        <item m="1" x="521"/>
        <item m="1" x="659"/>
        <item m="1" x="189"/>
        <item m="1" x="306"/>
        <item m="1" x="761"/>
        <item m="1" x="958"/>
        <item m="1" x="1228"/>
        <item m="1" x="1271"/>
        <item m="1" x="881"/>
        <item m="1" x="229"/>
        <item m="1" x="157"/>
        <item m="1" x="743"/>
        <item m="1" x="365"/>
        <item m="1" x="639"/>
        <item m="1" x="267"/>
        <item m="1" x="370"/>
        <item m="1" x="797"/>
        <item m="1" x="1153"/>
        <item m="1" x="1084"/>
        <item m="1" x="500"/>
        <item m="1" x="535"/>
        <item m="1" x="811"/>
        <item m="1" x="1241"/>
        <item m="1" x="967"/>
        <item m="1" x="133"/>
        <item m="1" x="1195"/>
        <item m="1" x="241"/>
        <item m="1" x="887"/>
        <item m="1" x="932"/>
        <item m="1" x="935"/>
        <item m="1" x="1275"/>
        <item m="1" x="168"/>
        <item m="1" x="946"/>
        <item m="1" x="1043"/>
        <item m="1" x="815"/>
        <item m="1" x="985"/>
        <item m="1" x="227"/>
        <item m="1" x="619"/>
        <item m="1" x="466"/>
        <item m="1" x="1078"/>
        <item m="1" x="1173"/>
        <item m="1" x="702"/>
        <item m="1" x="1141"/>
        <item m="1" x="1189"/>
        <item m="1" x="542"/>
        <item m="1" x="1045"/>
        <item m="1" x="908"/>
        <item m="1" x="1191"/>
        <item m="1" x="1235"/>
        <item m="1" x="973"/>
        <item m="1" x="583"/>
        <item m="1" x="388"/>
        <item m="1" x="1223"/>
        <item m="1" x="770"/>
        <item m="1" x="744"/>
        <item m="1" x="753"/>
        <item m="1" x="1274"/>
        <item m="1" x="998"/>
        <item m="1" x="693"/>
        <item m="1" x="962"/>
        <item m="1" x="939"/>
        <item m="1" x="555"/>
        <item m="1" x="456"/>
        <item m="1" x="955"/>
        <item m="1" x="350"/>
        <item m="1" x="307"/>
        <item m="1" x="249"/>
        <item m="1" x="1236"/>
        <item m="1" x="852"/>
        <item m="1" x="587"/>
        <item m="1" x="668"/>
        <item m="1" x="149"/>
        <item m="1" x="1225"/>
        <item m="1" x="776"/>
        <item m="1" x="924"/>
        <item m="1" x="372"/>
        <item m="1" x="1056"/>
        <item m="1" x="559"/>
        <item m="1" x="452"/>
        <item m="1" x="1280"/>
        <item m="1" x="582"/>
        <item m="1" x="1221"/>
        <item m="1" x="807"/>
        <item m="1" x="483"/>
        <item m="1" x="274"/>
        <item m="1" x="217"/>
        <item m="1" x="511"/>
        <item m="1" x="208"/>
        <item m="1" x="179"/>
        <item m="1" x="196"/>
        <item m="1" x="475"/>
        <item m="1" x="320"/>
        <item m="1" x="627"/>
        <item m="1" x="684"/>
        <item m="1" x="783"/>
        <item m="1" x="654"/>
        <item m="1" x="987"/>
        <item m="1" x="1051"/>
        <item m="1" x="263"/>
        <item m="1" x="273"/>
        <item m="1" x="462"/>
        <item m="1" x="604"/>
        <item m="1" x="394"/>
        <item m="1" x="947"/>
        <item m="1" x="697"/>
        <item m="1" x="614"/>
        <item m="1" x="747"/>
        <item m="1" x="1053"/>
        <item m="1" x="991"/>
        <item m="1" x="1077"/>
        <item m="1" x="833"/>
        <item m="1" x="253"/>
        <item m="1" x="1259"/>
        <item m="1" x="672"/>
        <item m="1" x="287"/>
        <item m="1" x="111"/>
        <item m="1" x="1256"/>
        <item m="1" x="740"/>
        <item m="1" x="707"/>
        <item m="1" x="479"/>
        <item m="1" x="359"/>
        <item m="1" x="443"/>
        <item m="1" x="597"/>
        <item m="1" x="1172"/>
        <item m="1" x="1091"/>
        <item m="1" x="467"/>
        <item m="1" x="540"/>
        <item m="1" x="547"/>
        <item m="1" x="1085"/>
        <item m="1" x="688"/>
        <item m="1" x="160"/>
        <item m="1" x="721"/>
        <item m="1" x="1000"/>
        <item m="1" x="1126"/>
        <item m="1" x="1019"/>
        <item m="1" x="827"/>
        <item m="1" x="1125"/>
        <item m="1" x="139"/>
        <item m="1" x="1042"/>
        <item m="1" x="121"/>
        <item m="1" x="461"/>
        <item m="1" x="125"/>
        <item m="1" x="284"/>
        <item m="1" x="374"/>
        <item m="1" x="380"/>
        <item m="1" x="798"/>
        <item m="1" x="1052"/>
        <item m="1" x="579"/>
        <item m="1" x="150"/>
        <item m="1" x="356"/>
        <item m="1" x="144"/>
        <item m="1" x="1139"/>
        <item m="1" x="364"/>
        <item m="1" x="700"/>
        <item m="1" x="1159"/>
        <item m="1" x="486"/>
        <item m="1" x="428"/>
        <item m="1" x="824"/>
        <item m="1" x="381"/>
        <item m="1" x="689"/>
        <item m="1" x="983"/>
        <item m="1" x="122"/>
        <item m="1" x="635"/>
        <item m="1" x="754"/>
        <item m="1" x="246"/>
        <item m="1" x="588"/>
        <item m="1" x="723"/>
        <item m="1" x="474"/>
        <item m="1" x="512"/>
        <item m="1" x="239"/>
        <item m="1" x="645"/>
        <item m="1" x="109"/>
        <item m="1" x="781"/>
        <item m="1" x="1174"/>
        <item m="1" x="895"/>
        <item m="1" x="889"/>
        <item m="1" x="788"/>
        <item m="1" x="114"/>
        <item m="1" x="920"/>
        <item m="1" x="963"/>
        <item m="1" x="769"/>
        <item m="1" x="113"/>
        <item m="1" x="1120"/>
        <item m="1" x="1087"/>
        <item m="1" x="117"/>
        <item m="1" x="396"/>
        <item m="1" x="786"/>
        <item m="1" x="1041"/>
        <item m="1" x="238"/>
        <item m="1" x="134"/>
        <item m="1" x="293"/>
        <item m="1" x="184"/>
        <item m="1" x="592"/>
        <item m="1" x="405"/>
        <item m="1" x="403"/>
        <item m="1" x="574"/>
        <item m="1" x="676"/>
        <item m="1" x="580"/>
        <item m="1" x="777"/>
        <item m="1" x="629"/>
        <item m="1" x="494"/>
        <item m="1" x="609"/>
        <item m="1" x="1102"/>
        <item m="1" x="1197"/>
        <item m="1" x="454"/>
        <item m="1" x="1177"/>
        <item m="1" x="219"/>
        <item m="1" x="1166"/>
        <item m="1" x="863"/>
        <item m="1" x="1034"/>
        <item m="1" x="1113"/>
        <item m="1" x="793"/>
        <item m="1" x="1005"/>
        <item m="1" x="297"/>
        <item m="1" x="280"/>
        <item m="1" x="902"/>
        <item m="1" x="874"/>
        <item m="1" x="436"/>
        <item m="1" x="1272"/>
        <item m="1" x="844"/>
        <item m="1" x="584"/>
        <item m="1" x="658"/>
        <item m="1" x="617"/>
        <item m="1" x="1127"/>
        <item m="1" x="1131"/>
        <item m="1" x="127"/>
        <item m="1" x="1011"/>
        <item m="1" x="1057"/>
        <item m="1" x="176"/>
        <item m="1" x="548"/>
        <item m="1" x="539"/>
        <item m="1" x="1046"/>
        <item m="1" x="745"/>
        <item m="1" x="949"/>
        <item m="1" x="615"/>
        <item m="1" x="966"/>
        <item m="1" x="154"/>
        <item m="1" x="277"/>
        <item m="1" x="1246"/>
        <item m="1" x="866"/>
        <item m="1" x="1238"/>
        <item m="1" x="158"/>
        <item m="1" x="418"/>
        <item m="1" x="234"/>
        <item m="1" x="167"/>
        <item m="1" x="182"/>
        <item m="1" x="734"/>
        <item m="1" x="767"/>
        <item m="1" x="439"/>
        <item m="1" x="857"/>
        <item m="1" x="1175"/>
        <item m="1" x="526"/>
        <item m="1" x="605"/>
        <item m="1" x="755"/>
        <item m="1" x="1243"/>
        <item m="1" x="420"/>
        <item m="1" x="432"/>
        <item m="1" x="442"/>
        <item m="1" x="1063"/>
        <item m="1" x="1199"/>
        <item m="1" x="116"/>
        <item m="1" x="943"/>
        <item m="1" x="1239"/>
        <item m="1" x="340"/>
        <item m="1" x="655"/>
        <item m="1" x="1276"/>
        <item m="1" x="1182"/>
        <item m="1" x="329"/>
        <item m="1" x="441"/>
        <item m="1" x="528"/>
        <item m="1" x="853"/>
        <item m="1" x="1050"/>
        <item m="1" x="285"/>
        <item m="1" x="756"/>
        <item m="1" x="281"/>
        <item m="1" x="250"/>
        <item m="1" x="198"/>
        <item m="1" x="1169"/>
        <item m="1" x="762"/>
        <item m="1" x="1210"/>
        <item m="1" x="603"/>
        <item m="1" x="1227"/>
        <item m="1" x="979"/>
        <item m="1" x="268"/>
        <item m="1" x="1083"/>
        <item m="1" x="1097"/>
        <item m="1" x="757"/>
        <item m="1" x="1132"/>
        <item m="1" x="970"/>
        <item m="1" x="835"/>
        <item m="1" x="152"/>
        <item m="1" x="981"/>
        <item m="1" x="713"/>
        <item m="1" x="646"/>
        <item m="1" x="989"/>
        <item m="1" x="573"/>
        <item m="1" x="207"/>
        <item m="1" x="379"/>
        <item m="1" x="156"/>
        <item m="1" x="505"/>
        <item m="1" x="883"/>
        <item m="1" x="468"/>
        <item m="1" x="331"/>
        <item m="1" x="546"/>
        <item m="1" x="224"/>
        <item m="1" x="476"/>
        <item m="1" x="347"/>
        <item m="1" x="698"/>
        <item m="1" x="1285"/>
        <item m="1" x="739"/>
        <item m="1" x="335"/>
        <item m="1" x="612"/>
        <item m="1" x="318"/>
        <item m="1" x="371"/>
        <item m="1" x="663"/>
        <item m="1" x="931"/>
        <item m="1" x="648"/>
        <item m="1" x="1098"/>
        <item m="1" x="660"/>
        <item m="1" x="894"/>
        <item m="1" x="209"/>
        <item m="1" x="692"/>
        <item m="1" x="332"/>
        <item m="1" x="262"/>
        <item m="1" x="988"/>
        <item m="1" x="303"/>
        <item m="1" x="1012"/>
        <item m="1" x="204"/>
        <item m="1" x="829"/>
        <item m="1" x="836"/>
        <item m="1" x="240"/>
        <item m="1" x="758"/>
        <item m="1" x="136"/>
        <item m="1" x="959"/>
        <item m="1" x="664"/>
        <item m="1" x="885"/>
        <item m="1" x="854"/>
        <item m="1" x="1074"/>
        <item m="1" x="847"/>
        <item m="1" x="425"/>
        <item m="1" x="926"/>
        <item m="1" x="1060"/>
        <item m="1" x="750"/>
        <item m="1" x="882"/>
        <item m="1" x="215"/>
        <item m="1" x="1048"/>
        <item m="1" x="705"/>
        <item m="1" x="570"/>
        <item m="1" x="954"/>
        <item m="1" x="480"/>
        <item m="1" x="803"/>
        <item m="1" x="337"/>
        <item m="1" x="433"/>
        <item m="1" x="830"/>
        <item m="1" x="599"/>
        <item m="1" x="143"/>
        <item m="1" x="477"/>
        <item m="1" x="957"/>
        <item m="1" x="1059"/>
        <item m="1" x="162"/>
        <item m="1" x="447"/>
        <item m="1" x="382"/>
        <item m="1" x="715"/>
        <item m="1" x="808"/>
        <item m="1" x="248"/>
        <item m="1" x="1230"/>
        <item m="1" x="213"/>
        <item m="1" x="286"/>
        <item m="1" x="1067"/>
        <item m="1" x="575"/>
        <item m="1" x="589"/>
        <item m="1" x="643"/>
        <item m="1" x="218"/>
        <item m="1" x="497"/>
        <item m="1" x="892"/>
        <item m="1" x="804"/>
        <item m="1" x="594"/>
        <item m="1" x="541"/>
        <item m="1" x="171"/>
        <item m="1" x="409"/>
        <item m="1" x="873"/>
        <item m="1" x="507"/>
        <item m="1" x="670"/>
        <item m="1" x="607"/>
        <item m="1" x="789"/>
        <item m="1" x="153"/>
        <item m="1" x="634"/>
        <item m="1" x="308"/>
        <item m="1" x="711"/>
        <item m="1" x="837"/>
        <item m="1" x="913"/>
        <item m="1" x="848"/>
        <item m="1" x="809"/>
        <item m="1" x="735"/>
        <item m="1" x="1146"/>
        <item m="1" x="1038"/>
        <item m="1" x="289"/>
        <item m="1" x="1030"/>
        <item m="1" x="484"/>
        <item m="1" x="794"/>
        <item m="1" x="200"/>
        <item m="1" x="773"/>
        <item m="1" x="640"/>
        <item m="1" x="1072"/>
        <item m="1" x="226"/>
        <item m="1" x="1283"/>
        <item m="1" x="265"/>
        <item m="1" x="205"/>
        <item m="1" x="775"/>
        <item m="1" x="975"/>
        <item m="1" x="878"/>
        <item m="1" x="164"/>
        <item m="1" x="316"/>
        <item m="1" x="1104"/>
        <item m="1" x="1044"/>
        <item m="1" x="299"/>
        <item m="1" x="272"/>
        <item m="1" x="567"/>
        <item m="1" x="188"/>
        <item m="1" x="795"/>
        <item m="1" x="228"/>
        <item m="1" x="398"/>
        <item m="1" x="695"/>
        <item m="1" x="1226"/>
        <item m="1" x="266"/>
        <item m="1" x="536"/>
        <item m="1" x="383"/>
        <item m="1" x="545"/>
        <item m="1" x="1099"/>
        <item m="1" x="982"/>
        <item m="1" x="444"/>
        <item m="1" x="197"/>
        <item m="1" x="1147"/>
        <item m="1" x="310"/>
        <item m="1" x="1092"/>
        <item m="1" x="649"/>
        <item m="1" x="1033"/>
        <item m="1" x="392"/>
        <item m="1" x="564"/>
        <item m="1" x="1049"/>
        <item m="1" x="1237"/>
        <item m="1" x="1013"/>
        <item m="1" x="412"/>
        <item m="1" x="355"/>
        <item m="1" x="1058"/>
        <item m="1" x="822"/>
        <item m="1" x="666"/>
        <item m="1" x="1090"/>
        <item m="1" x="138"/>
        <item m="1" x="135"/>
        <item m="1" x="810"/>
        <item m="1" x="950"/>
        <item m="1" x="905"/>
        <item m="1" x="1088"/>
        <item m="1" x="613"/>
        <item m="1" x="360"/>
        <item m="1" x="434"/>
        <item m="1" x="964"/>
        <item m="1" x="516"/>
        <item m="1" x="746"/>
        <item m="1" x="1161"/>
        <item m="1" x="399"/>
        <item m="1" x="736"/>
        <item m="1" x="120"/>
        <item m="1" x="449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x="76"/>
        <item x="75"/>
        <item x="74"/>
        <item x="77"/>
        <item x="78"/>
        <item x="80"/>
        <item x="79"/>
        <item x="83"/>
        <item x="82"/>
        <item x="81"/>
        <item x="84"/>
        <item x="87"/>
        <item x="88"/>
        <item x="86"/>
        <item x="85"/>
        <item x="90"/>
        <item x="89"/>
        <item x="95"/>
        <item x="94"/>
        <item x="93"/>
        <item x="92"/>
        <item x="91"/>
        <item x="97"/>
        <item x="96"/>
        <item x="99"/>
        <item x="98"/>
        <item x="104"/>
        <item x="103"/>
        <item x="102"/>
        <item x="101"/>
        <item x="100"/>
        <item m="1" x="437"/>
        <item m="1" x="1198"/>
        <item m="1" x="140"/>
        <item m="1" x="105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20">
    <i>
      <x/>
    </i>
    <i r="1">
      <x v="1274"/>
    </i>
    <i r="2">
      <x v="10"/>
    </i>
    <i r="2">
      <x v="11"/>
    </i>
    <i r="1">
      <x v="1276"/>
    </i>
    <i r="2">
      <x v="11"/>
    </i>
    <i r="1">
      <x v="1277"/>
    </i>
    <i r="2">
      <x v="8"/>
    </i>
    <i r="1">
      <x v="1278"/>
    </i>
    <i r="2">
      <x v="10"/>
    </i>
    <i r="2">
      <x v="11"/>
    </i>
    <i r="1">
      <x v="1279"/>
    </i>
    <i r="2">
      <x v="8"/>
    </i>
    <i r="2">
      <x v="10"/>
    </i>
    <i r="1">
      <x v="1280"/>
    </i>
    <i r="2">
      <x v="8"/>
    </i>
    <i r="2">
      <x v="11"/>
    </i>
    <i r="1">
      <x v="1281"/>
    </i>
    <i r="2">
      <x v="11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1022" totalsRowShown="0" totalsRowDxfId="23">
  <autoFilter ref="A1:C1022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879" totalsRowShown="0">
  <autoFilter ref="A1:S879" xr:uid="{678037D6-A574-4B81-B392-ED766472D9FE}">
    <filterColumn colId="1">
      <filters>
        <filter val="open"/>
      </filters>
    </filterColumn>
  </autoFilter>
  <tableColumns count="19">
    <tableColumn id="1" xr3:uid="{5BF112CC-BAD1-48FD-B930-E0EF8CA67570}" name="App"/>
    <tableColumn id="2" xr3:uid="{F44F7455-95E4-448C-84F7-0BD5E8515FF2}" name="Filter" dataDxfId="12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1"/>
    <tableColumn id="7" xr3:uid="{D69C8A00-2CB4-4F31-920A-C1D332375D40}" name="type"/>
    <tableColumn id="9" xr3:uid="{3D246B09-CC89-411A-9E7E-B79496797F29}" name="LFF_ID" dataDxfId="10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9">
      <calculatedColumnFormula>Proc[[#This Row],[Requested]]=Proc[[#This Row],[CurrentParent]]</calculatedColumnFormula>
    </tableColumn>
    <tableColumn id="24" xr3:uid="{9DAA192A-7AAB-4460-A9EA-787D5AF7E069}" name="Sector" dataDxfId="8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7"/>
    <tableColumn id="15" xr3:uid="{F0BFEDC5-AB85-4752-8DBE-1E2D2A86C38C}" name="DateOpened" dataDxfId="6"/>
    <tableColumn id="17" xr3:uid="{78B7D816-31FE-4F8F-8018-91CE8D5DE9A2}" name="DateMapped" dataDxfId="1"/>
    <tableColumn id="16" xr3:uid="{37F76675-DAA7-497A-B0C3-D5ADC87396FC}" name="DateClosed" dataDxfId="0"/>
    <tableColumn id="23" xr3:uid="{77371810-6F86-4EEF-85D0-5FCFC20B88DC}" name="Delayed?" dataDxfId="5">
      <calculatedColumnFormula>IF(Proc[[#This Row],[DaysAgeing]]&gt;5,"yep","on track")</calculatedColumnFormula>
    </tableColumn>
    <tableColumn id="18" xr3:uid="{6AC4A96E-CE6C-49CA-A4F1-794160BB5940}" name="DaysAgeing" dataDxfId="4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3"/>
    <tableColumn id="22" xr3:uid="{87389AE1-9ECE-4C7F-80F9-48A35BE78A62}" name="Prognosi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5" totalsRowShown="0">
  <autoFilter ref="A1:B115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19"/>
    <tableColumn id="6" xr3:uid="{73647D57-303F-4AF5-983C-1CCB32EBD08D}" name="Forecast Period" dataDxfId="18"/>
    <tableColumn id="4" xr3:uid="{FA11B267-B5E3-452C-A4E3-1668B4A12A28}" name="Number of Tickets Raised" dataDxfId="17"/>
    <tableColumn id="1" xr3:uid="{441BC59C-A1EA-4CA8-B944-D602CD57D89D}" name="Delayed Tickets"/>
    <tableColumn id="5" xr3:uid="{29680677-3B0F-4EC4-81FF-46A6FDD4C5F7}" name="Number of Total Objects" dataDxfId="16"/>
    <tableColumn id="2" xr3:uid="{3D96D299-AEA2-4D9C-9BE6-F98ADF0CDB84}" name="Commentary for delayed tickets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B40" sqref="B40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1944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4"/>
  <sheetViews>
    <sheetView tabSelected="1" zoomScale="115" zoomScaleNormal="115" workbookViewId="0">
      <selection activeCell="A20" sqref="A20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66</v>
      </c>
      <c r="C5"/>
      <c r="D5"/>
      <c r="E5"/>
    </row>
    <row r="6" spans="1:6">
      <c r="A6" s="67" t="s">
        <v>2535</v>
      </c>
      <c r="B6" s="73">
        <v>18</v>
      </c>
      <c r="C6"/>
      <c r="D6"/>
      <c r="E6"/>
    </row>
    <row r="7" spans="1:6">
      <c r="A7" s="68" t="s">
        <v>377</v>
      </c>
      <c r="B7" s="73">
        <v>7</v>
      </c>
      <c r="C7"/>
      <c r="D7"/>
      <c r="E7"/>
    </row>
    <row r="8" spans="1:6">
      <c r="A8" s="68" t="s">
        <v>375</v>
      </c>
      <c r="B8" s="73">
        <v>11</v>
      </c>
      <c r="C8" s="56"/>
      <c r="D8"/>
      <c r="E8"/>
    </row>
    <row r="9" spans="1:6">
      <c r="A9" s="67" t="s">
        <v>2565</v>
      </c>
      <c r="B9" s="73">
        <v>1</v>
      </c>
      <c r="C9"/>
      <c r="D9"/>
    </row>
    <row r="10" spans="1:6">
      <c r="A10" s="68" t="s">
        <v>375</v>
      </c>
      <c r="B10" s="73">
        <v>1</v>
      </c>
      <c r="C10" s="53"/>
      <c r="D10"/>
    </row>
    <row r="11" spans="1:6">
      <c r="A11" s="67" t="s">
        <v>2654</v>
      </c>
      <c r="B11" s="73">
        <v>18</v>
      </c>
      <c r="C11"/>
      <c r="D11"/>
    </row>
    <row r="12" spans="1:6">
      <c r="A12" s="68" t="s">
        <v>370</v>
      </c>
      <c r="B12" s="73">
        <v>18</v>
      </c>
      <c r="C12"/>
      <c r="D12"/>
    </row>
    <row r="13" spans="1:6">
      <c r="A13" s="67" t="s">
        <v>2616</v>
      </c>
      <c r="B13" s="73">
        <v>3</v>
      </c>
      <c r="C13"/>
      <c r="D13"/>
    </row>
    <row r="14" spans="1:6">
      <c r="A14" s="68" t="s">
        <v>377</v>
      </c>
      <c r="B14" s="73">
        <v>2</v>
      </c>
      <c r="C14" s="53"/>
      <c r="D14"/>
    </row>
    <row r="15" spans="1:6">
      <c r="A15" s="68" t="s">
        <v>375</v>
      </c>
      <c r="B15" s="73">
        <v>1</v>
      </c>
      <c r="C15"/>
      <c r="D15"/>
    </row>
    <row r="16" spans="1:6">
      <c r="A16" s="67" t="s">
        <v>2611</v>
      </c>
      <c r="B16" s="73">
        <v>6</v>
      </c>
      <c r="C16"/>
      <c r="D16"/>
    </row>
    <row r="17" spans="1:4">
      <c r="A17" s="68" t="s">
        <v>370</v>
      </c>
      <c r="B17" s="73">
        <v>3</v>
      </c>
      <c r="C17"/>
      <c r="D17"/>
    </row>
    <row r="18" spans="1:4">
      <c r="A18" s="68" t="s">
        <v>377</v>
      </c>
      <c r="B18" s="73">
        <v>3</v>
      </c>
      <c r="C18"/>
      <c r="D18"/>
    </row>
    <row r="19" spans="1:4">
      <c r="A19" s="67" t="s">
        <v>2593</v>
      </c>
      <c r="B19" s="73">
        <v>19</v>
      </c>
      <c r="C19" s="47"/>
      <c r="D19"/>
    </row>
    <row r="20" spans="1:4">
      <c r="A20" s="68" t="s">
        <v>370</v>
      </c>
      <c r="B20" s="73">
        <v>13</v>
      </c>
    </row>
    <row r="21" spans="1:4" ht="17.25" customHeight="1">
      <c r="A21" s="68" t="s">
        <v>375</v>
      </c>
      <c r="B21" s="73">
        <v>6</v>
      </c>
    </row>
    <row r="22" spans="1:4">
      <c r="A22" s="67" t="s">
        <v>2573</v>
      </c>
      <c r="B22" s="73">
        <v>1</v>
      </c>
    </row>
    <row r="23" spans="1:4">
      <c r="A23" s="68" t="s">
        <v>375</v>
      </c>
      <c r="B23" s="73">
        <v>1</v>
      </c>
    </row>
    <row r="24" spans="1:4">
      <c r="A24" s="17" t="s">
        <v>381</v>
      </c>
      <c r="B24" s="73">
        <v>66</v>
      </c>
    </row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1022"/>
  <sheetViews>
    <sheetView topLeftCell="A1003" workbookViewId="0">
      <selection activeCell="C1022" sqref="C1022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1813</v>
      </c>
      <c r="B970">
        <v>6</v>
      </c>
      <c r="C970" s="62" t="s">
        <v>4</v>
      </c>
    </row>
    <row r="971" spans="1:3">
      <c r="A971" t="s">
        <v>1812</v>
      </c>
      <c r="B971">
        <v>13</v>
      </c>
      <c r="C971" s="62" t="s">
        <v>4</v>
      </c>
    </row>
    <row r="972" spans="1:3">
      <c r="A972" t="s">
        <v>1794</v>
      </c>
      <c r="B972">
        <v>4</v>
      </c>
      <c r="C972" s="62" t="s">
        <v>4</v>
      </c>
    </row>
    <row r="973" spans="1:3">
      <c r="A973" t="s">
        <v>1792</v>
      </c>
      <c r="B973">
        <v>1</v>
      </c>
      <c r="C973" s="62" t="s">
        <v>4</v>
      </c>
    </row>
    <row r="974" spans="1:3">
      <c r="A974" t="s">
        <v>1826</v>
      </c>
      <c r="B974">
        <v>1</v>
      </c>
      <c r="C974" s="62" t="s">
        <v>4</v>
      </c>
    </row>
    <row r="975" spans="1:3">
      <c r="A975" t="s">
        <v>1857</v>
      </c>
      <c r="B975">
        <v>4</v>
      </c>
      <c r="C975" s="62" t="s">
        <v>4</v>
      </c>
    </row>
    <row r="976" spans="1:3">
      <c r="A976" t="s">
        <v>1854</v>
      </c>
      <c r="B976">
        <v>1</v>
      </c>
      <c r="C976" s="62" t="s">
        <v>4</v>
      </c>
    </row>
    <row r="977" spans="1:3">
      <c r="A977" t="s">
        <v>1849</v>
      </c>
      <c r="B977">
        <v>41</v>
      </c>
      <c r="C977" s="62" t="s">
        <v>4</v>
      </c>
    </row>
    <row r="978" spans="1:3">
      <c r="A978" t="s">
        <v>1924</v>
      </c>
      <c r="B978">
        <v>3</v>
      </c>
      <c r="C978" s="62" t="s">
        <v>4</v>
      </c>
    </row>
    <row r="979" spans="1:3">
      <c r="A979" t="s">
        <v>1864</v>
      </c>
      <c r="B979">
        <v>56</v>
      </c>
      <c r="C979" s="62" t="s">
        <v>4</v>
      </c>
    </row>
    <row r="980" spans="1:3">
      <c r="A980" t="s">
        <v>1934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1939</v>
      </c>
      <c r="B982">
        <v>1</v>
      </c>
      <c r="C982" s="72" t="s">
        <v>4</v>
      </c>
    </row>
    <row r="983" spans="1:3">
      <c r="A983" t="s">
        <v>1935</v>
      </c>
      <c r="B983">
        <v>2</v>
      </c>
      <c r="C983" s="72" t="s">
        <v>4</v>
      </c>
    </row>
    <row r="984" spans="1:3">
      <c r="A984" t="s">
        <v>1942</v>
      </c>
      <c r="B984">
        <v>2</v>
      </c>
      <c r="C984" s="72" t="s">
        <v>4</v>
      </c>
    </row>
    <row r="985" spans="1:3">
      <c r="A985" t="s">
        <v>1956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1977</v>
      </c>
      <c r="B987">
        <v>4</v>
      </c>
      <c r="C987" s="72" t="s">
        <v>4</v>
      </c>
    </row>
    <row r="988" spans="1:3">
      <c r="A988" t="s">
        <v>1979</v>
      </c>
      <c r="B988">
        <v>1</v>
      </c>
      <c r="C988" s="72" t="s">
        <v>4</v>
      </c>
    </row>
    <row r="989" spans="1:3">
      <c r="A989" t="s">
        <v>1963</v>
      </c>
      <c r="B989">
        <v>9</v>
      </c>
      <c r="C989" s="72" t="s">
        <v>4</v>
      </c>
    </row>
    <row r="990" spans="1:3">
      <c r="A990" t="s">
        <v>2203</v>
      </c>
      <c r="B990">
        <v>2</v>
      </c>
      <c r="C990" s="72" t="s">
        <v>4</v>
      </c>
    </row>
    <row r="991" spans="1:3">
      <c r="A991" t="s">
        <v>2170</v>
      </c>
      <c r="B991">
        <v>11</v>
      </c>
      <c r="C991" s="72" t="s">
        <v>4</v>
      </c>
    </row>
    <row r="992" spans="1:3">
      <c r="A992" t="s">
        <v>2184</v>
      </c>
      <c r="B992">
        <v>10</v>
      </c>
      <c r="C992" s="72" t="s">
        <v>4</v>
      </c>
    </row>
    <row r="993" spans="1:3">
      <c r="A993" t="s">
        <v>2178</v>
      </c>
      <c r="B993">
        <v>5</v>
      </c>
      <c r="C993" s="72" t="s">
        <v>4</v>
      </c>
    </row>
    <row r="994" spans="1:3">
      <c r="A994" t="s">
        <v>2204</v>
      </c>
      <c r="B994">
        <v>2</v>
      </c>
      <c r="C994" s="72" t="s">
        <v>4</v>
      </c>
    </row>
    <row r="995" spans="1:3">
      <c r="A995" t="s">
        <v>2210</v>
      </c>
      <c r="B995">
        <v>1</v>
      </c>
      <c r="C995" s="72" t="s">
        <v>4</v>
      </c>
    </row>
    <row r="996" spans="1:3">
      <c r="A996" t="s">
        <v>2231</v>
      </c>
      <c r="B996">
        <v>1</v>
      </c>
      <c r="C996" s="72" t="s">
        <v>4</v>
      </c>
    </row>
    <row r="997" spans="1:3">
      <c r="A997" t="s">
        <v>2228</v>
      </c>
      <c r="B997">
        <v>7</v>
      </c>
      <c r="C997" s="72" t="s">
        <v>4</v>
      </c>
    </row>
    <row r="998" spans="1:3">
      <c r="A998" t="s">
        <v>1823</v>
      </c>
      <c r="B998">
        <v>17</v>
      </c>
      <c r="C998" s="72" t="s">
        <v>4</v>
      </c>
    </row>
    <row r="999" spans="1:3">
      <c r="A999" t="s">
        <v>1962</v>
      </c>
      <c r="B999">
        <v>1</v>
      </c>
      <c r="C999" s="72" t="s">
        <v>4</v>
      </c>
    </row>
    <row r="1000" spans="1:3">
      <c r="A1000" t="s">
        <v>1982</v>
      </c>
      <c r="B1000">
        <v>98</v>
      </c>
      <c r="C1000" s="72" t="s">
        <v>4</v>
      </c>
    </row>
    <row r="1001" spans="1:3">
      <c r="A1001" t="s">
        <v>2213</v>
      </c>
      <c r="B1001">
        <v>1</v>
      </c>
      <c r="C1001" s="72" t="s">
        <v>4</v>
      </c>
    </row>
    <row r="1002" spans="1:3">
      <c r="A1002" t="s">
        <v>2235</v>
      </c>
      <c r="B1002">
        <v>1</v>
      </c>
      <c r="C1002" s="72" t="s">
        <v>4</v>
      </c>
    </row>
    <row r="1003" spans="1:3">
      <c r="A1003" t="s">
        <v>2246</v>
      </c>
      <c r="B1003">
        <v>9</v>
      </c>
      <c r="C1003" s="72" t="s">
        <v>4</v>
      </c>
    </row>
    <row r="1004" spans="1:3">
      <c r="A1004" t="s">
        <v>2267</v>
      </c>
      <c r="B1004">
        <v>4</v>
      </c>
      <c r="C1004" s="72" t="s">
        <v>4</v>
      </c>
    </row>
    <row r="1005" spans="1:3">
      <c r="A1005" t="s">
        <v>2277</v>
      </c>
      <c r="B1005">
        <v>3</v>
      </c>
      <c r="C1005" s="72" t="s">
        <v>4</v>
      </c>
    </row>
    <row r="1006" spans="1:3">
      <c r="A1006" t="s">
        <v>2396</v>
      </c>
      <c r="B1006">
        <v>14</v>
      </c>
      <c r="C1006" s="72" t="s">
        <v>4</v>
      </c>
    </row>
    <row r="1007" spans="1:3">
      <c r="A1007" t="s">
        <v>2288</v>
      </c>
      <c r="B1007">
        <v>46</v>
      </c>
      <c r="C1007" s="72" t="s">
        <v>4</v>
      </c>
    </row>
    <row r="1008" spans="1:3">
      <c r="A1008" t="s">
        <v>2417</v>
      </c>
      <c r="B1008">
        <v>15</v>
      </c>
      <c r="C1008" s="72" t="s">
        <v>4</v>
      </c>
    </row>
    <row r="1009" spans="1:3">
      <c r="A1009" t="s">
        <v>2250</v>
      </c>
      <c r="B1009">
        <v>1</v>
      </c>
      <c r="C1009" s="72" t="s">
        <v>4</v>
      </c>
    </row>
    <row r="1010" spans="1:3">
      <c r="A1010" t="s">
        <v>2424</v>
      </c>
      <c r="B1010">
        <v>1</v>
      </c>
      <c r="C1010" s="72" t="s">
        <v>4</v>
      </c>
    </row>
    <row r="1011" spans="1:3">
      <c r="A1011" t="s">
        <v>2427</v>
      </c>
      <c r="B1011">
        <v>4</v>
      </c>
      <c r="C1011" s="72" t="s">
        <v>4</v>
      </c>
    </row>
    <row r="1012" spans="1:3">
      <c r="A1012" t="s">
        <v>2438</v>
      </c>
      <c r="B1012">
        <v>1</v>
      </c>
      <c r="C1012" s="72" t="s">
        <v>4</v>
      </c>
    </row>
    <row r="1013" spans="1:3">
      <c r="A1013" t="s">
        <v>2439</v>
      </c>
      <c r="B1013">
        <v>1</v>
      </c>
      <c r="C1013" s="72" t="s">
        <v>4</v>
      </c>
    </row>
    <row r="1014" spans="1:3">
      <c r="A1014" t="s">
        <v>2448</v>
      </c>
      <c r="B1014">
        <v>2</v>
      </c>
      <c r="C1014" s="72" t="s">
        <v>4</v>
      </c>
    </row>
    <row r="1015" spans="1:3">
      <c r="A1015" t="s">
        <v>2449</v>
      </c>
      <c r="B1015">
        <v>1</v>
      </c>
      <c r="C1015" s="72" t="s">
        <v>4</v>
      </c>
    </row>
    <row r="1016" spans="1:3">
      <c r="A1016" t="s">
        <v>2533</v>
      </c>
      <c r="B1016">
        <v>8</v>
      </c>
      <c r="C1016" s="72" t="s">
        <v>4</v>
      </c>
    </row>
    <row r="1017" spans="1:3">
      <c r="A1017" t="s">
        <v>2515</v>
      </c>
      <c r="B1017">
        <v>2</v>
      </c>
      <c r="C1017" s="72" t="s">
        <v>4</v>
      </c>
    </row>
    <row r="1018" spans="1:3">
      <c r="A1018" t="s">
        <v>2513</v>
      </c>
      <c r="B1018">
        <v>1</v>
      </c>
      <c r="C1018" s="72" t="s">
        <v>4</v>
      </c>
    </row>
    <row r="1019" spans="1:3">
      <c r="A1019" t="s">
        <v>2510</v>
      </c>
      <c r="B1019">
        <v>11</v>
      </c>
      <c r="C1019" s="72" t="s">
        <v>4</v>
      </c>
    </row>
    <row r="1020" spans="1:3">
      <c r="A1020" t="s">
        <v>2477</v>
      </c>
      <c r="B1020">
        <v>22</v>
      </c>
      <c r="C1020" s="72" t="s">
        <v>4</v>
      </c>
    </row>
    <row r="1021" spans="1:3">
      <c r="A1021" t="s">
        <v>2563</v>
      </c>
      <c r="B1021">
        <v>5</v>
      </c>
      <c r="C1021" s="72" t="s">
        <v>4</v>
      </c>
    </row>
    <row r="1022" spans="1:3">
      <c r="A1022" t="s">
        <v>2570</v>
      </c>
      <c r="B1022">
        <v>1</v>
      </c>
      <c r="C1022" s="72" t="s">
        <v>4</v>
      </c>
    </row>
  </sheetData>
  <conditionalFormatting sqref="A2:A545 A548:A568 A570:A1048576">
    <cfRule type="duplicateValues" dxfId="14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879"/>
  <sheetViews>
    <sheetView zoomScale="85" zoomScaleNormal="85" workbookViewId="0"/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9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73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9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9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9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9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9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9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9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9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9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9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9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9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9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9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9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9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9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9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9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9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9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9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9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9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9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9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9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9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9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9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9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9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9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9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9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9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9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9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9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9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9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9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9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9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9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9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9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9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9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9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9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9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9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9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9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9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9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9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9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9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9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9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9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9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9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9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9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9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9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9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9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9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9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9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9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9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9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9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9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9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9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9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9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9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9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9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9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9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9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9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9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9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9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9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9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9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9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9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9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9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9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9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9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9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9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9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53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9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9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9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9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9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9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9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9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9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9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9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9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9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9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9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9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9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9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9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9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9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9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9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9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9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9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9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9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9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9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9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9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9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9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9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9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9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9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9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9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9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9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9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9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9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9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9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9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9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9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9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9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9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9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9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9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9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9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9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9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9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9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9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9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9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9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9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9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9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9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9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9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9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9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9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9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9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9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9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9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9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9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9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9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9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9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9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9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9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9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9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9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9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9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9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9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9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9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9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9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9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9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9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9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9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9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9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9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9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9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9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9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9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9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9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9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9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9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9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9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9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9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9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9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9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9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9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9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9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9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9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9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9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9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9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9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9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9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9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9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9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9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9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9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9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9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9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9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9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9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9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9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9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9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9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9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9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9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9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9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9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9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9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9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9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9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9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9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9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9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9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9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9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9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9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9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9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9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9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9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9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9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9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9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9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9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9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9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9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28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9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28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9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28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9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28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9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28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9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28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9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28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9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28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9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28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9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28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9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28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9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9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9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9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9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9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9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9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9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9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9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9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9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9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9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9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24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9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9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9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9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9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9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9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9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9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9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9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9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9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9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9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9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9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9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1792</v>
      </c>
      <c r="B341" s="60" t="str">
        <f>IFERROR(VLOOKUP(Proc[[#This Row],[App]],Table2[],3,0),"open")</f>
        <v>ok</v>
      </c>
      <c r="C341" t="s">
        <v>369</v>
      </c>
      <c r="D341" t="s">
        <v>1793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9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1794</v>
      </c>
      <c r="B342" s="60" t="str">
        <f>IFERROR(VLOOKUP(Proc[[#This Row],[App]],Table2[],3,0),"open")</f>
        <v>ok</v>
      </c>
      <c r="C342" s="62" t="s">
        <v>369</v>
      </c>
      <c r="D342" t="s">
        <v>1795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9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1794</v>
      </c>
      <c r="B343" s="60" t="str">
        <f>IFERROR(VLOOKUP(Proc[[#This Row],[App]],Table2[],3,0),"open")</f>
        <v>ok</v>
      </c>
      <c r="C343" s="62" t="s">
        <v>369</v>
      </c>
      <c r="D343" t="s">
        <v>1796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9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1794</v>
      </c>
      <c r="B344" s="60" t="str">
        <f>IFERROR(VLOOKUP(Proc[[#This Row],[App]],Table2[],3,0),"open")</f>
        <v>ok</v>
      </c>
      <c r="C344" s="62" t="s">
        <v>369</v>
      </c>
      <c r="D344" t="s">
        <v>1797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9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1794</v>
      </c>
      <c r="B345" s="60" t="str">
        <f>IFERROR(VLOOKUP(Proc[[#This Row],[App]],Table2[],3,0),"open")</f>
        <v>ok</v>
      </c>
      <c r="C345" s="62" t="s">
        <v>369</v>
      </c>
      <c r="D345" t="s">
        <v>1798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9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1812</v>
      </c>
      <c r="B346" s="60" t="str">
        <f>IFERROR(VLOOKUP(Proc[[#This Row],[App]],Table2[],3,0),"open")</f>
        <v>ok</v>
      </c>
      <c r="C346" s="62" t="s">
        <v>369</v>
      </c>
      <c r="D346" t="s">
        <v>1799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9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1812</v>
      </c>
      <c r="B347" s="60" t="str">
        <f>IFERROR(VLOOKUP(Proc[[#This Row],[App]],Table2[],3,0),"open")</f>
        <v>ok</v>
      </c>
      <c r="C347" s="62" t="s">
        <v>369</v>
      </c>
      <c r="D347" t="s">
        <v>1800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9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1812</v>
      </c>
      <c r="B348" s="60" t="str">
        <f>IFERROR(VLOOKUP(Proc[[#This Row],[App]],Table2[],3,0),"open")</f>
        <v>ok</v>
      </c>
      <c r="C348" s="62" t="s">
        <v>369</v>
      </c>
      <c r="D348" t="s">
        <v>1801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9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1812</v>
      </c>
      <c r="B349" s="60" t="str">
        <f>IFERROR(VLOOKUP(Proc[[#This Row],[App]],Table2[],3,0),"open")</f>
        <v>ok</v>
      </c>
      <c r="C349" s="62" t="s">
        <v>369</v>
      </c>
      <c r="D349" t="s">
        <v>1802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9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1812</v>
      </c>
      <c r="B350" s="60" t="str">
        <f>IFERROR(VLOOKUP(Proc[[#This Row],[App]],Table2[],3,0),"open")</f>
        <v>ok</v>
      </c>
      <c r="C350" s="62" t="s">
        <v>369</v>
      </c>
      <c r="D350" t="s">
        <v>1803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9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1812</v>
      </c>
      <c r="B351" s="60" t="str">
        <f>IFERROR(VLOOKUP(Proc[[#This Row],[App]],Table2[],3,0),"open")</f>
        <v>ok</v>
      </c>
      <c r="C351" s="62" t="s">
        <v>369</v>
      </c>
      <c r="D351" t="s">
        <v>1804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9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1812</v>
      </c>
      <c r="B352" s="60" t="str">
        <f>IFERROR(VLOOKUP(Proc[[#This Row],[App]],Table2[],3,0),"open")</f>
        <v>ok</v>
      </c>
      <c r="C352" s="62" t="s">
        <v>369</v>
      </c>
      <c r="D352" t="s">
        <v>1805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9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1812</v>
      </c>
      <c r="B353" s="60" t="str">
        <f>IFERROR(VLOOKUP(Proc[[#This Row],[App]],Table2[],3,0),"open")</f>
        <v>ok</v>
      </c>
      <c r="C353" s="62" t="s">
        <v>369</v>
      </c>
      <c r="D353" t="s">
        <v>1806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9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1812</v>
      </c>
      <c r="B354" s="60" t="str">
        <f>IFERROR(VLOOKUP(Proc[[#This Row],[App]],Table2[],3,0),"open")</f>
        <v>ok</v>
      </c>
      <c r="C354" s="62" t="s">
        <v>369</v>
      </c>
      <c r="D354" t="s">
        <v>1807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9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1812</v>
      </c>
      <c r="B355" s="60" t="str">
        <f>IFERROR(VLOOKUP(Proc[[#This Row],[App]],Table2[],3,0),"open")</f>
        <v>ok</v>
      </c>
      <c r="C355" s="62" t="s">
        <v>369</v>
      </c>
      <c r="D355" t="s">
        <v>1808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9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1812</v>
      </c>
      <c r="B356" s="60" t="str">
        <f>IFERROR(VLOOKUP(Proc[[#This Row],[App]],Table2[],3,0),"open")</f>
        <v>ok</v>
      </c>
      <c r="C356" t="s">
        <v>377</v>
      </c>
      <c r="D356" t="s">
        <v>1809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9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1812</v>
      </c>
      <c r="B357" s="60" t="str">
        <f>IFERROR(VLOOKUP(Proc[[#This Row],[App]],Table2[],3,0),"open")</f>
        <v>ok</v>
      </c>
      <c r="C357" t="s">
        <v>369</v>
      </c>
      <c r="D357" t="s">
        <v>1810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9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1812</v>
      </c>
      <c r="B358" s="60" t="str">
        <f>IFERROR(VLOOKUP(Proc[[#This Row],[App]],Table2[],3,0),"open")</f>
        <v>ok</v>
      </c>
      <c r="C358" s="62" t="s">
        <v>369</v>
      </c>
      <c r="D358" t="s">
        <v>1811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9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1813</v>
      </c>
      <c r="B359" s="60" t="str">
        <f>IFERROR(VLOOKUP(Proc[[#This Row],[App]],Table2[],3,0),"open")</f>
        <v>ok</v>
      </c>
      <c r="C359" s="62" t="s">
        <v>369</v>
      </c>
      <c r="D359" t="s">
        <v>1814</v>
      </c>
      <c r="E359" t="s">
        <v>1820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9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1813</v>
      </c>
      <c r="B360" s="60" t="str">
        <f>IFERROR(VLOOKUP(Proc[[#This Row],[App]],Table2[],3,0),"open")</f>
        <v>ok</v>
      </c>
      <c r="C360" s="62" t="s">
        <v>369</v>
      </c>
      <c r="D360" t="s">
        <v>1815</v>
      </c>
      <c r="E360" t="s">
        <v>1821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9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1813</v>
      </c>
      <c r="B361" s="60" t="str">
        <f>IFERROR(VLOOKUP(Proc[[#This Row],[App]],Table2[],3,0),"open")</f>
        <v>ok</v>
      </c>
      <c r="C361" s="62" t="s">
        <v>369</v>
      </c>
      <c r="D361" t="s">
        <v>1816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9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1813</v>
      </c>
      <c r="B362" s="60" t="str">
        <f>IFERROR(VLOOKUP(Proc[[#This Row],[App]],Table2[],3,0),"open")</f>
        <v>ok</v>
      </c>
      <c r="C362" s="62" t="s">
        <v>369</v>
      </c>
      <c r="D362" t="s">
        <v>1817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9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1813</v>
      </c>
      <c r="B363" s="60" t="str">
        <f>IFERROR(VLOOKUP(Proc[[#This Row],[App]],Table2[],3,0),"open")</f>
        <v>ok</v>
      </c>
      <c r="C363" s="62" t="s">
        <v>369</v>
      </c>
      <c r="D363" t="s">
        <v>1818</v>
      </c>
      <c r="E363" t="s">
        <v>549</v>
      </c>
      <c r="F363" s="60" t="s">
        <v>1822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9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1813</v>
      </c>
      <c r="B364" s="60" t="str">
        <f>IFERROR(VLOOKUP(Proc[[#This Row],[App]],Table2[],3,0),"open")</f>
        <v>ok</v>
      </c>
      <c r="C364" s="62" t="s">
        <v>369</v>
      </c>
      <c r="D364" t="s">
        <v>1819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9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1823</v>
      </c>
      <c r="B365" s="60" t="str">
        <f>IFERROR(VLOOKUP(Proc[[#This Row],[App]],Table2[],3,0),"open")</f>
        <v>ok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9">
        <v>45691.694965277777</v>
      </c>
      <c r="N365" s="69">
        <v>45712</v>
      </c>
      <c r="O365" s="69">
        <v>45712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15</v>
      </c>
      <c r="R365" s="69" t="s">
        <v>1532</v>
      </c>
      <c r="S365" s="60"/>
    </row>
    <row r="366" spans="1:19" hidden="1">
      <c r="A366" s="62" t="s">
        <v>1823</v>
      </c>
      <c r="B366" s="60" t="str">
        <f>IFERROR(VLOOKUP(Proc[[#This Row],[App]],Table2[],3,0),"open")</f>
        <v>ok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9">
        <v>45691.694965277777</v>
      </c>
      <c r="N366" s="69">
        <v>45712</v>
      </c>
      <c r="O366" s="69">
        <v>45712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15</v>
      </c>
      <c r="R366" s="69" t="s">
        <v>1532</v>
      </c>
      <c r="S366" s="60"/>
    </row>
    <row r="367" spans="1:19" hidden="1">
      <c r="A367" s="62" t="s">
        <v>1823</v>
      </c>
      <c r="B367" s="60" t="str">
        <f>IFERROR(VLOOKUP(Proc[[#This Row],[App]],Table2[],3,0),"open")</f>
        <v>ok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9">
        <v>45691.694965277777</v>
      </c>
      <c r="N367" s="69">
        <v>45712</v>
      </c>
      <c r="O367" s="69">
        <v>45712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15</v>
      </c>
      <c r="R367" s="69" t="s">
        <v>1532</v>
      </c>
      <c r="S367" s="60"/>
    </row>
    <row r="368" spans="1:19" hidden="1">
      <c r="A368" s="62" t="s">
        <v>1823</v>
      </c>
      <c r="B368" s="60" t="str">
        <f>IFERROR(VLOOKUP(Proc[[#This Row],[App]],Table2[],3,0),"open")</f>
        <v>ok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9">
        <v>45691.694965277777</v>
      </c>
      <c r="N368" s="69">
        <v>45712</v>
      </c>
      <c r="O368" s="69">
        <v>45712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15</v>
      </c>
      <c r="R368" s="69" t="s">
        <v>1532</v>
      </c>
      <c r="S368" s="60"/>
    </row>
    <row r="369" spans="1:19" hidden="1">
      <c r="A369" s="62" t="s">
        <v>1823</v>
      </c>
      <c r="B369" s="60" t="str">
        <f>IFERROR(VLOOKUP(Proc[[#This Row],[App]],Table2[],3,0),"open")</f>
        <v>ok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9">
        <v>45691.694965277777</v>
      </c>
      <c r="N369" s="69">
        <v>45712</v>
      </c>
      <c r="O369" s="69">
        <v>45712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15</v>
      </c>
      <c r="R369" s="69" t="s">
        <v>1532</v>
      </c>
      <c r="S369" s="60"/>
    </row>
    <row r="370" spans="1:19" hidden="1">
      <c r="A370" s="62" t="s">
        <v>1823</v>
      </c>
      <c r="B370" s="60" t="str">
        <f>IFERROR(VLOOKUP(Proc[[#This Row],[App]],Table2[],3,0),"open")</f>
        <v>ok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9">
        <v>45691.694965277777</v>
      </c>
      <c r="N370" s="69">
        <v>45712</v>
      </c>
      <c r="O370" s="69">
        <v>45712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15</v>
      </c>
      <c r="R370" s="69" t="s">
        <v>1532</v>
      </c>
      <c r="S370" s="60"/>
    </row>
    <row r="371" spans="1:19" hidden="1">
      <c r="A371" s="62" t="s">
        <v>1823</v>
      </c>
      <c r="B371" s="60" t="str">
        <f>IFERROR(VLOOKUP(Proc[[#This Row],[App]],Table2[],3,0),"open")</f>
        <v>ok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9">
        <v>45691.694965277777</v>
      </c>
      <c r="N371" s="69">
        <v>45712</v>
      </c>
      <c r="O371" s="69">
        <v>45712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15</v>
      </c>
      <c r="R371" s="69" t="s">
        <v>1532</v>
      </c>
      <c r="S371" s="60"/>
    </row>
    <row r="372" spans="1:19" hidden="1">
      <c r="A372" s="62" t="s">
        <v>1823</v>
      </c>
      <c r="B372" s="60" t="str">
        <f>IFERROR(VLOOKUP(Proc[[#This Row],[App]],Table2[],3,0),"open")</f>
        <v>ok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9">
        <v>45691.694965277777</v>
      </c>
      <c r="N372" s="69">
        <v>45712</v>
      </c>
      <c r="O372" s="69">
        <v>45712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15</v>
      </c>
      <c r="R372" s="69" t="s">
        <v>1532</v>
      </c>
      <c r="S372" s="60"/>
    </row>
    <row r="373" spans="1:19" hidden="1">
      <c r="A373" s="62" t="s">
        <v>1823</v>
      </c>
      <c r="B373" s="60" t="str">
        <f>IFERROR(VLOOKUP(Proc[[#This Row],[App]],Table2[],3,0),"open")</f>
        <v>ok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9">
        <v>45691.694965277777</v>
      </c>
      <c r="N373" s="69">
        <v>45712</v>
      </c>
      <c r="O373" s="69">
        <v>45712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15</v>
      </c>
      <c r="R373" s="69" t="s">
        <v>1532</v>
      </c>
      <c r="S373" s="60"/>
    </row>
    <row r="374" spans="1:19" hidden="1">
      <c r="A374" s="62" t="s">
        <v>1823</v>
      </c>
      <c r="B374" s="60" t="str">
        <f>IFERROR(VLOOKUP(Proc[[#This Row],[App]],Table2[],3,0),"open")</f>
        <v>ok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9">
        <v>45691.694965277777</v>
      </c>
      <c r="N374" s="69">
        <v>45712</v>
      </c>
      <c r="O374" s="69">
        <v>45712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15</v>
      </c>
      <c r="R374" s="69" t="s">
        <v>1532</v>
      </c>
      <c r="S374" s="60"/>
    </row>
    <row r="375" spans="1:19" hidden="1">
      <c r="A375" s="62" t="s">
        <v>1823</v>
      </c>
      <c r="B375" s="60" t="str">
        <f>IFERROR(VLOOKUP(Proc[[#This Row],[App]],Table2[],3,0),"open")</f>
        <v>ok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9">
        <v>45691.694965277777</v>
      </c>
      <c r="N375" s="69">
        <v>45712</v>
      </c>
      <c r="O375" s="69">
        <v>45712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15</v>
      </c>
      <c r="R375" s="69" t="s">
        <v>1532</v>
      </c>
      <c r="S375" s="60"/>
    </row>
    <row r="376" spans="1:19" hidden="1">
      <c r="A376" s="62" t="s">
        <v>1823</v>
      </c>
      <c r="B376" s="60" t="str">
        <f>IFERROR(VLOOKUP(Proc[[#This Row],[App]],Table2[],3,0),"open")</f>
        <v>ok</v>
      </c>
      <c r="C376" s="62" t="s">
        <v>369</v>
      </c>
      <c r="D376" t="s">
        <v>1824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9">
        <v>45691.694965277777</v>
      </c>
      <c r="N376" s="69">
        <v>45712</v>
      </c>
      <c r="O376" s="69">
        <v>45712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15</v>
      </c>
      <c r="R376" s="69" t="s">
        <v>1532</v>
      </c>
      <c r="S376" s="60"/>
    </row>
    <row r="377" spans="1:19" hidden="1">
      <c r="A377" s="62" t="s">
        <v>1823</v>
      </c>
      <c r="B377" s="60" t="str">
        <f>IFERROR(VLOOKUP(Proc[[#This Row],[App]],Table2[],3,0),"open")</f>
        <v>ok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9">
        <v>45691.694965277777</v>
      </c>
      <c r="N377" s="69">
        <v>45712</v>
      </c>
      <c r="O377" s="69">
        <v>45712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15</v>
      </c>
      <c r="R377" s="69" t="s">
        <v>1532</v>
      </c>
      <c r="S377" s="60"/>
    </row>
    <row r="378" spans="1:19" hidden="1">
      <c r="A378" s="62" t="s">
        <v>1823</v>
      </c>
      <c r="B378" s="60" t="str">
        <f>IFERROR(VLOOKUP(Proc[[#This Row],[App]],Table2[],3,0),"open")</f>
        <v>ok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9">
        <v>45691.694965277777</v>
      </c>
      <c r="N378" s="69">
        <v>45712</v>
      </c>
      <c r="O378" s="69">
        <v>45712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15</v>
      </c>
      <c r="R378" s="69" t="s">
        <v>1532</v>
      </c>
      <c r="S378" s="60"/>
    </row>
    <row r="379" spans="1:19" hidden="1">
      <c r="A379" s="62" t="s">
        <v>1823</v>
      </c>
      <c r="B379" s="60" t="str">
        <f>IFERROR(VLOOKUP(Proc[[#This Row],[App]],Table2[],3,0),"open")</f>
        <v>ok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9">
        <v>45691.694965277777</v>
      </c>
      <c r="N379" s="69">
        <v>45712</v>
      </c>
      <c r="O379" s="69">
        <v>45712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15</v>
      </c>
      <c r="R379" s="69" t="s">
        <v>1532</v>
      </c>
      <c r="S379" s="60"/>
    </row>
    <row r="380" spans="1:19" hidden="1">
      <c r="A380" s="62" t="s">
        <v>1823</v>
      </c>
      <c r="B380" s="60" t="str">
        <f>IFERROR(VLOOKUP(Proc[[#This Row],[App]],Table2[],3,0),"open")</f>
        <v>ok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9">
        <v>45691.694965277777</v>
      </c>
      <c r="N380" s="69">
        <v>45712</v>
      </c>
      <c r="O380" s="69">
        <v>45712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15</v>
      </c>
      <c r="R380" s="69" t="s">
        <v>1532</v>
      </c>
      <c r="S380" s="60"/>
    </row>
    <row r="381" spans="1:19" hidden="1">
      <c r="A381" s="62" t="s">
        <v>1823</v>
      </c>
      <c r="B381" s="60" t="str">
        <f>IFERROR(VLOOKUP(Proc[[#This Row],[App]],Table2[],3,0),"open")</f>
        <v>ok</v>
      </c>
      <c r="C381" s="62" t="s">
        <v>369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9">
        <v>45691.694965277777</v>
      </c>
      <c r="N381" s="69">
        <v>45712</v>
      </c>
      <c r="O381" s="69">
        <v>45712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15</v>
      </c>
      <c r="R381" s="69" t="s">
        <v>1532</v>
      </c>
      <c r="S381" s="60"/>
    </row>
    <row r="382" spans="1:19" hidden="1">
      <c r="A382" t="s">
        <v>1826</v>
      </c>
      <c r="B382" s="60" t="str">
        <f>IFERROR(VLOOKUP(Proc[[#This Row],[App]],Table2[],3,0),"open")</f>
        <v>ok</v>
      </c>
      <c r="C382" s="62" t="s">
        <v>369</v>
      </c>
      <c r="D382" t="s">
        <v>1825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9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1849</v>
      </c>
      <c r="B383" s="60" t="str">
        <f>IFERROR(VLOOKUP(Proc[[#This Row],[App]],Table2[],3,0),"open")</f>
        <v>ok</v>
      </c>
      <c r="C383" t="s">
        <v>377</v>
      </c>
      <c r="D383" t="s">
        <v>1827</v>
      </c>
      <c r="E383" t="s">
        <v>658</v>
      </c>
      <c r="F383" s="60" t="s">
        <v>1850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9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21</v>
      </c>
      <c r="R383" s="69" t="s">
        <v>575</v>
      </c>
      <c r="S383" s="60"/>
    </row>
    <row r="384" spans="1:19" hidden="1">
      <c r="A384" s="62" t="s">
        <v>1849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9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21</v>
      </c>
      <c r="R384" s="69" t="s">
        <v>575</v>
      </c>
      <c r="S384" s="60"/>
    </row>
    <row r="385" spans="1:19" hidden="1">
      <c r="A385" s="62" t="s">
        <v>1849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9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21</v>
      </c>
      <c r="R385" s="69" t="s">
        <v>575</v>
      </c>
      <c r="S385" s="60"/>
    </row>
    <row r="386" spans="1:19" hidden="1">
      <c r="A386" s="62" t="s">
        <v>1849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9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21</v>
      </c>
      <c r="R386" s="69" t="s">
        <v>575</v>
      </c>
      <c r="S386" s="60"/>
    </row>
    <row r="387" spans="1:19" hidden="1">
      <c r="A387" s="62" t="s">
        <v>1849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9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21</v>
      </c>
      <c r="R387" s="69" t="s">
        <v>575</v>
      </c>
      <c r="S387" s="60"/>
    </row>
    <row r="388" spans="1:19" hidden="1">
      <c r="A388" s="62" t="s">
        <v>1849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9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21</v>
      </c>
      <c r="R388" s="69" t="s">
        <v>575</v>
      </c>
      <c r="S388" s="60"/>
    </row>
    <row r="389" spans="1:19" hidden="1">
      <c r="A389" s="62" t="s">
        <v>1849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9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21</v>
      </c>
      <c r="R389" s="69" t="s">
        <v>575</v>
      </c>
      <c r="S389" s="60"/>
    </row>
    <row r="390" spans="1:19" hidden="1">
      <c r="A390" s="62" t="s">
        <v>1849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9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21</v>
      </c>
      <c r="R390" s="69" t="s">
        <v>575</v>
      </c>
      <c r="S390" s="60"/>
    </row>
    <row r="391" spans="1:19" hidden="1">
      <c r="A391" s="62" t="s">
        <v>1849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9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21</v>
      </c>
      <c r="R391" s="69" t="s">
        <v>575</v>
      </c>
      <c r="S391" s="60"/>
    </row>
    <row r="392" spans="1:19" hidden="1">
      <c r="A392" s="62" t="s">
        <v>1849</v>
      </c>
      <c r="B392" s="60" t="str">
        <f>IFERROR(VLOOKUP(Proc[[#This Row],[App]],Table2[],3,0),"open")</f>
        <v>ok</v>
      </c>
      <c r="C392" s="62" t="s">
        <v>369</v>
      </c>
      <c r="D392" t="s">
        <v>1828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9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21</v>
      </c>
      <c r="R392" s="69" t="s">
        <v>575</v>
      </c>
      <c r="S392" s="60"/>
    </row>
    <row r="393" spans="1:19" hidden="1">
      <c r="A393" s="62" t="s">
        <v>1849</v>
      </c>
      <c r="B393" s="60" t="str">
        <f>IFERROR(VLOOKUP(Proc[[#This Row],[App]],Table2[],3,0),"open")</f>
        <v>ok</v>
      </c>
      <c r="C393" s="62" t="s">
        <v>369</v>
      </c>
      <c r="D393" t="s">
        <v>1829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9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21</v>
      </c>
      <c r="R393" s="69" t="s">
        <v>575</v>
      </c>
      <c r="S393" s="60"/>
    </row>
    <row r="394" spans="1:19" hidden="1">
      <c r="A394" s="62" t="s">
        <v>1849</v>
      </c>
      <c r="B394" s="60" t="str">
        <f>IFERROR(VLOOKUP(Proc[[#This Row],[App]],Table2[],3,0),"open")</f>
        <v>ok</v>
      </c>
      <c r="C394" s="62" t="s">
        <v>377</v>
      </c>
      <c r="D394" t="s">
        <v>1830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9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21</v>
      </c>
      <c r="R394" s="69" t="s">
        <v>575</v>
      </c>
      <c r="S394" s="60"/>
    </row>
    <row r="395" spans="1:19" hidden="1">
      <c r="A395" s="62" t="s">
        <v>1849</v>
      </c>
      <c r="B395" s="60" t="str">
        <f>IFERROR(VLOOKUP(Proc[[#This Row],[App]],Table2[],3,0),"open")</f>
        <v>ok</v>
      </c>
      <c r="C395" s="62" t="s">
        <v>369</v>
      </c>
      <c r="D395" t="s">
        <v>1831</v>
      </c>
      <c r="E395" t="s">
        <v>658</v>
      </c>
      <c r="F395" s="60" t="s">
        <v>1851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9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21</v>
      </c>
      <c r="R395" s="69" t="s">
        <v>575</v>
      </c>
      <c r="S395" s="60"/>
    </row>
    <row r="396" spans="1:19" hidden="1">
      <c r="A396" s="62" t="s">
        <v>1849</v>
      </c>
      <c r="B396" s="60" t="str">
        <f>IFERROR(VLOOKUP(Proc[[#This Row],[App]],Table2[],3,0),"open")</f>
        <v>ok</v>
      </c>
      <c r="C396" s="62" t="s">
        <v>369</v>
      </c>
      <c r="D396" t="s">
        <v>1832</v>
      </c>
      <c r="E396" t="s">
        <v>658</v>
      </c>
      <c r="F396" s="60" t="s">
        <v>1850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9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21</v>
      </c>
      <c r="R396" s="69" t="s">
        <v>575</v>
      </c>
      <c r="S396" s="60"/>
    </row>
    <row r="397" spans="1:19" hidden="1">
      <c r="A397" s="62" t="s">
        <v>1849</v>
      </c>
      <c r="B397" s="60" t="str">
        <f>IFERROR(VLOOKUP(Proc[[#This Row],[App]],Table2[],3,0),"open")</f>
        <v>ok</v>
      </c>
      <c r="C397" s="62" t="s">
        <v>369</v>
      </c>
      <c r="D397" t="s">
        <v>1833</v>
      </c>
      <c r="E397" t="s">
        <v>658</v>
      </c>
      <c r="F397" s="60" t="s">
        <v>1851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9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21</v>
      </c>
      <c r="R397" s="69" t="s">
        <v>575</v>
      </c>
      <c r="S397" s="60"/>
    </row>
    <row r="398" spans="1:19" hidden="1">
      <c r="A398" s="62" t="s">
        <v>1849</v>
      </c>
      <c r="B398" s="60" t="str">
        <f>IFERROR(VLOOKUP(Proc[[#This Row],[App]],Table2[],3,0),"open")</f>
        <v>ok</v>
      </c>
      <c r="C398" s="62" t="s">
        <v>369</v>
      </c>
      <c r="D398" t="s">
        <v>1834</v>
      </c>
      <c r="E398" t="s">
        <v>658</v>
      </c>
      <c r="F398" s="60" t="s">
        <v>1850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9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21</v>
      </c>
      <c r="R398" s="69" t="s">
        <v>575</v>
      </c>
      <c r="S398" s="60"/>
    </row>
    <row r="399" spans="1:19" hidden="1">
      <c r="A399" s="62" t="s">
        <v>1849</v>
      </c>
      <c r="B399" s="60" t="str">
        <f>IFERROR(VLOOKUP(Proc[[#This Row],[App]],Table2[],3,0),"open")</f>
        <v>ok</v>
      </c>
      <c r="C399" s="62" t="s">
        <v>369</v>
      </c>
      <c r="D399" t="s">
        <v>1835</v>
      </c>
      <c r="E399" t="s">
        <v>658</v>
      </c>
      <c r="F399" s="60" t="s">
        <v>1851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9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21</v>
      </c>
      <c r="R399" s="69" t="s">
        <v>575</v>
      </c>
      <c r="S399" s="60"/>
    </row>
    <row r="400" spans="1:19" hidden="1">
      <c r="A400" s="62" t="s">
        <v>1849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9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21</v>
      </c>
      <c r="R400" s="69" t="s">
        <v>575</v>
      </c>
      <c r="S400" s="60"/>
    </row>
    <row r="401" spans="1:19" hidden="1">
      <c r="A401" s="62" t="s">
        <v>1849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9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21</v>
      </c>
      <c r="R401" s="69" t="s">
        <v>575</v>
      </c>
      <c r="S401" s="60"/>
    </row>
    <row r="402" spans="1:19" hidden="1">
      <c r="A402" s="62" t="s">
        <v>1849</v>
      </c>
      <c r="B402" s="60" t="str">
        <f>IFERROR(VLOOKUP(Proc[[#This Row],[App]],Table2[],3,0),"open")</f>
        <v>ok</v>
      </c>
      <c r="C402" s="62" t="s">
        <v>369</v>
      </c>
      <c r="D402" t="s">
        <v>1836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9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21</v>
      </c>
      <c r="R402" s="69" t="s">
        <v>575</v>
      </c>
      <c r="S402" s="60"/>
    </row>
    <row r="403" spans="1:19" hidden="1">
      <c r="A403" s="62" t="s">
        <v>1849</v>
      </c>
      <c r="B403" s="60" t="str">
        <f>IFERROR(VLOOKUP(Proc[[#This Row],[App]],Table2[],3,0),"open")</f>
        <v>ok</v>
      </c>
      <c r="C403" s="62" t="s">
        <v>369</v>
      </c>
      <c r="D403" t="s">
        <v>1837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9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21</v>
      </c>
      <c r="R403" s="69" t="s">
        <v>575</v>
      </c>
      <c r="S403" s="60"/>
    </row>
    <row r="404" spans="1:19" hidden="1">
      <c r="A404" s="62" t="s">
        <v>1849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9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21</v>
      </c>
      <c r="R404" s="69" t="s">
        <v>575</v>
      </c>
      <c r="S404" s="60"/>
    </row>
    <row r="405" spans="1:19" hidden="1">
      <c r="A405" s="62" t="s">
        <v>1849</v>
      </c>
      <c r="B405" s="60" t="str">
        <f>IFERROR(VLOOKUP(Proc[[#This Row],[App]],Table2[],3,0),"open")</f>
        <v>ok</v>
      </c>
      <c r="C405" s="62" t="s">
        <v>369</v>
      </c>
      <c r="D405" t="s">
        <v>1838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9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21</v>
      </c>
      <c r="R405" s="69" t="s">
        <v>575</v>
      </c>
      <c r="S405" s="60"/>
    </row>
    <row r="406" spans="1:19" hidden="1">
      <c r="A406" s="62" t="s">
        <v>1849</v>
      </c>
      <c r="B406" s="60" t="str">
        <f>IFERROR(VLOOKUP(Proc[[#This Row],[App]],Table2[],3,0),"open")</f>
        <v>ok</v>
      </c>
      <c r="C406" s="62" t="s">
        <v>369</v>
      </c>
      <c r="D406" t="s">
        <v>1839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9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21</v>
      </c>
      <c r="R406" s="69" t="s">
        <v>575</v>
      </c>
      <c r="S406" s="60"/>
    </row>
    <row r="407" spans="1:19" hidden="1">
      <c r="A407" s="62" t="s">
        <v>1849</v>
      </c>
      <c r="B407" s="60" t="str">
        <f>IFERROR(VLOOKUP(Proc[[#This Row],[App]],Table2[],3,0),"open")</f>
        <v>ok</v>
      </c>
      <c r="C407" s="62" t="s">
        <v>369</v>
      </c>
      <c r="D407" t="s">
        <v>1840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9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21</v>
      </c>
      <c r="R407" s="69" t="s">
        <v>575</v>
      </c>
      <c r="S407" s="60"/>
    </row>
    <row r="408" spans="1:19" hidden="1">
      <c r="A408" s="62" t="s">
        <v>1849</v>
      </c>
      <c r="B408" s="60" t="str">
        <f>IFERROR(VLOOKUP(Proc[[#This Row],[App]],Table2[],3,0),"open")</f>
        <v>ok</v>
      </c>
      <c r="C408" s="62" t="s">
        <v>377</v>
      </c>
      <c r="D408" t="s">
        <v>1841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9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21</v>
      </c>
      <c r="R408" s="69" t="s">
        <v>575</v>
      </c>
      <c r="S408" s="60"/>
    </row>
    <row r="409" spans="1:19" hidden="1">
      <c r="A409" s="62" t="s">
        <v>1849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9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21</v>
      </c>
      <c r="R409" s="69" t="s">
        <v>575</v>
      </c>
      <c r="S409" s="60"/>
    </row>
    <row r="410" spans="1:19" hidden="1">
      <c r="A410" s="62" t="s">
        <v>1849</v>
      </c>
      <c r="B410" s="60" t="str">
        <f>IFERROR(VLOOKUP(Proc[[#This Row],[App]],Table2[],3,0),"open")</f>
        <v>ok</v>
      </c>
      <c r="C410" s="62" t="s">
        <v>369</v>
      </c>
      <c r="D410" t="s">
        <v>1842</v>
      </c>
      <c r="E410" t="s">
        <v>658</v>
      </c>
      <c r="F410" s="60" t="s">
        <v>1852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9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21</v>
      </c>
      <c r="R410" s="69" t="s">
        <v>575</v>
      </c>
      <c r="S410" s="60"/>
    </row>
    <row r="411" spans="1:19" hidden="1">
      <c r="A411" s="62" t="s">
        <v>1849</v>
      </c>
      <c r="B411" s="60" t="str">
        <f>IFERROR(VLOOKUP(Proc[[#This Row],[App]],Table2[],3,0),"open")</f>
        <v>ok</v>
      </c>
      <c r="C411" s="62" t="s">
        <v>369</v>
      </c>
      <c r="D411" t="s">
        <v>1843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9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21</v>
      </c>
      <c r="R411" s="69" t="s">
        <v>575</v>
      </c>
      <c r="S411" s="60"/>
    </row>
    <row r="412" spans="1:19" hidden="1">
      <c r="A412" s="62" t="s">
        <v>1849</v>
      </c>
      <c r="B412" s="60" t="str">
        <f>IFERROR(VLOOKUP(Proc[[#This Row],[App]],Table2[],3,0),"open")</f>
        <v>ok</v>
      </c>
      <c r="C412" s="62" t="s">
        <v>369</v>
      </c>
      <c r="D412" t="s">
        <v>1844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9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21</v>
      </c>
      <c r="R412" s="69" t="s">
        <v>575</v>
      </c>
      <c r="S412" s="60"/>
    </row>
    <row r="413" spans="1:19" hidden="1">
      <c r="A413" s="62" t="s">
        <v>1849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9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21</v>
      </c>
      <c r="R413" s="69" t="s">
        <v>575</v>
      </c>
      <c r="S413" s="60"/>
    </row>
    <row r="414" spans="1:19" hidden="1">
      <c r="A414" s="62" t="s">
        <v>1849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9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21</v>
      </c>
      <c r="R414" s="69" t="s">
        <v>575</v>
      </c>
      <c r="S414" s="60"/>
    </row>
    <row r="415" spans="1:19" hidden="1">
      <c r="A415" s="62" t="s">
        <v>1849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9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21</v>
      </c>
      <c r="R415" s="69" t="s">
        <v>575</v>
      </c>
      <c r="S415" s="60"/>
    </row>
    <row r="416" spans="1:19" hidden="1">
      <c r="A416" s="62" t="s">
        <v>1849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9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21</v>
      </c>
      <c r="R416" s="69" t="s">
        <v>575</v>
      </c>
      <c r="S416" s="60"/>
    </row>
    <row r="417" spans="1:19" hidden="1">
      <c r="A417" s="62" t="s">
        <v>1849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9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21</v>
      </c>
      <c r="R417" s="69" t="s">
        <v>575</v>
      </c>
      <c r="S417" s="60"/>
    </row>
    <row r="418" spans="1:19" hidden="1">
      <c r="A418" s="62" t="s">
        <v>1849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9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21</v>
      </c>
      <c r="R418" s="69" t="s">
        <v>575</v>
      </c>
      <c r="S418" s="60"/>
    </row>
    <row r="419" spans="1:19" hidden="1">
      <c r="A419" s="62" t="s">
        <v>1849</v>
      </c>
      <c r="B419" s="60" t="str">
        <f>IFERROR(VLOOKUP(Proc[[#This Row],[App]],Table2[],3,0),"open")</f>
        <v>ok</v>
      </c>
      <c r="C419" s="62" t="s">
        <v>369</v>
      </c>
      <c r="D419" t="s">
        <v>1845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9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21</v>
      </c>
      <c r="R419" s="69" t="s">
        <v>575</v>
      </c>
      <c r="S419" s="60"/>
    </row>
    <row r="420" spans="1:19" hidden="1">
      <c r="A420" s="62" t="s">
        <v>1849</v>
      </c>
      <c r="B420" s="60" t="str">
        <f>IFERROR(VLOOKUP(Proc[[#This Row],[App]],Table2[],3,0),"open")</f>
        <v>ok</v>
      </c>
      <c r="C420" s="62" t="s">
        <v>369</v>
      </c>
      <c r="D420" t="s">
        <v>1846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9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21</v>
      </c>
      <c r="R420" s="69" t="s">
        <v>575</v>
      </c>
      <c r="S420" s="60"/>
    </row>
    <row r="421" spans="1:19" hidden="1">
      <c r="A421" s="62" t="s">
        <v>1849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9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21</v>
      </c>
      <c r="R421" s="69" t="s">
        <v>575</v>
      </c>
      <c r="S421" s="60"/>
    </row>
    <row r="422" spans="1:19" hidden="1">
      <c r="A422" s="62" t="s">
        <v>1849</v>
      </c>
      <c r="B422" s="60" t="str">
        <f>IFERROR(VLOOKUP(Proc[[#This Row],[App]],Table2[],3,0),"open")</f>
        <v>ok</v>
      </c>
      <c r="C422" s="62" t="s">
        <v>369</v>
      </c>
      <c r="D422" t="s">
        <v>1847</v>
      </c>
      <c r="E422" t="s">
        <v>658</v>
      </c>
      <c r="F422" s="60" t="s">
        <v>1853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9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21</v>
      </c>
      <c r="R422" s="69" t="s">
        <v>575</v>
      </c>
      <c r="S422" s="60"/>
    </row>
    <row r="423" spans="1:19" hidden="1">
      <c r="A423" s="62" t="s">
        <v>1849</v>
      </c>
      <c r="B423" s="60" t="str">
        <f>IFERROR(VLOOKUP(Proc[[#This Row],[App]],Table2[],3,0),"open")</f>
        <v>ok</v>
      </c>
      <c r="C423" s="62" t="s">
        <v>369</v>
      </c>
      <c r="D423" t="s">
        <v>1848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9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21</v>
      </c>
      <c r="R423" s="69" t="s">
        <v>575</v>
      </c>
      <c r="S423" s="60"/>
    </row>
    <row r="424" spans="1:19" hidden="1">
      <c r="A424" t="s">
        <v>1854</v>
      </c>
      <c r="B424" s="60" t="str">
        <f>IFERROR(VLOOKUP(Proc[[#This Row],[App]],Table2[],3,0),"open")</f>
        <v>ok</v>
      </c>
      <c r="C424" s="62" t="s">
        <v>369</v>
      </c>
      <c r="D424" t="s">
        <v>1855</v>
      </c>
      <c r="E424" t="s">
        <v>513</v>
      </c>
      <c r="F424" s="60" t="s">
        <v>1856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9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1857</v>
      </c>
      <c r="B425" s="60" t="str">
        <f>IFERROR(VLOOKUP(Proc[[#This Row],[App]],Table2[],3,0),"open")</f>
        <v>ok</v>
      </c>
      <c r="C425" t="s">
        <v>377</v>
      </c>
      <c r="D425" t="s">
        <v>1858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9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1857</v>
      </c>
      <c r="B426" s="60" t="str">
        <f>IFERROR(VLOOKUP(Proc[[#This Row],[App]],Table2[],3,0),"open")</f>
        <v>ok</v>
      </c>
      <c r="C426" s="62" t="s">
        <v>369</v>
      </c>
      <c r="D426" t="s">
        <v>1859</v>
      </c>
      <c r="E426" t="s">
        <v>517</v>
      </c>
      <c r="F426" s="60" t="s">
        <v>1862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9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1857</v>
      </c>
      <c r="B427" s="60" t="str">
        <f>IFERROR(VLOOKUP(Proc[[#This Row],[App]],Table2[],3,0),"open")</f>
        <v>ok</v>
      </c>
      <c r="C427" s="62" t="s">
        <v>369</v>
      </c>
      <c r="D427" t="s">
        <v>1860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9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1857</v>
      </c>
      <c r="B428" s="60" t="str">
        <f>IFERROR(VLOOKUP(Proc[[#This Row],[App]],Table2[],3,0),"open")</f>
        <v>ok</v>
      </c>
      <c r="C428" s="62" t="s">
        <v>369</v>
      </c>
      <c r="D428" t="s">
        <v>1861</v>
      </c>
      <c r="E428" t="s">
        <v>548</v>
      </c>
      <c r="F428" s="60" t="s">
        <v>1863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9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1864</v>
      </c>
      <c r="B429" s="60" t="str">
        <f>IFERROR(VLOOKUP(Proc[[#This Row],[App]],Table2[],3,0),"open")</f>
        <v>ok</v>
      </c>
      <c r="C429" s="62" t="s">
        <v>369</v>
      </c>
      <c r="D429" t="s">
        <v>1865</v>
      </c>
      <c r="E429" t="s">
        <v>1921</v>
      </c>
      <c r="F429" s="60" t="s">
        <v>1922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9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20</v>
      </c>
      <c r="R429" s="69" t="s">
        <v>858</v>
      </c>
      <c r="S429" s="60"/>
    </row>
    <row r="430" spans="1:19" hidden="1">
      <c r="A430" s="62" t="s">
        <v>1864</v>
      </c>
      <c r="B430" s="60" t="str">
        <f>IFERROR(VLOOKUP(Proc[[#This Row],[App]],Table2[],3,0),"open")</f>
        <v>ok</v>
      </c>
      <c r="C430" s="62" t="s">
        <v>369</v>
      </c>
      <c r="D430" t="s">
        <v>1866</v>
      </c>
      <c r="E430" t="s">
        <v>1921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9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20</v>
      </c>
      <c r="R430" s="69" t="s">
        <v>858</v>
      </c>
      <c r="S430" s="60"/>
    </row>
    <row r="431" spans="1:19" hidden="1">
      <c r="A431" s="62" t="s">
        <v>1864</v>
      </c>
      <c r="B431" s="60" t="str">
        <f>IFERROR(VLOOKUP(Proc[[#This Row],[App]],Table2[],3,0),"open")</f>
        <v>ok</v>
      </c>
      <c r="C431" s="62" t="s">
        <v>369</v>
      </c>
      <c r="D431" t="s">
        <v>1867</v>
      </c>
      <c r="E431" t="s">
        <v>1921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9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20</v>
      </c>
      <c r="R431" s="69" t="s">
        <v>858</v>
      </c>
      <c r="S431" s="60"/>
    </row>
    <row r="432" spans="1:19" hidden="1">
      <c r="A432" s="62" t="s">
        <v>1864</v>
      </c>
      <c r="B432" s="60" t="str">
        <f>IFERROR(VLOOKUP(Proc[[#This Row],[App]],Table2[],3,0),"open")</f>
        <v>ok</v>
      </c>
      <c r="C432" s="62" t="s">
        <v>369</v>
      </c>
      <c r="D432" t="s">
        <v>1868</v>
      </c>
      <c r="E432" t="s">
        <v>1921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9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20</v>
      </c>
      <c r="R432" s="69" t="s">
        <v>858</v>
      </c>
      <c r="S432" s="60"/>
    </row>
    <row r="433" spans="1:19" hidden="1">
      <c r="A433" s="62" t="s">
        <v>1864</v>
      </c>
      <c r="B433" s="60" t="str">
        <f>IFERROR(VLOOKUP(Proc[[#This Row],[App]],Table2[],3,0),"open")</f>
        <v>ok</v>
      </c>
      <c r="C433" s="62" t="s">
        <v>369</v>
      </c>
      <c r="D433" t="s">
        <v>1869</v>
      </c>
      <c r="E433" t="s">
        <v>1921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9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20</v>
      </c>
      <c r="R433" s="69" t="s">
        <v>858</v>
      </c>
      <c r="S433" s="60"/>
    </row>
    <row r="434" spans="1:19" hidden="1">
      <c r="A434" s="62" t="s">
        <v>1864</v>
      </c>
      <c r="B434" s="60" t="str">
        <f>IFERROR(VLOOKUP(Proc[[#This Row],[App]],Table2[],3,0),"open")</f>
        <v>ok</v>
      </c>
      <c r="C434" s="62" t="s">
        <v>369</v>
      </c>
      <c r="D434" t="s">
        <v>1870</v>
      </c>
      <c r="E434" t="s">
        <v>1921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9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20</v>
      </c>
      <c r="R434" s="69" t="s">
        <v>858</v>
      </c>
      <c r="S434" s="60"/>
    </row>
    <row r="435" spans="1:19" hidden="1">
      <c r="A435" s="62" t="s">
        <v>1864</v>
      </c>
      <c r="B435" s="60" t="str">
        <f>IFERROR(VLOOKUP(Proc[[#This Row],[App]],Table2[],3,0),"open")</f>
        <v>ok</v>
      </c>
      <c r="C435" s="62" t="s">
        <v>369</v>
      </c>
      <c r="D435" t="s">
        <v>1871</v>
      </c>
      <c r="E435" t="s">
        <v>1921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9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20</v>
      </c>
      <c r="R435" s="69" t="s">
        <v>858</v>
      </c>
      <c r="S435" s="60"/>
    </row>
    <row r="436" spans="1:19" hidden="1">
      <c r="A436" s="62" t="s">
        <v>1864</v>
      </c>
      <c r="B436" s="60" t="str">
        <f>IFERROR(VLOOKUP(Proc[[#This Row],[App]],Table2[],3,0),"open")</f>
        <v>ok</v>
      </c>
      <c r="C436" s="62" t="s">
        <v>369</v>
      </c>
      <c r="D436" t="s">
        <v>1872</v>
      </c>
      <c r="E436" t="s">
        <v>1921</v>
      </c>
      <c r="F436" s="60" t="s">
        <v>1922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9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20</v>
      </c>
      <c r="R436" s="69" t="s">
        <v>858</v>
      </c>
      <c r="S436" s="60"/>
    </row>
    <row r="437" spans="1:19" hidden="1">
      <c r="A437" s="62" t="s">
        <v>1864</v>
      </c>
      <c r="B437" s="60" t="str">
        <f>IFERROR(VLOOKUP(Proc[[#This Row],[App]],Table2[],3,0),"open")</f>
        <v>ok</v>
      </c>
      <c r="C437" s="62" t="s">
        <v>369</v>
      </c>
      <c r="D437" t="s">
        <v>1873</v>
      </c>
      <c r="E437" t="s">
        <v>1921</v>
      </c>
      <c r="F437" s="60" t="s">
        <v>1923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9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20</v>
      </c>
      <c r="R437" s="69" t="s">
        <v>858</v>
      </c>
      <c r="S437" s="60"/>
    </row>
    <row r="438" spans="1:19" hidden="1">
      <c r="A438" s="62" t="s">
        <v>1864</v>
      </c>
      <c r="B438" s="60" t="str">
        <f>IFERROR(VLOOKUP(Proc[[#This Row],[App]],Table2[],3,0),"open")</f>
        <v>ok</v>
      </c>
      <c r="C438" s="62" t="s">
        <v>369</v>
      </c>
      <c r="D438" t="s">
        <v>1874</v>
      </c>
      <c r="E438" t="s">
        <v>1921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9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20</v>
      </c>
      <c r="R438" s="69" t="s">
        <v>858</v>
      </c>
      <c r="S438" s="60"/>
    </row>
    <row r="439" spans="1:19" hidden="1">
      <c r="A439" s="62" t="s">
        <v>1864</v>
      </c>
      <c r="B439" s="60" t="str">
        <f>IFERROR(VLOOKUP(Proc[[#This Row],[App]],Table2[],3,0),"open")</f>
        <v>ok</v>
      </c>
      <c r="C439" s="62" t="s">
        <v>369</v>
      </c>
      <c r="D439" t="s">
        <v>1875</v>
      </c>
      <c r="E439" t="s">
        <v>1921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9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20</v>
      </c>
      <c r="R439" s="69" t="s">
        <v>858</v>
      </c>
      <c r="S439" s="60"/>
    </row>
    <row r="440" spans="1:19" hidden="1">
      <c r="A440" s="62" t="s">
        <v>1864</v>
      </c>
      <c r="B440" s="60" t="str">
        <f>IFERROR(VLOOKUP(Proc[[#This Row],[App]],Table2[],3,0),"open")</f>
        <v>ok</v>
      </c>
      <c r="C440" s="62" t="s">
        <v>369</v>
      </c>
      <c r="D440" t="s">
        <v>1876</v>
      </c>
      <c r="E440" t="s">
        <v>1921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9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20</v>
      </c>
      <c r="R440" s="69" t="s">
        <v>858</v>
      </c>
      <c r="S440" s="60"/>
    </row>
    <row r="441" spans="1:19" hidden="1">
      <c r="A441" s="62" t="s">
        <v>1864</v>
      </c>
      <c r="B441" s="60" t="str">
        <f>IFERROR(VLOOKUP(Proc[[#This Row],[App]],Table2[],3,0),"open")</f>
        <v>ok</v>
      </c>
      <c r="C441" s="62" t="s">
        <v>369</v>
      </c>
      <c r="D441" t="s">
        <v>1877</v>
      </c>
      <c r="E441" t="s">
        <v>1921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9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20</v>
      </c>
      <c r="R441" s="69" t="s">
        <v>858</v>
      </c>
      <c r="S441" s="60"/>
    </row>
    <row r="442" spans="1:19" hidden="1">
      <c r="A442" s="62" t="s">
        <v>1864</v>
      </c>
      <c r="B442" s="60" t="str">
        <f>IFERROR(VLOOKUP(Proc[[#This Row],[App]],Table2[],3,0),"open")</f>
        <v>ok</v>
      </c>
      <c r="C442" s="62" t="s">
        <v>369</v>
      </c>
      <c r="D442" t="s">
        <v>1878</v>
      </c>
      <c r="E442" t="s">
        <v>1921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9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20</v>
      </c>
      <c r="R442" s="69" t="s">
        <v>858</v>
      </c>
      <c r="S442" s="60"/>
    </row>
    <row r="443" spans="1:19" hidden="1">
      <c r="A443" s="62" t="s">
        <v>1864</v>
      </c>
      <c r="B443" s="60" t="str">
        <f>IFERROR(VLOOKUP(Proc[[#This Row],[App]],Table2[],3,0),"open")</f>
        <v>ok</v>
      </c>
      <c r="C443" s="62" t="s">
        <v>369</v>
      </c>
      <c r="D443" t="s">
        <v>1879</v>
      </c>
      <c r="E443" t="s">
        <v>1921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9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20</v>
      </c>
      <c r="R443" s="69" t="s">
        <v>858</v>
      </c>
      <c r="S443" s="60"/>
    </row>
    <row r="444" spans="1:19" hidden="1">
      <c r="A444" s="62" t="s">
        <v>1864</v>
      </c>
      <c r="B444" s="60" t="str">
        <f>IFERROR(VLOOKUP(Proc[[#This Row],[App]],Table2[],3,0),"open")</f>
        <v>ok</v>
      </c>
      <c r="C444" s="62" t="s">
        <v>369</v>
      </c>
      <c r="D444" t="s">
        <v>1880</v>
      </c>
      <c r="E444" t="s">
        <v>1921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9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20</v>
      </c>
      <c r="R444" s="69" t="s">
        <v>858</v>
      </c>
      <c r="S444" s="60"/>
    </row>
    <row r="445" spans="1:19" hidden="1">
      <c r="A445" s="62" t="s">
        <v>1864</v>
      </c>
      <c r="B445" s="60" t="str">
        <f>IFERROR(VLOOKUP(Proc[[#This Row],[App]],Table2[],3,0),"open")</f>
        <v>ok</v>
      </c>
      <c r="C445" s="62" t="s">
        <v>369</v>
      </c>
      <c r="D445" t="s">
        <v>1881</v>
      </c>
      <c r="E445" t="s">
        <v>1921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9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20</v>
      </c>
      <c r="R445" s="69" t="s">
        <v>858</v>
      </c>
      <c r="S445" s="60"/>
    </row>
    <row r="446" spans="1:19" hidden="1">
      <c r="A446" s="62" t="s">
        <v>1864</v>
      </c>
      <c r="B446" s="60" t="str">
        <f>IFERROR(VLOOKUP(Proc[[#This Row],[App]],Table2[],3,0),"open")</f>
        <v>ok</v>
      </c>
      <c r="C446" s="62" t="s">
        <v>369</v>
      </c>
      <c r="D446" t="s">
        <v>1882</v>
      </c>
      <c r="E446" t="s">
        <v>1921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9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20</v>
      </c>
      <c r="R446" s="69" t="s">
        <v>858</v>
      </c>
      <c r="S446" s="60"/>
    </row>
    <row r="447" spans="1:19" hidden="1">
      <c r="A447" s="62" t="s">
        <v>1864</v>
      </c>
      <c r="B447" s="60" t="str">
        <f>IFERROR(VLOOKUP(Proc[[#This Row],[App]],Table2[],3,0),"open")</f>
        <v>ok</v>
      </c>
      <c r="C447" s="62" t="s">
        <v>369</v>
      </c>
      <c r="D447" t="s">
        <v>1883</v>
      </c>
      <c r="E447" t="s">
        <v>1921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9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20</v>
      </c>
      <c r="R447" s="69" t="s">
        <v>858</v>
      </c>
      <c r="S447" s="60"/>
    </row>
    <row r="448" spans="1:19" hidden="1">
      <c r="A448" s="62" t="s">
        <v>1864</v>
      </c>
      <c r="B448" s="60" t="str">
        <f>IFERROR(VLOOKUP(Proc[[#This Row],[App]],Table2[],3,0),"open")</f>
        <v>ok</v>
      </c>
      <c r="C448" s="62" t="s">
        <v>369</v>
      </c>
      <c r="D448" t="s">
        <v>1884</v>
      </c>
      <c r="E448" t="s">
        <v>1921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9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20</v>
      </c>
      <c r="R448" s="69" t="s">
        <v>858</v>
      </c>
      <c r="S448" s="60"/>
    </row>
    <row r="449" spans="1:19" hidden="1">
      <c r="A449" s="62" t="s">
        <v>1864</v>
      </c>
      <c r="B449" s="60" t="str">
        <f>IFERROR(VLOOKUP(Proc[[#This Row],[App]],Table2[],3,0),"open")</f>
        <v>ok</v>
      </c>
      <c r="C449" s="62" t="s">
        <v>369</v>
      </c>
      <c r="D449" t="s">
        <v>1885</v>
      </c>
      <c r="E449" t="s">
        <v>1921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9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20</v>
      </c>
      <c r="R449" s="69" t="s">
        <v>858</v>
      </c>
      <c r="S449" s="60"/>
    </row>
    <row r="450" spans="1:19" hidden="1">
      <c r="A450" s="62" t="s">
        <v>1864</v>
      </c>
      <c r="B450" s="60" t="str">
        <f>IFERROR(VLOOKUP(Proc[[#This Row],[App]],Table2[],3,0),"open")</f>
        <v>ok</v>
      </c>
      <c r="C450" s="62" t="s">
        <v>369</v>
      </c>
      <c r="D450" t="s">
        <v>1886</v>
      </c>
      <c r="E450" t="s">
        <v>1921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9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20</v>
      </c>
      <c r="R450" s="69" t="s">
        <v>858</v>
      </c>
      <c r="S450" s="60"/>
    </row>
    <row r="451" spans="1:19" hidden="1">
      <c r="A451" s="62" t="s">
        <v>1864</v>
      </c>
      <c r="B451" s="60" t="str">
        <f>IFERROR(VLOOKUP(Proc[[#This Row],[App]],Table2[],3,0),"open")</f>
        <v>ok</v>
      </c>
      <c r="C451" s="62" t="s">
        <v>369</v>
      </c>
      <c r="D451" t="s">
        <v>1887</v>
      </c>
      <c r="E451" t="s">
        <v>1921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9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20</v>
      </c>
      <c r="R451" s="69" t="s">
        <v>858</v>
      </c>
      <c r="S451" s="60"/>
    </row>
    <row r="452" spans="1:19" hidden="1">
      <c r="A452" s="62" t="s">
        <v>1864</v>
      </c>
      <c r="B452" s="60" t="str">
        <f>IFERROR(VLOOKUP(Proc[[#This Row],[App]],Table2[],3,0),"open")</f>
        <v>ok</v>
      </c>
      <c r="C452" s="62" t="s">
        <v>369</v>
      </c>
      <c r="D452" t="s">
        <v>1888</v>
      </c>
      <c r="E452" t="s">
        <v>1921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9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20</v>
      </c>
      <c r="R452" s="69" t="s">
        <v>858</v>
      </c>
      <c r="S452" s="60"/>
    </row>
    <row r="453" spans="1:19" hidden="1">
      <c r="A453" s="62" t="s">
        <v>1864</v>
      </c>
      <c r="B453" s="60" t="str">
        <f>IFERROR(VLOOKUP(Proc[[#This Row],[App]],Table2[],3,0),"open")</f>
        <v>ok</v>
      </c>
      <c r="C453" s="62" t="s">
        <v>369</v>
      </c>
      <c r="D453" t="s">
        <v>1889</v>
      </c>
      <c r="E453" t="s">
        <v>1921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9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20</v>
      </c>
      <c r="R453" s="69" t="s">
        <v>858</v>
      </c>
      <c r="S453" s="60"/>
    </row>
    <row r="454" spans="1:19" hidden="1">
      <c r="A454" s="62" t="s">
        <v>1864</v>
      </c>
      <c r="B454" s="60" t="str">
        <f>IFERROR(VLOOKUP(Proc[[#This Row],[App]],Table2[],3,0),"open")</f>
        <v>ok</v>
      </c>
      <c r="C454" s="62" t="s">
        <v>369</v>
      </c>
      <c r="D454" t="s">
        <v>1890</v>
      </c>
      <c r="E454" t="s">
        <v>1921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9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20</v>
      </c>
      <c r="R454" s="69" t="s">
        <v>858</v>
      </c>
      <c r="S454" s="60"/>
    </row>
    <row r="455" spans="1:19" hidden="1">
      <c r="A455" s="62" t="s">
        <v>1864</v>
      </c>
      <c r="B455" s="60" t="str">
        <f>IFERROR(VLOOKUP(Proc[[#This Row],[App]],Table2[],3,0),"open")</f>
        <v>ok</v>
      </c>
      <c r="C455" s="62" t="s">
        <v>369</v>
      </c>
      <c r="D455" t="s">
        <v>1891</v>
      </c>
      <c r="E455" t="s">
        <v>1921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9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20</v>
      </c>
      <c r="R455" s="69" t="s">
        <v>858</v>
      </c>
      <c r="S455" s="60"/>
    </row>
    <row r="456" spans="1:19" hidden="1">
      <c r="A456" s="62" t="s">
        <v>1864</v>
      </c>
      <c r="B456" s="60" t="str">
        <f>IFERROR(VLOOKUP(Proc[[#This Row],[App]],Table2[],3,0),"open")</f>
        <v>ok</v>
      </c>
      <c r="C456" s="62" t="s">
        <v>369</v>
      </c>
      <c r="D456" t="s">
        <v>1892</v>
      </c>
      <c r="E456" t="s">
        <v>1921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9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20</v>
      </c>
      <c r="R456" s="69" t="s">
        <v>858</v>
      </c>
      <c r="S456" s="60"/>
    </row>
    <row r="457" spans="1:19" hidden="1">
      <c r="A457" s="62" t="s">
        <v>1864</v>
      </c>
      <c r="B457" s="60" t="str">
        <f>IFERROR(VLOOKUP(Proc[[#This Row],[App]],Table2[],3,0),"open")</f>
        <v>ok</v>
      </c>
      <c r="C457" s="62" t="s">
        <v>369</v>
      </c>
      <c r="D457" t="s">
        <v>1893</v>
      </c>
      <c r="E457" t="s">
        <v>1921</v>
      </c>
      <c r="F457" s="60" t="s">
        <v>1923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9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20</v>
      </c>
      <c r="R457" s="69" t="s">
        <v>858</v>
      </c>
      <c r="S457" s="60"/>
    </row>
    <row r="458" spans="1:19" hidden="1">
      <c r="A458" s="62" t="s">
        <v>1864</v>
      </c>
      <c r="B458" s="60" t="str">
        <f>IFERROR(VLOOKUP(Proc[[#This Row],[App]],Table2[],3,0),"open")</f>
        <v>ok</v>
      </c>
      <c r="C458" s="62" t="s">
        <v>369</v>
      </c>
      <c r="D458" t="s">
        <v>1894</v>
      </c>
      <c r="E458" t="s">
        <v>1921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9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20</v>
      </c>
      <c r="R458" s="69" t="s">
        <v>858</v>
      </c>
      <c r="S458" s="60"/>
    </row>
    <row r="459" spans="1:19" hidden="1">
      <c r="A459" s="62" t="s">
        <v>1864</v>
      </c>
      <c r="B459" s="60" t="str">
        <f>IFERROR(VLOOKUP(Proc[[#This Row],[App]],Table2[],3,0),"open")</f>
        <v>ok</v>
      </c>
      <c r="C459" s="62" t="s">
        <v>369</v>
      </c>
      <c r="D459" t="s">
        <v>1895</v>
      </c>
      <c r="E459" t="s">
        <v>1921</v>
      </c>
      <c r="F459" s="60" t="s">
        <v>1923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9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20</v>
      </c>
      <c r="R459" s="69" t="s">
        <v>858</v>
      </c>
      <c r="S459" s="60"/>
    </row>
    <row r="460" spans="1:19" hidden="1">
      <c r="A460" s="62" t="s">
        <v>1864</v>
      </c>
      <c r="B460" s="60" t="str">
        <f>IFERROR(VLOOKUP(Proc[[#This Row],[App]],Table2[],3,0),"open")</f>
        <v>ok</v>
      </c>
      <c r="C460" s="62" t="s">
        <v>369</v>
      </c>
      <c r="D460" t="s">
        <v>1896</v>
      </c>
      <c r="E460" t="s">
        <v>1921</v>
      </c>
      <c r="F460" s="60" t="s">
        <v>1922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9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20</v>
      </c>
      <c r="R460" s="69" t="s">
        <v>858</v>
      </c>
      <c r="S460" s="60"/>
    </row>
    <row r="461" spans="1:19" hidden="1">
      <c r="A461" s="62" t="s">
        <v>1864</v>
      </c>
      <c r="B461" s="60" t="str">
        <f>IFERROR(VLOOKUP(Proc[[#This Row],[App]],Table2[],3,0),"open")</f>
        <v>ok</v>
      </c>
      <c r="C461" s="62" t="s">
        <v>369</v>
      </c>
      <c r="D461" t="s">
        <v>1897</v>
      </c>
      <c r="E461" t="s">
        <v>1921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9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20</v>
      </c>
      <c r="R461" s="69" t="s">
        <v>858</v>
      </c>
      <c r="S461" s="60"/>
    </row>
    <row r="462" spans="1:19" hidden="1">
      <c r="A462" s="62" t="s">
        <v>1864</v>
      </c>
      <c r="B462" s="60" t="str">
        <f>IFERROR(VLOOKUP(Proc[[#This Row],[App]],Table2[],3,0),"open")</f>
        <v>ok</v>
      </c>
      <c r="C462" s="62" t="s">
        <v>369</v>
      </c>
      <c r="D462" t="s">
        <v>1898</v>
      </c>
      <c r="E462" t="s">
        <v>1921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9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20</v>
      </c>
      <c r="R462" s="69" t="s">
        <v>858</v>
      </c>
      <c r="S462" s="60"/>
    </row>
    <row r="463" spans="1:19" hidden="1">
      <c r="A463" s="62" t="s">
        <v>1864</v>
      </c>
      <c r="B463" s="60" t="str">
        <f>IFERROR(VLOOKUP(Proc[[#This Row],[App]],Table2[],3,0),"open")</f>
        <v>ok</v>
      </c>
      <c r="C463" s="62" t="s">
        <v>369</v>
      </c>
      <c r="D463" t="s">
        <v>1899</v>
      </c>
      <c r="E463" t="s">
        <v>1921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9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20</v>
      </c>
      <c r="R463" s="69" t="s">
        <v>858</v>
      </c>
      <c r="S463" s="60"/>
    </row>
    <row r="464" spans="1:19" hidden="1">
      <c r="A464" s="62" t="s">
        <v>1864</v>
      </c>
      <c r="B464" s="60" t="str">
        <f>IFERROR(VLOOKUP(Proc[[#This Row],[App]],Table2[],3,0),"open")</f>
        <v>ok</v>
      </c>
      <c r="C464" s="62" t="s">
        <v>369</v>
      </c>
      <c r="D464" t="s">
        <v>1900</v>
      </c>
      <c r="E464" t="s">
        <v>1921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9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20</v>
      </c>
      <c r="R464" s="69" t="s">
        <v>858</v>
      </c>
      <c r="S464" s="60"/>
    </row>
    <row r="465" spans="1:19" hidden="1">
      <c r="A465" s="62" t="s">
        <v>1864</v>
      </c>
      <c r="B465" s="60" t="str">
        <f>IFERROR(VLOOKUP(Proc[[#This Row],[App]],Table2[],3,0),"open")</f>
        <v>ok</v>
      </c>
      <c r="C465" s="62" t="s">
        <v>369</v>
      </c>
      <c r="D465" t="s">
        <v>1901</v>
      </c>
      <c r="E465" t="s">
        <v>1921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9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20</v>
      </c>
      <c r="R465" s="69" t="s">
        <v>858</v>
      </c>
      <c r="S465" s="60"/>
    </row>
    <row r="466" spans="1:19" hidden="1">
      <c r="A466" s="62" t="s">
        <v>1864</v>
      </c>
      <c r="B466" s="60" t="str">
        <f>IFERROR(VLOOKUP(Proc[[#This Row],[App]],Table2[],3,0),"open")</f>
        <v>ok</v>
      </c>
      <c r="C466" s="62" t="s">
        <v>369</v>
      </c>
      <c r="D466" t="s">
        <v>1902</v>
      </c>
      <c r="E466" t="s">
        <v>1921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9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20</v>
      </c>
      <c r="R466" s="69" t="s">
        <v>858</v>
      </c>
      <c r="S466" s="60"/>
    </row>
    <row r="467" spans="1:19" hidden="1">
      <c r="A467" s="62" t="s">
        <v>1864</v>
      </c>
      <c r="B467" s="60" t="str">
        <f>IFERROR(VLOOKUP(Proc[[#This Row],[App]],Table2[],3,0),"open")</f>
        <v>ok</v>
      </c>
      <c r="C467" s="62" t="s">
        <v>369</v>
      </c>
      <c r="D467" t="s">
        <v>1903</v>
      </c>
      <c r="E467" t="s">
        <v>1921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9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20</v>
      </c>
      <c r="R467" s="69" t="s">
        <v>858</v>
      </c>
      <c r="S467" s="60"/>
    </row>
    <row r="468" spans="1:19" hidden="1">
      <c r="A468" s="62" t="s">
        <v>1864</v>
      </c>
      <c r="B468" s="60" t="str">
        <f>IFERROR(VLOOKUP(Proc[[#This Row],[App]],Table2[],3,0),"open")</f>
        <v>ok</v>
      </c>
      <c r="C468" s="62" t="s">
        <v>369</v>
      </c>
      <c r="D468" t="s">
        <v>1904</v>
      </c>
      <c r="E468" t="s">
        <v>1921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9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20</v>
      </c>
      <c r="R468" s="69" t="s">
        <v>858</v>
      </c>
      <c r="S468" s="60"/>
    </row>
    <row r="469" spans="1:19" hidden="1">
      <c r="A469" s="62" t="s">
        <v>1864</v>
      </c>
      <c r="B469" s="60" t="str">
        <f>IFERROR(VLOOKUP(Proc[[#This Row],[App]],Table2[],3,0),"open")</f>
        <v>ok</v>
      </c>
      <c r="C469" s="62" t="s">
        <v>369</v>
      </c>
      <c r="D469" t="s">
        <v>1905</v>
      </c>
      <c r="E469" t="s">
        <v>1921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9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20</v>
      </c>
      <c r="R469" s="69" t="s">
        <v>858</v>
      </c>
      <c r="S469" s="60"/>
    </row>
    <row r="470" spans="1:19" hidden="1">
      <c r="A470" s="62" t="s">
        <v>1864</v>
      </c>
      <c r="B470" s="60" t="str">
        <f>IFERROR(VLOOKUP(Proc[[#This Row],[App]],Table2[],3,0),"open")</f>
        <v>ok</v>
      </c>
      <c r="C470" s="62" t="s">
        <v>369</v>
      </c>
      <c r="D470" t="s">
        <v>1906</v>
      </c>
      <c r="E470" t="s">
        <v>1921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9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20</v>
      </c>
      <c r="R470" s="69" t="s">
        <v>858</v>
      </c>
      <c r="S470" s="60"/>
    </row>
    <row r="471" spans="1:19" hidden="1">
      <c r="A471" s="62" t="s">
        <v>1864</v>
      </c>
      <c r="B471" s="60" t="str">
        <f>IFERROR(VLOOKUP(Proc[[#This Row],[App]],Table2[],3,0),"open")</f>
        <v>ok</v>
      </c>
      <c r="C471" s="62" t="s">
        <v>369</v>
      </c>
      <c r="D471" t="s">
        <v>1907</v>
      </c>
      <c r="E471" t="s">
        <v>1921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9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20</v>
      </c>
      <c r="R471" s="69" t="s">
        <v>858</v>
      </c>
      <c r="S471" s="60"/>
    </row>
    <row r="472" spans="1:19" hidden="1">
      <c r="A472" s="62" t="s">
        <v>1864</v>
      </c>
      <c r="B472" s="60" t="str">
        <f>IFERROR(VLOOKUP(Proc[[#This Row],[App]],Table2[],3,0),"open")</f>
        <v>ok</v>
      </c>
      <c r="C472" s="62" t="s">
        <v>369</v>
      </c>
      <c r="D472" t="s">
        <v>1908</v>
      </c>
      <c r="E472" t="s">
        <v>1921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9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20</v>
      </c>
      <c r="R472" s="69" t="s">
        <v>858</v>
      </c>
      <c r="S472" s="60"/>
    </row>
    <row r="473" spans="1:19" hidden="1">
      <c r="A473" s="62" t="s">
        <v>1864</v>
      </c>
      <c r="B473" s="60" t="str">
        <f>IFERROR(VLOOKUP(Proc[[#This Row],[App]],Table2[],3,0),"open")</f>
        <v>ok</v>
      </c>
      <c r="C473" s="62" t="s">
        <v>369</v>
      </c>
      <c r="D473" t="s">
        <v>1909</v>
      </c>
      <c r="E473" t="s">
        <v>1921</v>
      </c>
      <c r="F473" s="60" t="s">
        <v>1922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9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20</v>
      </c>
      <c r="R473" s="69" t="s">
        <v>858</v>
      </c>
      <c r="S473" s="60"/>
    </row>
    <row r="474" spans="1:19" hidden="1">
      <c r="A474" s="62" t="s">
        <v>1864</v>
      </c>
      <c r="B474" s="60" t="str">
        <f>IFERROR(VLOOKUP(Proc[[#This Row],[App]],Table2[],3,0),"open")</f>
        <v>ok</v>
      </c>
      <c r="C474" s="62" t="s">
        <v>369</v>
      </c>
      <c r="D474" t="s">
        <v>1910</v>
      </c>
      <c r="E474" t="s">
        <v>1921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9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20</v>
      </c>
      <c r="R474" s="69" t="s">
        <v>858</v>
      </c>
      <c r="S474" s="60"/>
    </row>
    <row r="475" spans="1:19" hidden="1">
      <c r="A475" s="62" t="s">
        <v>1864</v>
      </c>
      <c r="B475" s="60" t="str">
        <f>IFERROR(VLOOKUP(Proc[[#This Row],[App]],Table2[],3,0),"open")</f>
        <v>ok</v>
      </c>
      <c r="C475" s="62" t="s">
        <v>369</v>
      </c>
      <c r="D475" t="s">
        <v>1911</v>
      </c>
      <c r="E475" t="s">
        <v>1921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9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20</v>
      </c>
      <c r="R475" s="69" t="s">
        <v>858</v>
      </c>
      <c r="S475" s="60"/>
    </row>
    <row r="476" spans="1:19" hidden="1">
      <c r="A476" s="62" t="s">
        <v>1864</v>
      </c>
      <c r="B476" s="60" t="str">
        <f>IFERROR(VLOOKUP(Proc[[#This Row],[App]],Table2[],3,0),"open")</f>
        <v>ok</v>
      </c>
      <c r="C476" s="62" t="s">
        <v>369</v>
      </c>
      <c r="D476" t="s">
        <v>1912</v>
      </c>
      <c r="E476" t="s">
        <v>1921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9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20</v>
      </c>
      <c r="R476" s="69" t="s">
        <v>858</v>
      </c>
      <c r="S476" s="60"/>
    </row>
    <row r="477" spans="1:19" hidden="1">
      <c r="A477" s="62" t="s">
        <v>1864</v>
      </c>
      <c r="B477" s="60" t="str">
        <f>IFERROR(VLOOKUP(Proc[[#This Row],[App]],Table2[],3,0),"open")</f>
        <v>ok</v>
      </c>
      <c r="C477" s="62" t="s">
        <v>369</v>
      </c>
      <c r="D477" t="s">
        <v>1913</v>
      </c>
      <c r="E477" t="s">
        <v>1921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9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20</v>
      </c>
      <c r="R477" s="69" t="s">
        <v>858</v>
      </c>
      <c r="S477" s="60"/>
    </row>
    <row r="478" spans="1:19" hidden="1">
      <c r="A478" s="62" t="s">
        <v>1864</v>
      </c>
      <c r="B478" s="60" t="str">
        <f>IFERROR(VLOOKUP(Proc[[#This Row],[App]],Table2[],3,0),"open")</f>
        <v>ok</v>
      </c>
      <c r="C478" s="62" t="s">
        <v>369</v>
      </c>
      <c r="D478" t="s">
        <v>1914</v>
      </c>
      <c r="E478" t="s">
        <v>1921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9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20</v>
      </c>
      <c r="R478" s="69" t="s">
        <v>858</v>
      </c>
      <c r="S478" s="60"/>
    </row>
    <row r="479" spans="1:19" hidden="1">
      <c r="A479" s="62" t="s">
        <v>1864</v>
      </c>
      <c r="B479" s="60" t="str">
        <f>IFERROR(VLOOKUP(Proc[[#This Row],[App]],Table2[],3,0),"open")</f>
        <v>ok</v>
      </c>
      <c r="C479" s="62" t="s">
        <v>369</v>
      </c>
      <c r="D479" t="s">
        <v>1915</v>
      </c>
      <c r="E479" t="s">
        <v>1921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9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20</v>
      </c>
      <c r="R479" s="69" t="s">
        <v>858</v>
      </c>
      <c r="S479" s="60"/>
    </row>
    <row r="480" spans="1:19" hidden="1">
      <c r="A480" s="62" t="s">
        <v>1864</v>
      </c>
      <c r="B480" s="60" t="str">
        <f>IFERROR(VLOOKUP(Proc[[#This Row],[App]],Table2[],3,0),"open")</f>
        <v>ok</v>
      </c>
      <c r="C480" s="62" t="s">
        <v>369</v>
      </c>
      <c r="D480" t="s">
        <v>1916</v>
      </c>
      <c r="E480" t="s">
        <v>1921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9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20</v>
      </c>
      <c r="R480" s="69" t="s">
        <v>858</v>
      </c>
      <c r="S480" s="60"/>
    </row>
    <row r="481" spans="1:19" hidden="1">
      <c r="A481" s="62" t="s">
        <v>1864</v>
      </c>
      <c r="B481" s="60" t="str">
        <f>IFERROR(VLOOKUP(Proc[[#This Row],[App]],Table2[],3,0),"open")</f>
        <v>ok</v>
      </c>
      <c r="C481" s="62" t="s">
        <v>369</v>
      </c>
      <c r="D481" t="s">
        <v>1917</v>
      </c>
      <c r="E481" t="s">
        <v>1921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9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20</v>
      </c>
      <c r="R481" s="69" t="s">
        <v>858</v>
      </c>
      <c r="S481" s="60"/>
    </row>
    <row r="482" spans="1:19" hidden="1">
      <c r="A482" s="62" t="s">
        <v>1864</v>
      </c>
      <c r="B482" s="60" t="str">
        <f>IFERROR(VLOOKUP(Proc[[#This Row],[App]],Table2[],3,0),"open")</f>
        <v>ok</v>
      </c>
      <c r="C482" s="62" t="s">
        <v>369</v>
      </c>
      <c r="D482" t="s">
        <v>1918</v>
      </c>
      <c r="E482" t="s">
        <v>1921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9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20</v>
      </c>
      <c r="R482" s="69" t="s">
        <v>858</v>
      </c>
      <c r="S482" s="60"/>
    </row>
    <row r="483" spans="1:19" hidden="1">
      <c r="A483" s="62" t="s">
        <v>1864</v>
      </c>
      <c r="B483" s="60" t="str">
        <f>IFERROR(VLOOKUP(Proc[[#This Row],[App]],Table2[],3,0),"open")</f>
        <v>ok</v>
      </c>
      <c r="C483" s="62" t="s">
        <v>369</v>
      </c>
      <c r="D483" t="s">
        <v>1919</v>
      </c>
      <c r="E483" t="s">
        <v>1921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9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20</v>
      </c>
      <c r="R483" s="69" t="s">
        <v>858</v>
      </c>
      <c r="S483" s="60"/>
    </row>
    <row r="484" spans="1:19" hidden="1">
      <c r="A484" s="62" t="s">
        <v>1864</v>
      </c>
      <c r="B484" s="60" t="str">
        <f>IFERROR(VLOOKUP(Proc[[#This Row],[App]],Table2[],3,0),"open")</f>
        <v>ok</v>
      </c>
      <c r="C484" s="62" t="s">
        <v>369</v>
      </c>
      <c r="D484" t="s">
        <v>1920</v>
      </c>
      <c r="E484" t="s">
        <v>1921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9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20</v>
      </c>
      <c r="R484" s="69" t="s">
        <v>858</v>
      </c>
      <c r="S484" s="60"/>
    </row>
    <row r="485" spans="1:19" hidden="1">
      <c r="A485" t="s">
        <v>1924</v>
      </c>
      <c r="B485" s="60" t="str">
        <f>IFERROR(VLOOKUP(Proc[[#This Row],[App]],Table2[],3,0),"open")</f>
        <v>ok</v>
      </c>
      <c r="C485" s="62" t="s">
        <v>369</v>
      </c>
      <c r="D485" t="s">
        <v>1925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9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20</v>
      </c>
      <c r="R485" s="69" t="s">
        <v>538</v>
      </c>
      <c r="S485" s="60"/>
    </row>
    <row r="486" spans="1:19" hidden="1">
      <c r="A486" s="62" t="s">
        <v>1924</v>
      </c>
      <c r="B486" s="60" t="str">
        <f>IFERROR(VLOOKUP(Proc[[#This Row],[App]],Table2[],3,0),"open")</f>
        <v>ok</v>
      </c>
      <c r="C486" s="62" t="s">
        <v>369</v>
      </c>
      <c r="D486" t="s">
        <v>1926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9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20</v>
      </c>
      <c r="R486" s="69" t="s">
        <v>538</v>
      </c>
      <c r="S486" s="60"/>
    </row>
    <row r="487" spans="1:19" hidden="1">
      <c r="A487" s="62" t="s">
        <v>1924</v>
      </c>
      <c r="B487" s="60" t="str">
        <f>IFERROR(VLOOKUP(Proc[[#This Row],[App]],Table2[],3,0),"open")</f>
        <v>ok</v>
      </c>
      <c r="C487" s="62" t="s">
        <v>369</v>
      </c>
      <c r="D487" t="s">
        <v>1927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9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20</v>
      </c>
      <c r="R487" s="69" t="s">
        <v>538</v>
      </c>
      <c r="S487" s="60"/>
    </row>
    <row r="488" spans="1:19" hidden="1">
      <c r="A488" t="s">
        <v>1934</v>
      </c>
      <c r="B488" s="60" t="str">
        <f>IFERROR(VLOOKUP(Proc[[#This Row],[App]],Table2[],3,0),"open")</f>
        <v>ok</v>
      </c>
      <c r="C488" t="s">
        <v>369</v>
      </c>
      <c r="D488" t="s">
        <v>1928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9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19</v>
      </c>
      <c r="R488" s="69" t="s">
        <v>1532</v>
      </c>
      <c r="S488" s="60"/>
    </row>
    <row r="489" spans="1:19" hidden="1">
      <c r="A489" s="62" t="s">
        <v>1934</v>
      </c>
      <c r="B489" s="60" t="str">
        <f>IFERROR(VLOOKUP(Proc[[#This Row],[App]],Table2[],3,0),"open")</f>
        <v>ok</v>
      </c>
      <c r="C489" s="62" t="s">
        <v>369</v>
      </c>
      <c r="D489" t="s">
        <v>1929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9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19</v>
      </c>
      <c r="R489" s="69" t="s">
        <v>1532</v>
      </c>
      <c r="S489" s="60"/>
    </row>
    <row r="490" spans="1:19" hidden="1">
      <c r="A490" s="62" t="s">
        <v>1934</v>
      </c>
      <c r="B490" s="60" t="str">
        <f>IFERROR(VLOOKUP(Proc[[#This Row],[App]],Table2[],3,0),"open")</f>
        <v>ok</v>
      </c>
      <c r="C490" s="62" t="s">
        <v>369</v>
      </c>
      <c r="D490" t="s">
        <v>1930</v>
      </c>
      <c r="E490" t="s">
        <v>429</v>
      </c>
      <c r="F490" s="60" t="s">
        <v>1933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9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19</v>
      </c>
      <c r="R490" s="69" t="s">
        <v>1532</v>
      </c>
      <c r="S490" s="60"/>
    </row>
    <row r="491" spans="1:19" hidden="1">
      <c r="A491" s="62" t="s">
        <v>1934</v>
      </c>
      <c r="B491" s="60" t="str">
        <f>IFERROR(VLOOKUP(Proc[[#This Row],[App]],Table2[],3,0),"open")</f>
        <v>ok</v>
      </c>
      <c r="C491" s="62" t="s">
        <v>369</v>
      </c>
      <c r="D491" t="s">
        <v>1931</v>
      </c>
      <c r="E491" t="s">
        <v>445</v>
      </c>
      <c r="F491" s="60" t="s">
        <v>1933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9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19</v>
      </c>
      <c r="R491" s="69" t="s">
        <v>1532</v>
      </c>
      <c r="S491" s="60"/>
    </row>
    <row r="492" spans="1:19" hidden="1">
      <c r="A492" s="62" t="s">
        <v>1934</v>
      </c>
      <c r="B492" s="60" t="str">
        <f>IFERROR(VLOOKUP(Proc[[#This Row],[App]],Table2[],3,0),"open")</f>
        <v>ok</v>
      </c>
      <c r="C492" s="62" t="s">
        <v>369</v>
      </c>
      <c r="D492" t="s">
        <v>1932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9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19</v>
      </c>
      <c r="R492" s="69" t="s">
        <v>1532</v>
      </c>
      <c r="S492" s="60"/>
    </row>
    <row r="493" spans="1:19" hidden="1">
      <c r="A493" t="s">
        <v>1935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9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18</v>
      </c>
      <c r="R493" s="69" t="s">
        <v>538</v>
      </c>
      <c r="S493" s="60"/>
    </row>
    <row r="494" spans="1:19" hidden="1">
      <c r="A494" s="62" t="s">
        <v>1935</v>
      </c>
      <c r="B494" s="60" t="str">
        <f>IFERROR(VLOOKUP(Proc[[#This Row],[App]],Table2[],3,0),"open")</f>
        <v>ok</v>
      </c>
      <c r="C494" s="72" t="s">
        <v>377</v>
      </c>
      <c r="D494" t="s">
        <v>1936</v>
      </c>
      <c r="E494" t="s">
        <v>1715</v>
      </c>
      <c r="F494" s="60" t="s">
        <v>1937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9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18</v>
      </c>
      <c r="R494" s="69" t="s">
        <v>538</v>
      </c>
      <c r="S494" s="60"/>
    </row>
    <row r="495" spans="1:19" hidden="1">
      <c r="A495" t="s">
        <v>1939</v>
      </c>
      <c r="B495" s="60" t="str">
        <f>IFERROR(VLOOKUP(Proc[[#This Row],[App]],Table2[],3,0),"open")</f>
        <v>ok</v>
      </c>
      <c r="C495" t="s">
        <v>369</v>
      </c>
      <c r="D495" t="s">
        <v>1938</v>
      </c>
      <c r="E495" s="62" t="s">
        <v>1940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9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1942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1941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1943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9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16</v>
      </c>
      <c r="R496" s="69" t="s">
        <v>538</v>
      </c>
      <c r="S496" s="60"/>
    </row>
    <row r="497" spans="1:19" hidden="1">
      <c r="A497" s="62" t="s">
        <v>1942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9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16</v>
      </c>
      <c r="R497" s="69" t="s">
        <v>538</v>
      </c>
      <c r="S497" s="60"/>
    </row>
    <row r="498" spans="1:19" hidden="1">
      <c r="A498" t="s">
        <v>1956</v>
      </c>
      <c r="B498" s="60" t="str">
        <f>IFERROR(VLOOKUP(Proc[[#This Row],[App]],Table2[],3,0),"open")</f>
        <v>ok</v>
      </c>
      <c r="C498" s="72" t="s">
        <v>369</v>
      </c>
      <c r="D498" t="s">
        <v>1957</v>
      </c>
      <c r="E498" s="72" t="s">
        <v>1958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yep</v>
      </c>
      <c r="Q498" s="3">
        <f ca="1">IF(Proc[[#This Row],[DateClosed]]="",ABS(NETWORKDAYS(Proc[[#This Row],[DateOpened]],TODAY()))-1,ABS(NETWORKDAYS(Proc[[#This Row],[DateOpened]],Proc[[#This Row],[DateClosed]]))-1)</f>
        <v>15</v>
      </c>
      <c r="R498" s="69" t="s">
        <v>1532</v>
      </c>
      <c r="S498" s="60"/>
    </row>
    <row r="499" spans="1:19" hidden="1">
      <c r="A499" t="s">
        <v>1962</v>
      </c>
      <c r="B499" s="73" t="str">
        <f>IFERROR(VLOOKUP(Proc[[#This Row],[App]],Table2[],3,0),"open")</f>
        <v>ok</v>
      </c>
      <c r="C499" s="72" t="s">
        <v>369</v>
      </c>
      <c r="D499" t="s">
        <v>1959</v>
      </c>
      <c r="E499" t="s">
        <v>1960</v>
      </c>
      <c r="F499" s="73" t="s">
        <v>1961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N499" s="69">
        <v>45712</v>
      </c>
      <c r="O499" s="69">
        <v>45712</v>
      </c>
      <c r="P499" s="74" t="str">
        <f ca="1">IF(Proc[[#This Row],[DaysAgeing]]&gt;5,"yep","on track")</f>
        <v>yep</v>
      </c>
      <c r="Q499" s="3">
        <f ca="1">IF(Proc[[#This Row],[DateClosed]]="",ABS(NETWORKDAYS(Proc[[#This Row],[DateOpened]],TODAY()))-1,ABS(NETWORKDAYS(Proc[[#This Row],[DateOpened]],Proc[[#This Row],[DateClosed]]))-1)</f>
        <v>7</v>
      </c>
      <c r="R499" s="74" t="s">
        <v>858</v>
      </c>
      <c r="S499" s="73"/>
    </row>
    <row r="500" spans="1:19" hidden="1">
      <c r="A500" t="s">
        <v>1963</v>
      </c>
      <c r="B500" s="73" t="str">
        <f>IFERROR(VLOOKUP(Proc[[#This Row],[App]],Table2[],3,0),"open")</f>
        <v>ok</v>
      </c>
      <c r="C500" s="72" t="s">
        <v>369</v>
      </c>
      <c r="D500" t="s">
        <v>2148</v>
      </c>
      <c r="E500" t="s">
        <v>2157</v>
      </c>
      <c r="F500" s="73" t="s">
        <v>1964</v>
      </c>
      <c r="G500" t="s">
        <v>400</v>
      </c>
      <c r="H500" s="73" t="str">
        <f>IF(Proc[[#This Row],[type]]="LFF (MDG-F)",MID(Proc[[#This Row],[Obj]],13,10),"")</f>
        <v/>
      </c>
      <c r="I500" t="s">
        <v>1968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1967</v>
      </c>
      <c r="S500" s="73"/>
    </row>
    <row r="501" spans="1:19" hidden="1">
      <c r="A501" s="72" t="s">
        <v>1963</v>
      </c>
      <c r="B501" s="73" t="str">
        <f>IFERROR(VLOOKUP(Proc[[#This Row],[App]],Table2[],3,0),"open")</f>
        <v>ok</v>
      </c>
      <c r="C501" s="72" t="s">
        <v>369</v>
      </c>
      <c r="D501" t="s">
        <v>2149</v>
      </c>
      <c r="E501" s="72" t="s">
        <v>2157</v>
      </c>
      <c r="F501" s="73" t="s">
        <v>1965</v>
      </c>
      <c r="G501" s="72" t="s">
        <v>400</v>
      </c>
      <c r="H501" s="73" t="str">
        <f>IF(Proc[[#This Row],[type]]="LFF (MDG-F)",MID(Proc[[#This Row],[Obj]],13,10),"")</f>
        <v/>
      </c>
      <c r="I501" s="72" t="s">
        <v>1968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1967</v>
      </c>
      <c r="S501" s="73"/>
    </row>
    <row r="502" spans="1:19" hidden="1">
      <c r="A502" s="72" t="s">
        <v>1963</v>
      </c>
      <c r="B502" s="73" t="str">
        <f>IFERROR(VLOOKUP(Proc[[#This Row],[App]],Table2[],3,0),"open")</f>
        <v>ok</v>
      </c>
      <c r="C502" s="72" t="s">
        <v>369</v>
      </c>
      <c r="D502" t="s">
        <v>2150</v>
      </c>
      <c r="E502" s="72" t="s">
        <v>2157</v>
      </c>
      <c r="F502" s="73" t="s">
        <v>1966</v>
      </c>
      <c r="G502" s="72" t="s">
        <v>400</v>
      </c>
      <c r="H502" s="73" t="str">
        <f>IF(Proc[[#This Row],[type]]="LFF (MDG-F)",MID(Proc[[#This Row],[Obj]],13,10),"")</f>
        <v/>
      </c>
      <c r="I502" s="72" t="s">
        <v>1968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1967</v>
      </c>
      <c r="S502" s="73"/>
    </row>
    <row r="503" spans="1:19" hidden="1">
      <c r="A503" s="72" t="s">
        <v>1963</v>
      </c>
      <c r="B503" s="73" t="str">
        <f>IFERROR(VLOOKUP(Proc[[#This Row],[App]],Table2[],3,0),"open")</f>
        <v>ok</v>
      </c>
      <c r="C503" s="72" t="s">
        <v>369</v>
      </c>
      <c r="D503" t="s">
        <v>2151</v>
      </c>
      <c r="E503" t="s">
        <v>2158</v>
      </c>
      <c r="F503" s="73" t="s">
        <v>1964</v>
      </c>
      <c r="G503" s="72" t="s">
        <v>400</v>
      </c>
      <c r="H503" s="73" t="str">
        <f>IF(Proc[[#This Row],[type]]="LFF (MDG-F)",MID(Proc[[#This Row],[Obj]],13,10),"")</f>
        <v/>
      </c>
      <c r="I503" s="72" t="s">
        <v>1968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1967</v>
      </c>
      <c r="S503" s="73"/>
    </row>
    <row r="504" spans="1:19" hidden="1">
      <c r="A504" s="72" t="s">
        <v>1963</v>
      </c>
      <c r="B504" s="73" t="str">
        <f>IFERROR(VLOOKUP(Proc[[#This Row],[App]],Table2[],3,0),"open")</f>
        <v>ok</v>
      </c>
      <c r="C504" s="72" t="s">
        <v>369</v>
      </c>
      <c r="D504" t="s">
        <v>2153</v>
      </c>
      <c r="E504" s="72" t="s">
        <v>2158</v>
      </c>
      <c r="F504" s="73" t="s">
        <v>1964</v>
      </c>
      <c r="G504" s="72" t="s">
        <v>400</v>
      </c>
      <c r="H504" s="73" t="str">
        <f>IF(Proc[[#This Row],[type]]="LFF (MDG-F)",MID(Proc[[#This Row],[Obj]],13,10),"")</f>
        <v/>
      </c>
      <c r="I504" s="72" t="s">
        <v>1968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1967</v>
      </c>
      <c r="S504" s="73"/>
    </row>
    <row r="505" spans="1:19" hidden="1">
      <c r="A505" s="72" t="s">
        <v>1963</v>
      </c>
      <c r="B505" s="73" t="str">
        <f>IFERROR(VLOOKUP(Proc[[#This Row],[App]],Table2[],3,0),"open")</f>
        <v>ok</v>
      </c>
      <c r="C505" s="72" t="s">
        <v>369</v>
      </c>
      <c r="D505" t="s">
        <v>2152</v>
      </c>
      <c r="E505" s="72" t="s">
        <v>2158</v>
      </c>
      <c r="F505" s="73" t="s">
        <v>1966</v>
      </c>
      <c r="G505" s="72" t="s">
        <v>400</v>
      </c>
      <c r="H505" s="73" t="str">
        <f>IF(Proc[[#This Row],[type]]="LFF (MDG-F)",MID(Proc[[#This Row],[Obj]],13,10),"")</f>
        <v/>
      </c>
      <c r="I505" s="72" t="s">
        <v>1968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1967</v>
      </c>
      <c r="S505" s="73"/>
    </row>
    <row r="506" spans="1:19" hidden="1">
      <c r="A506" s="72" t="s">
        <v>1963</v>
      </c>
      <c r="B506" s="73" t="str">
        <f>IFERROR(VLOOKUP(Proc[[#This Row],[App]],Table2[],3,0),"open")</f>
        <v>ok</v>
      </c>
      <c r="C506" s="72" t="s">
        <v>369</v>
      </c>
      <c r="D506" t="s">
        <v>2154</v>
      </c>
      <c r="E506" s="72" t="s">
        <v>2158</v>
      </c>
      <c r="F506" s="73" t="s">
        <v>1966</v>
      </c>
      <c r="G506" s="72" t="s">
        <v>400</v>
      </c>
      <c r="H506" s="73" t="str">
        <f>IF(Proc[[#This Row],[type]]="LFF (MDG-F)",MID(Proc[[#This Row],[Obj]],13,10),"")</f>
        <v/>
      </c>
      <c r="I506" s="72" t="s">
        <v>1968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1967</v>
      </c>
      <c r="S506" s="73"/>
    </row>
    <row r="507" spans="1:19" hidden="1">
      <c r="A507" s="72" t="s">
        <v>1963</v>
      </c>
      <c r="B507" s="73" t="str">
        <f>IFERROR(VLOOKUP(Proc[[#This Row],[App]],Table2[],3,0),"open")</f>
        <v>ok</v>
      </c>
      <c r="C507" s="72" t="s">
        <v>369</v>
      </c>
      <c r="D507" t="s">
        <v>2155</v>
      </c>
      <c r="E507" s="72" t="s">
        <v>2158</v>
      </c>
      <c r="F507" s="73" t="s">
        <v>1966</v>
      </c>
      <c r="G507" s="72" t="s">
        <v>400</v>
      </c>
      <c r="H507" s="73" t="str">
        <f>IF(Proc[[#This Row],[type]]="LFF (MDG-F)",MID(Proc[[#This Row],[Obj]],13,10),"")</f>
        <v/>
      </c>
      <c r="I507" s="72" t="s">
        <v>1968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1967</v>
      </c>
      <c r="S507" s="73"/>
    </row>
    <row r="508" spans="1:19" hidden="1">
      <c r="A508" s="72" t="s">
        <v>1963</v>
      </c>
      <c r="B508" s="73" t="str">
        <f>IFERROR(VLOOKUP(Proc[[#This Row],[App]],Table2[],3,0),"open")</f>
        <v>ok</v>
      </c>
      <c r="C508" s="72" t="s">
        <v>369</v>
      </c>
      <c r="D508" t="s">
        <v>2156</v>
      </c>
      <c r="E508" s="72" t="s">
        <v>2158</v>
      </c>
      <c r="F508" s="73" t="s">
        <v>1966</v>
      </c>
      <c r="G508" s="72" t="s">
        <v>400</v>
      </c>
      <c r="H508" s="73" t="str">
        <f>IF(Proc[[#This Row],[type]]="LFF (MDG-F)",MID(Proc[[#This Row],[Obj]],13,10),"")</f>
        <v/>
      </c>
      <c r="I508" s="72" t="s">
        <v>1968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1967</v>
      </c>
      <c r="S508" s="73"/>
    </row>
    <row r="509" spans="1:19" hidden="1">
      <c r="A509" t="s">
        <v>1977</v>
      </c>
      <c r="B509" s="73" t="str">
        <f>IFERROR(VLOOKUP(Proc[[#This Row],[App]],Table2[],3,0),"open")</f>
        <v>ok</v>
      </c>
      <c r="C509" s="72" t="s">
        <v>369</v>
      </c>
      <c r="D509" t="s">
        <v>1969</v>
      </c>
      <c r="E509" t="s">
        <v>431</v>
      </c>
      <c r="F509" s="73" t="s">
        <v>1973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1977</v>
      </c>
      <c r="B510" s="73" t="str">
        <f>IFERROR(VLOOKUP(Proc[[#This Row],[App]],Table2[],3,0),"open")</f>
        <v>ok</v>
      </c>
      <c r="C510" s="72" t="s">
        <v>369</v>
      </c>
      <c r="D510" t="s">
        <v>1970</v>
      </c>
      <c r="E510" t="s">
        <v>1287</v>
      </c>
      <c r="F510" s="73" t="s">
        <v>1974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1977</v>
      </c>
      <c r="B511" s="73" t="str">
        <f>IFERROR(VLOOKUP(Proc[[#This Row],[App]],Table2[],3,0),"open")</f>
        <v>ok</v>
      </c>
      <c r="C511" s="72" t="s">
        <v>369</v>
      </c>
      <c r="D511" t="s">
        <v>1971</v>
      </c>
      <c r="E511" t="s">
        <v>1287</v>
      </c>
      <c r="F511" s="73" t="s">
        <v>1975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1977</v>
      </c>
      <c r="B512" s="73" t="str">
        <f>IFERROR(VLOOKUP(Proc[[#This Row],[App]],Table2[],3,0),"open")</f>
        <v>ok</v>
      </c>
      <c r="C512" s="72" t="s">
        <v>369</v>
      </c>
      <c r="D512" t="s">
        <v>1972</v>
      </c>
      <c r="E512" t="s">
        <v>1287</v>
      </c>
      <c r="F512" s="73" t="s">
        <v>1976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1979</v>
      </c>
      <c r="B513" s="73" t="str">
        <f>IFERROR(VLOOKUP(Proc[[#This Row],[App]],Table2[],3,0),"open")</f>
        <v>ok</v>
      </c>
      <c r="C513" s="72" t="s">
        <v>369</v>
      </c>
      <c r="D513" t="s">
        <v>1978</v>
      </c>
      <c r="E513" t="s">
        <v>1980</v>
      </c>
      <c r="F513" s="73" t="s">
        <v>1981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 hidden="1">
      <c r="A514" t="s">
        <v>1982</v>
      </c>
      <c r="B514" s="73" t="str">
        <f>IFERROR(VLOOKUP(Proc[[#This Row],[App]],Table2[],3,0),"open")</f>
        <v>ok</v>
      </c>
      <c r="C514" t="s">
        <v>369</v>
      </c>
      <c r="D514" t="s">
        <v>1983</v>
      </c>
      <c r="E514" t="s">
        <v>2081</v>
      </c>
      <c r="F514" s="73" t="s">
        <v>2113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N514" s="69">
        <v>45712</v>
      </c>
      <c r="O514" s="69">
        <v>45712</v>
      </c>
      <c r="P514" s="74" t="str">
        <f ca="1">IF(Proc[[#This Row],[DaysAgeing]]&gt;5,"yep","on track")</f>
        <v>yep</v>
      </c>
      <c r="Q514" s="3">
        <f ca="1">IF(Proc[[#This Row],[DateClosed]]="",ABS(NETWORKDAYS(Proc[[#This Row],[DateOpened]],TODAY()))-1,ABS(NETWORKDAYS(Proc[[#This Row],[DateOpened]],Proc[[#This Row],[DateClosed]]))-1)</f>
        <v>6</v>
      </c>
      <c r="R514" s="74" t="s">
        <v>538</v>
      </c>
      <c r="S514" s="73"/>
    </row>
    <row r="515" spans="1:19" hidden="1">
      <c r="A515" s="72" t="s">
        <v>1982</v>
      </c>
      <c r="B515" s="73" t="str">
        <f>IFERROR(VLOOKUP(Proc[[#This Row],[App]],Table2[],3,0),"open")</f>
        <v>ok</v>
      </c>
      <c r="C515" s="72" t="s">
        <v>369</v>
      </c>
      <c r="D515" t="s">
        <v>1984</v>
      </c>
      <c r="E515" t="s">
        <v>2082</v>
      </c>
      <c r="F515" s="73" t="s">
        <v>2114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N515" s="69">
        <v>45712</v>
      </c>
      <c r="O515" s="69">
        <v>45712</v>
      </c>
      <c r="P515" s="74" t="str">
        <f ca="1">IF(Proc[[#This Row],[DaysAgeing]]&gt;5,"yep","on track")</f>
        <v>yep</v>
      </c>
      <c r="Q515" s="3">
        <f ca="1">IF(Proc[[#This Row],[DateClosed]]="",ABS(NETWORKDAYS(Proc[[#This Row],[DateOpened]],TODAY()))-1,ABS(NETWORKDAYS(Proc[[#This Row],[DateOpened]],Proc[[#This Row],[DateClosed]]))-1)</f>
        <v>6</v>
      </c>
      <c r="R515" s="74" t="s">
        <v>538</v>
      </c>
      <c r="S515" s="73"/>
    </row>
    <row r="516" spans="1:19" hidden="1">
      <c r="A516" s="72" t="s">
        <v>1982</v>
      </c>
      <c r="B516" s="73" t="str">
        <f>IFERROR(VLOOKUP(Proc[[#This Row],[App]],Table2[],3,0),"open")</f>
        <v>ok</v>
      </c>
      <c r="C516" s="72" t="s">
        <v>369</v>
      </c>
      <c r="D516" t="s">
        <v>1985</v>
      </c>
      <c r="E516" t="s">
        <v>2082</v>
      </c>
      <c r="F516" s="73" t="s">
        <v>2114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N516" s="69">
        <v>45712</v>
      </c>
      <c r="O516" s="69">
        <v>45712</v>
      </c>
      <c r="P516" s="74" t="str">
        <f ca="1">IF(Proc[[#This Row],[DaysAgeing]]&gt;5,"yep","on track")</f>
        <v>yep</v>
      </c>
      <c r="Q516" s="3">
        <f ca="1">IF(Proc[[#This Row],[DateClosed]]="",ABS(NETWORKDAYS(Proc[[#This Row],[DateOpened]],TODAY()))-1,ABS(NETWORKDAYS(Proc[[#This Row],[DateOpened]],Proc[[#This Row],[DateClosed]]))-1)</f>
        <v>6</v>
      </c>
      <c r="R516" s="74" t="s">
        <v>538</v>
      </c>
      <c r="S516" s="73"/>
    </row>
    <row r="517" spans="1:19" hidden="1">
      <c r="A517" s="72" t="s">
        <v>1982</v>
      </c>
      <c r="B517" s="73" t="str">
        <f>IFERROR(VLOOKUP(Proc[[#This Row],[App]],Table2[],3,0),"open")</f>
        <v>ok</v>
      </c>
      <c r="C517" s="72" t="s">
        <v>369</v>
      </c>
      <c r="D517" t="s">
        <v>1986</v>
      </c>
      <c r="E517" t="s">
        <v>2083</v>
      </c>
      <c r="F517" s="73" t="s">
        <v>2115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N517" s="69">
        <v>45712</v>
      </c>
      <c r="O517" s="69">
        <v>45712</v>
      </c>
      <c r="P517" s="74" t="str">
        <f ca="1">IF(Proc[[#This Row],[DaysAgeing]]&gt;5,"yep","on track")</f>
        <v>yep</v>
      </c>
      <c r="Q517" s="3">
        <f ca="1">IF(Proc[[#This Row],[DateClosed]]="",ABS(NETWORKDAYS(Proc[[#This Row],[DateOpened]],TODAY()))-1,ABS(NETWORKDAYS(Proc[[#This Row],[DateOpened]],Proc[[#This Row],[DateClosed]]))-1)</f>
        <v>6</v>
      </c>
      <c r="R517" s="74" t="s">
        <v>538</v>
      </c>
      <c r="S517" s="73"/>
    </row>
    <row r="518" spans="1:19" hidden="1">
      <c r="A518" s="72" t="s">
        <v>1982</v>
      </c>
      <c r="B518" s="73" t="str">
        <f>IFERROR(VLOOKUP(Proc[[#This Row],[App]],Table2[],3,0),"open")</f>
        <v>ok</v>
      </c>
      <c r="C518" s="72" t="s">
        <v>369</v>
      </c>
      <c r="D518" t="s">
        <v>1987</v>
      </c>
      <c r="E518" t="s">
        <v>2083</v>
      </c>
      <c r="F518" s="73" t="s">
        <v>2115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N518" s="69">
        <v>45712</v>
      </c>
      <c r="O518" s="69">
        <v>45712</v>
      </c>
      <c r="P518" s="74" t="str">
        <f ca="1">IF(Proc[[#This Row],[DaysAgeing]]&gt;5,"yep","on track")</f>
        <v>yep</v>
      </c>
      <c r="Q518" s="3">
        <f ca="1">IF(Proc[[#This Row],[DateClosed]]="",ABS(NETWORKDAYS(Proc[[#This Row],[DateOpened]],TODAY()))-1,ABS(NETWORKDAYS(Proc[[#This Row],[DateOpened]],Proc[[#This Row],[DateClosed]]))-1)</f>
        <v>6</v>
      </c>
      <c r="R518" s="74" t="s">
        <v>538</v>
      </c>
      <c r="S518" s="73"/>
    </row>
    <row r="519" spans="1:19" hidden="1">
      <c r="A519" s="72" t="s">
        <v>1982</v>
      </c>
      <c r="B519" s="73" t="str">
        <f>IFERROR(VLOOKUP(Proc[[#This Row],[App]],Table2[],3,0),"open")</f>
        <v>ok</v>
      </c>
      <c r="C519" s="72" t="s">
        <v>369</v>
      </c>
      <c r="D519" t="s">
        <v>1988</v>
      </c>
      <c r="E519" t="s">
        <v>2084</v>
      </c>
      <c r="F519" s="73" t="s">
        <v>2116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N519" s="69">
        <v>45712</v>
      </c>
      <c r="O519" s="69">
        <v>45712</v>
      </c>
      <c r="P519" s="74" t="str">
        <f ca="1">IF(Proc[[#This Row],[DaysAgeing]]&gt;5,"yep","on track")</f>
        <v>yep</v>
      </c>
      <c r="Q519" s="3">
        <f ca="1">IF(Proc[[#This Row],[DateClosed]]="",ABS(NETWORKDAYS(Proc[[#This Row],[DateOpened]],TODAY()))-1,ABS(NETWORKDAYS(Proc[[#This Row],[DateOpened]],Proc[[#This Row],[DateClosed]]))-1)</f>
        <v>6</v>
      </c>
      <c r="R519" s="74" t="s">
        <v>538</v>
      </c>
      <c r="S519" s="73"/>
    </row>
    <row r="520" spans="1:19" hidden="1">
      <c r="A520" s="72" t="s">
        <v>1982</v>
      </c>
      <c r="B520" s="73" t="str">
        <f>IFERROR(VLOOKUP(Proc[[#This Row],[App]],Table2[],3,0),"open")</f>
        <v>ok</v>
      </c>
      <c r="C520" s="72" t="s">
        <v>369</v>
      </c>
      <c r="D520" t="s">
        <v>1989</v>
      </c>
      <c r="E520" t="s">
        <v>2085</v>
      </c>
      <c r="F520" s="73" t="s">
        <v>2117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N520" s="69">
        <v>45712</v>
      </c>
      <c r="O520" s="69">
        <v>45712</v>
      </c>
      <c r="P520" s="74" t="str">
        <f ca="1">IF(Proc[[#This Row],[DaysAgeing]]&gt;5,"yep","on track")</f>
        <v>yep</v>
      </c>
      <c r="Q520" s="3">
        <f ca="1">IF(Proc[[#This Row],[DateClosed]]="",ABS(NETWORKDAYS(Proc[[#This Row],[DateOpened]],TODAY()))-1,ABS(NETWORKDAYS(Proc[[#This Row],[DateOpened]],Proc[[#This Row],[DateClosed]]))-1)</f>
        <v>6</v>
      </c>
      <c r="R520" s="74" t="s">
        <v>538</v>
      </c>
      <c r="S520" s="73"/>
    </row>
    <row r="521" spans="1:19" hidden="1">
      <c r="A521" s="72" t="s">
        <v>1982</v>
      </c>
      <c r="B521" s="73" t="str">
        <f>IFERROR(VLOOKUP(Proc[[#This Row],[App]],Table2[],3,0),"open")</f>
        <v>ok</v>
      </c>
      <c r="C521" s="72" t="s">
        <v>369</v>
      </c>
      <c r="D521" t="s">
        <v>1990</v>
      </c>
      <c r="E521" t="s">
        <v>2085</v>
      </c>
      <c r="F521" s="73" t="s">
        <v>2117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N521" s="69">
        <v>45712</v>
      </c>
      <c r="O521" s="69">
        <v>45712</v>
      </c>
      <c r="P521" s="74" t="str">
        <f ca="1">IF(Proc[[#This Row],[DaysAgeing]]&gt;5,"yep","on track")</f>
        <v>yep</v>
      </c>
      <c r="Q521" s="3">
        <f ca="1">IF(Proc[[#This Row],[DateClosed]]="",ABS(NETWORKDAYS(Proc[[#This Row],[DateOpened]],TODAY()))-1,ABS(NETWORKDAYS(Proc[[#This Row],[DateOpened]],Proc[[#This Row],[DateClosed]]))-1)</f>
        <v>6</v>
      </c>
      <c r="R521" s="74" t="s">
        <v>538</v>
      </c>
      <c r="S521" s="73"/>
    </row>
    <row r="522" spans="1:19" hidden="1">
      <c r="A522" s="72" t="s">
        <v>1982</v>
      </c>
      <c r="B522" s="73" t="str">
        <f>IFERROR(VLOOKUP(Proc[[#This Row],[App]],Table2[],3,0),"open")</f>
        <v>ok</v>
      </c>
      <c r="C522" s="72" t="s">
        <v>369</v>
      </c>
      <c r="D522" t="s">
        <v>1991</v>
      </c>
      <c r="E522" t="s">
        <v>2086</v>
      </c>
      <c r="F522" s="73" t="s">
        <v>2117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N522" s="69">
        <v>45712</v>
      </c>
      <c r="O522" s="69">
        <v>45712</v>
      </c>
      <c r="P522" s="74" t="str">
        <f ca="1">IF(Proc[[#This Row],[DaysAgeing]]&gt;5,"yep","on track")</f>
        <v>yep</v>
      </c>
      <c r="Q522" s="3">
        <f ca="1">IF(Proc[[#This Row],[DateClosed]]="",ABS(NETWORKDAYS(Proc[[#This Row],[DateOpened]],TODAY()))-1,ABS(NETWORKDAYS(Proc[[#This Row],[DateOpened]],Proc[[#This Row],[DateClosed]]))-1)</f>
        <v>6</v>
      </c>
      <c r="R522" s="74" t="s">
        <v>538</v>
      </c>
      <c r="S522" s="73"/>
    </row>
    <row r="523" spans="1:19" hidden="1">
      <c r="A523" s="72" t="s">
        <v>1982</v>
      </c>
      <c r="B523" s="73" t="str">
        <f>IFERROR(VLOOKUP(Proc[[#This Row],[App]],Table2[],3,0),"open")</f>
        <v>ok</v>
      </c>
      <c r="C523" s="72" t="s">
        <v>369</v>
      </c>
      <c r="D523" t="s">
        <v>1992</v>
      </c>
      <c r="E523" t="s">
        <v>2085</v>
      </c>
      <c r="F523" s="73" t="s">
        <v>2117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N523" s="69">
        <v>45712</v>
      </c>
      <c r="O523" s="69">
        <v>45712</v>
      </c>
      <c r="P523" s="74" t="str">
        <f ca="1">IF(Proc[[#This Row],[DaysAgeing]]&gt;5,"yep","on track")</f>
        <v>yep</v>
      </c>
      <c r="Q523" s="3">
        <f ca="1">IF(Proc[[#This Row],[DateClosed]]="",ABS(NETWORKDAYS(Proc[[#This Row],[DateOpened]],TODAY()))-1,ABS(NETWORKDAYS(Proc[[#This Row],[DateOpened]],Proc[[#This Row],[DateClosed]]))-1)</f>
        <v>6</v>
      </c>
      <c r="R523" s="74" t="s">
        <v>538</v>
      </c>
      <c r="S523" s="73"/>
    </row>
    <row r="524" spans="1:19" hidden="1">
      <c r="A524" s="72" t="s">
        <v>1982</v>
      </c>
      <c r="B524" s="73" t="str">
        <f>IFERROR(VLOOKUP(Proc[[#This Row],[App]],Table2[],3,0),"open")</f>
        <v>ok</v>
      </c>
      <c r="C524" s="72" t="s">
        <v>369</v>
      </c>
      <c r="D524" t="s">
        <v>1993</v>
      </c>
      <c r="E524" t="s">
        <v>2085</v>
      </c>
      <c r="F524" s="73" t="s">
        <v>2117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N524" s="69">
        <v>45712</v>
      </c>
      <c r="O524" s="69">
        <v>45712</v>
      </c>
      <c r="P524" s="74" t="str">
        <f ca="1">IF(Proc[[#This Row],[DaysAgeing]]&gt;5,"yep","on track")</f>
        <v>yep</v>
      </c>
      <c r="Q524" s="3">
        <f ca="1">IF(Proc[[#This Row],[DateClosed]]="",ABS(NETWORKDAYS(Proc[[#This Row],[DateOpened]],TODAY()))-1,ABS(NETWORKDAYS(Proc[[#This Row],[DateOpened]],Proc[[#This Row],[DateClosed]]))-1)</f>
        <v>6</v>
      </c>
      <c r="R524" s="74" t="s">
        <v>538</v>
      </c>
      <c r="S524" s="73"/>
    </row>
    <row r="525" spans="1:19" hidden="1">
      <c r="A525" s="72" t="s">
        <v>1982</v>
      </c>
      <c r="B525" s="73" t="str">
        <f>IFERROR(VLOOKUP(Proc[[#This Row],[App]],Table2[],3,0),"open")</f>
        <v>ok</v>
      </c>
      <c r="C525" s="72" t="s">
        <v>369</v>
      </c>
      <c r="D525" t="s">
        <v>1994</v>
      </c>
      <c r="E525" t="s">
        <v>2085</v>
      </c>
      <c r="F525" s="73" t="s">
        <v>2117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N525" s="69">
        <v>45712</v>
      </c>
      <c r="O525" s="69">
        <v>45712</v>
      </c>
      <c r="P525" s="74" t="str">
        <f ca="1">IF(Proc[[#This Row],[DaysAgeing]]&gt;5,"yep","on track")</f>
        <v>yep</v>
      </c>
      <c r="Q525" s="3">
        <f ca="1">IF(Proc[[#This Row],[DateClosed]]="",ABS(NETWORKDAYS(Proc[[#This Row],[DateOpened]],TODAY()))-1,ABS(NETWORKDAYS(Proc[[#This Row],[DateOpened]],Proc[[#This Row],[DateClosed]]))-1)</f>
        <v>6</v>
      </c>
      <c r="R525" s="74" t="s">
        <v>538</v>
      </c>
      <c r="S525" s="73"/>
    </row>
    <row r="526" spans="1:19" hidden="1">
      <c r="A526" s="72" t="s">
        <v>1982</v>
      </c>
      <c r="B526" s="73" t="str">
        <f>IFERROR(VLOOKUP(Proc[[#This Row],[App]],Table2[],3,0),"open")</f>
        <v>ok</v>
      </c>
      <c r="C526" s="72" t="s">
        <v>369</v>
      </c>
      <c r="D526" t="s">
        <v>1995</v>
      </c>
      <c r="E526" t="s">
        <v>2087</v>
      </c>
      <c r="F526" s="73" t="s">
        <v>2118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N526" s="69">
        <v>45712</v>
      </c>
      <c r="O526" s="69">
        <v>45712</v>
      </c>
      <c r="P526" s="74" t="str">
        <f ca="1">IF(Proc[[#This Row],[DaysAgeing]]&gt;5,"yep","on track")</f>
        <v>yep</v>
      </c>
      <c r="Q526" s="3">
        <f ca="1">IF(Proc[[#This Row],[DateClosed]]="",ABS(NETWORKDAYS(Proc[[#This Row],[DateOpened]],TODAY()))-1,ABS(NETWORKDAYS(Proc[[#This Row],[DateOpened]],Proc[[#This Row],[DateClosed]]))-1)</f>
        <v>6</v>
      </c>
      <c r="R526" s="74" t="s">
        <v>538</v>
      </c>
      <c r="S526" s="73"/>
    </row>
    <row r="527" spans="1:19" hidden="1">
      <c r="A527" s="72" t="s">
        <v>1982</v>
      </c>
      <c r="B527" s="73" t="str">
        <f>IFERROR(VLOOKUP(Proc[[#This Row],[App]],Table2[],3,0),"open")</f>
        <v>ok</v>
      </c>
      <c r="C527" s="72" t="s">
        <v>369</v>
      </c>
      <c r="D527" t="s">
        <v>1996</v>
      </c>
      <c r="E527" t="s">
        <v>2087</v>
      </c>
      <c r="F527" s="73" t="s">
        <v>2118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N527" s="69">
        <v>45712</v>
      </c>
      <c r="O527" s="69">
        <v>45712</v>
      </c>
      <c r="P527" s="74" t="str">
        <f ca="1">IF(Proc[[#This Row],[DaysAgeing]]&gt;5,"yep","on track")</f>
        <v>yep</v>
      </c>
      <c r="Q527" s="3">
        <f ca="1">IF(Proc[[#This Row],[DateClosed]]="",ABS(NETWORKDAYS(Proc[[#This Row],[DateOpened]],TODAY()))-1,ABS(NETWORKDAYS(Proc[[#This Row],[DateOpened]],Proc[[#This Row],[DateClosed]]))-1)</f>
        <v>6</v>
      </c>
      <c r="R527" s="74" t="s">
        <v>538</v>
      </c>
      <c r="S527" s="73"/>
    </row>
    <row r="528" spans="1:19" hidden="1">
      <c r="A528" s="72" t="s">
        <v>1982</v>
      </c>
      <c r="B528" s="73" t="str">
        <f>IFERROR(VLOOKUP(Proc[[#This Row],[App]],Table2[],3,0),"open")</f>
        <v>ok</v>
      </c>
      <c r="C528" s="72" t="s">
        <v>369</v>
      </c>
      <c r="D528" t="s">
        <v>1997</v>
      </c>
      <c r="E528" t="s">
        <v>2088</v>
      </c>
      <c r="F528" s="73" t="s">
        <v>2118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N528" s="69">
        <v>45712</v>
      </c>
      <c r="O528" s="69">
        <v>45712</v>
      </c>
      <c r="P528" s="74" t="str">
        <f ca="1">IF(Proc[[#This Row],[DaysAgeing]]&gt;5,"yep","on track")</f>
        <v>yep</v>
      </c>
      <c r="Q528" s="3">
        <f ca="1">IF(Proc[[#This Row],[DateClosed]]="",ABS(NETWORKDAYS(Proc[[#This Row],[DateOpened]],TODAY()))-1,ABS(NETWORKDAYS(Proc[[#This Row],[DateOpened]],Proc[[#This Row],[DateClosed]]))-1)</f>
        <v>6</v>
      </c>
      <c r="R528" s="74" t="s">
        <v>538</v>
      </c>
      <c r="S528" s="73"/>
    </row>
    <row r="529" spans="1:19" hidden="1">
      <c r="A529" s="72" t="s">
        <v>1982</v>
      </c>
      <c r="B529" s="73" t="str">
        <f>IFERROR(VLOOKUP(Proc[[#This Row],[App]],Table2[],3,0),"open")</f>
        <v>ok</v>
      </c>
      <c r="C529" s="72" t="s">
        <v>369</v>
      </c>
      <c r="D529" t="s">
        <v>1998</v>
      </c>
      <c r="E529" t="s">
        <v>2087</v>
      </c>
      <c r="F529" s="73" t="s">
        <v>2118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N529" s="69">
        <v>45712</v>
      </c>
      <c r="O529" s="69">
        <v>45712</v>
      </c>
      <c r="P529" s="74" t="str">
        <f ca="1">IF(Proc[[#This Row],[DaysAgeing]]&gt;5,"yep","on track")</f>
        <v>yep</v>
      </c>
      <c r="Q529" s="3">
        <f ca="1">IF(Proc[[#This Row],[DateClosed]]="",ABS(NETWORKDAYS(Proc[[#This Row],[DateOpened]],TODAY()))-1,ABS(NETWORKDAYS(Proc[[#This Row],[DateOpened]],Proc[[#This Row],[DateClosed]]))-1)</f>
        <v>6</v>
      </c>
      <c r="R529" s="74" t="s">
        <v>538</v>
      </c>
      <c r="S529" s="73"/>
    </row>
    <row r="530" spans="1:19" hidden="1">
      <c r="A530" s="72" t="s">
        <v>1982</v>
      </c>
      <c r="B530" s="73" t="str">
        <f>IFERROR(VLOOKUP(Proc[[#This Row],[App]],Table2[],3,0),"open")</f>
        <v>ok</v>
      </c>
      <c r="C530" s="72" t="s">
        <v>369</v>
      </c>
      <c r="D530" t="s">
        <v>1999</v>
      </c>
      <c r="E530" t="s">
        <v>2089</v>
      </c>
      <c r="F530" s="73" t="s">
        <v>2119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N530" s="69">
        <v>45712</v>
      </c>
      <c r="O530" s="69">
        <v>45712</v>
      </c>
      <c r="P530" s="74" t="str">
        <f ca="1">IF(Proc[[#This Row],[DaysAgeing]]&gt;5,"yep","on track")</f>
        <v>yep</v>
      </c>
      <c r="Q530" s="3">
        <f ca="1">IF(Proc[[#This Row],[DateClosed]]="",ABS(NETWORKDAYS(Proc[[#This Row],[DateOpened]],TODAY()))-1,ABS(NETWORKDAYS(Proc[[#This Row],[DateOpened]],Proc[[#This Row],[DateClosed]]))-1)</f>
        <v>6</v>
      </c>
      <c r="R530" s="74" t="s">
        <v>538</v>
      </c>
      <c r="S530" s="73"/>
    </row>
    <row r="531" spans="1:19" hidden="1">
      <c r="A531" s="72" t="s">
        <v>1982</v>
      </c>
      <c r="B531" s="73" t="str">
        <f>IFERROR(VLOOKUP(Proc[[#This Row],[App]],Table2[],3,0),"open")</f>
        <v>ok</v>
      </c>
      <c r="C531" s="72" t="s">
        <v>369</v>
      </c>
      <c r="D531" t="s">
        <v>2000</v>
      </c>
      <c r="E531" t="s">
        <v>2090</v>
      </c>
      <c r="F531" s="73" t="s">
        <v>2120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N531" s="69">
        <v>45712</v>
      </c>
      <c r="O531" s="69">
        <v>45712</v>
      </c>
      <c r="P531" s="74" t="str">
        <f ca="1">IF(Proc[[#This Row],[DaysAgeing]]&gt;5,"yep","on track")</f>
        <v>yep</v>
      </c>
      <c r="Q531" s="3">
        <f ca="1">IF(Proc[[#This Row],[DateClosed]]="",ABS(NETWORKDAYS(Proc[[#This Row],[DateOpened]],TODAY()))-1,ABS(NETWORKDAYS(Proc[[#This Row],[DateOpened]],Proc[[#This Row],[DateClosed]]))-1)</f>
        <v>6</v>
      </c>
      <c r="R531" s="74" t="s">
        <v>538</v>
      </c>
      <c r="S531" s="73"/>
    </row>
    <row r="532" spans="1:19" hidden="1">
      <c r="A532" s="72" t="s">
        <v>1982</v>
      </c>
      <c r="B532" s="73" t="str">
        <f>IFERROR(VLOOKUP(Proc[[#This Row],[App]],Table2[],3,0),"open")</f>
        <v>ok</v>
      </c>
      <c r="C532" s="72" t="s">
        <v>369</v>
      </c>
      <c r="D532" t="s">
        <v>2001</v>
      </c>
      <c r="E532" t="s">
        <v>2090</v>
      </c>
      <c r="F532" s="73" t="s">
        <v>2120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N532" s="69">
        <v>45712</v>
      </c>
      <c r="O532" s="69">
        <v>45712</v>
      </c>
      <c r="P532" s="74" t="str">
        <f ca="1">IF(Proc[[#This Row],[DaysAgeing]]&gt;5,"yep","on track")</f>
        <v>yep</v>
      </c>
      <c r="Q532" s="3">
        <f ca="1">IF(Proc[[#This Row],[DateClosed]]="",ABS(NETWORKDAYS(Proc[[#This Row],[DateOpened]],TODAY()))-1,ABS(NETWORKDAYS(Proc[[#This Row],[DateOpened]],Proc[[#This Row],[DateClosed]]))-1)</f>
        <v>6</v>
      </c>
      <c r="R532" s="74" t="s">
        <v>538</v>
      </c>
      <c r="S532" s="73"/>
    </row>
    <row r="533" spans="1:19" hidden="1">
      <c r="A533" s="72" t="s">
        <v>1982</v>
      </c>
      <c r="B533" s="73" t="str">
        <f>IFERROR(VLOOKUP(Proc[[#This Row],[App]],Table2[],3,0),"open")</f>
        <v>ok</v>
      </c>
      <c r="C533" s="72" t="s">
        <v>369</v>
      </c>
      <c r="D533" t="s">
        <v>2002</v>
      </c>
      <c r="E533" t="s">
        <v>2090</v>
      </c>
      <c r="F533" s="73" t="s">
        <v>2120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N533" s="69">
        <v>45712</v>
      </c>
      <c r="O533" s="69">
        <v>45712</v>
      </c>
      <c r="P533" s="74" t="str">
        <f ca="1">IF(Proc[[#This Row],[DaysAgeing]]&gt;5,"yep","on track")</f>
        <v>yep</v>
      </c>
      <c r="Q533" s="3">
        <f ca="1">IF(Proc[[#This Row],[DateClosed]]="",ABS(NETWORKDAYS(Proc[[#This Row],[DateOpened]],TODAY()))-1,ABS(NETWORKDAYS(Proc[[#This Row],[DateOpened]],Proc[[#This Row],[DateClosed]]))-1)</f>
        <v>6</v>
      </c>
      <c r="R533" s="74" t="s">
        <v>538</v>
      </c>
      <c r="S533" s="73"/>
    </row>
    <row r="534" spans="1:19" hidden="1">
      <c r="A534" s="72" t="s">
        <v>1982</v>
      </c>
      <c r="B534" s="73" t="str">
        <f>IFERROR(VLOOKUP(Proc[[#This Row],[App]],Table2[],3,0),"open")</f>
        <v>ok</v>
      </c>
      <c r="C534" s="72" t="s">
        <v>369</v>
      </c>
      <c r="D534" t="s">
        <v>2003</v>
      </c>
      <c r="E534" t="s">
        <v>2090</v>
      </c>
      <c r="F534" s="73" t="s">
        <v>2120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N534" s="69">
        <v>45712</v>
      </c>
      <c r="O534" s="69">
        <v>45712</v>
      </c>
      <c r="P534" s="74" t="str">
        <f ca="1">IF(Proc[[#This Row],[DaysAgeing]]&gt;5,"yep","on track")</f>
        <v>yep</v>
      </c>
      <c r="Q534" s="3">
        <f ca="1">IF(Proc[[#This Row],[DateClosed]]="",ABS(NETWORKDAYS(Proc[[#This Row],[DateOpened]],TODAY()))-1,ABS(NETWORKDAYS(Proc[[#This Row],[DateOpened]],Proc[[#This Row],[DateClosed]]))-1)</f>
        <v>6</v>
      </c>
      <c r="R534" s="74" t="s">
        <v>538</v>
      </c>
      <c r="S534" s="73"/>
    </row>
    <row r="535" spans="1:19" hidden="1">
      <c r="A535" s="72" t="s">
        <v>1982</v>
      </c>
      <c r="B535" s="73" t="str">
        <f>IFERROR(VLOOKUP(Proc[[#This Row],[App]],Table2[],3,0),"open")</f>
        <v>ok</v>
      </c>
      <c r="C535" s="72" t="s">
        <v>369</v>
      </c>
      <c r="D535" t="s">
        <v>2004</v>
      </c>
      <c r="E535" t="s">
        <v>2090</v>
      </c>
      <c r="F535" s="73" t="s">
        <v>2120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N535" s="69">
        <v>45712</v>
      </c>
      <c r="O535" s="69">
        <v>45712</v>
      </c>
      <c r="P535" s="74" t="str">
        <f ca="1">IF(Proc[[#This Row],[DaysAgeing]]&gt;5,"yep","on track")</f>
        <v>yep</v>
      </c>
      <c r="Q535" s="3">
        <f ca="1">IF(Proc[[#This Row],[DateClosed]]="",ABS(NETWORKDAYS(Proc[[#This Row],[DateOpened]],TODAY()))-1,ABS(NETWORKDAYS(Proc[[#This Row],[DateOpened]],Proc[[#This Row],[DateClosed]]))-1)</f>
        <v>6</v>
      </c>
      <c r="R535" s="74" t="s">
        <v>538</v>
      </c>
      <c r="S535" s="73"/>
    </row>
    <row r="536" spans="1:19" hidden="1">
      <c r="A536" s="72" t="s">
        <v>1982</v>
      </c>
      <c r="B536" s="73" t="str">
        <f>IFERROR(VLOOKUP(Proc[[#This Row],[App]],Table2[],3,0),"open")</f>
        <v>ok</v>
      </c>
      <c r="C536" s="72" t="s">
        <v>369</v>
      </c>
      <c r="D536" t="s">
        <v>2005</v>
      </c>
      <c r="E536" t="s">
        <v>2091</v>
      </c>
      <c r="F536" s="73" t="s">
        <v>2121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N536" s="69">
        <v>45712</v>
      </c>
      <c r="O536" s="69">
        <v>45712</v>
      </c>
      <c r="P536" s="74" t="str">
        <f ca="1">IF(Proc[[#This Row],[DaysAgeing]]&gt;5,"yep","on track")</f>
        <v>yep</v>
      </c>
      <c r="Q536" s="3">
        <f ca="1">IF(Proc[[#This Row],[DateClosed]]="",ABS(NETWORKDAYS(Proc[[#This Row],[DateOpened]],TODAY()))-1,ABS(NETWORKDAYS(Proc[[#This Row],[DateOpened]],Proc[[#This Row],[DateClosed]]))-1)</f>
        <v>6</v>
      </c>
      <c r="R536" s="74" t="s">
        <v>538</v>
      </c>
      <c r="S536" s="73"/>
    </row>
    <row r="537" spans="1:19" hidden="1">
      <c r="A537" s="72" t="s">
        <v>1982</v>
      </c>
      <c r="B537" s="73" t="str">
        <f>IFERROR(VLOOKUP(Proc[[#This Row],[App]],Table2[],3,0),"open")</f>
        <v>ok</v>
      </c>
      <c r="C537" s="72" t="s">
        <v>369</v>
      </c>
      <c r="D537" t="s">
        <v>2006</v>
      </c>
      <c r="E537" t="s">
        <v>2091</v>
      </c>
      <c r="F537" s="73" t="s">
        <v>2121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N537" s="69">
        <v>45712</v>
      </c>
      <c r="O537" s="69">
        <v>45712</v>
      </c>
      <c r="P537" s="74" t="str">
        <f ca="1">IF(Proc[[#This Row],[DaysAgeing]]&gt;5,"yep","on track")</f>
        <v>yep</v>
      </c>
      <c r="Q537" s="3">
        <f ca="1">IF(Proc[[#This Row],[DateClosed]]="",ABS(NETWORKDAYS(Proc[[#This Row],[DateOpened]],TODAY()))-1,ABS(NETWORKDAYS(Proc[[#This Row],[DateOpened]],Proc[[#This Row],[DateClosed]]))-1)</f>
        <v>6</v>
      </c>
      <c r="R537" s="74" t="s">
        <v>538</v>
      </c>
      <c r="S537" s="73"/>
    </row>
    <row r="538" spans="1:19" hidden="1">
      <c r="A538" s="72" t="s">
        <v>1982</v>
      </c>
      <c r="B538" s="73" t="str">
        <f>IFERROR(VLOOKUP(Proc[[#This Row],[App]],Table2[],3,0),"open")</f>
        <v>ok</v>
      </c>
      <c r="C538" s="72" t="s">
        <v>369</v>
      </c>
      <c r="D538" t="s">
        <v>2007</v>
      </c>
      <c r="E538" t="s">
        <v>2091</v>
      </c>
      <c r="F538" s="73" t="s">
        <v>2121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N538" s="69">
        <v>45712</v>
      </c>
      <c r="O538" s="69">
        <v>45712</v>
      </c>
      <c r="P538" s="74" t="str">
        <f ca="1">IF(Proc[[#This Row],[DaysAgeing]]&gt;5,"yep","on track")</f>
        <v>yep</v>
      </c>
      <c r="Q538" s="3">
        <f ca="1">IF(Proc[[#This Row],[DateClosed]]="",ABS(NETWORKDAYS(Proc[[#This Row],[DateOpened]],TODAY()))-1,ABS(NETWORKDAYS(Proc[[#This Row],[DateOpened]],Proc[[#This Row],[DateClosed]]))-1)</f>
        <v>6</v>
      </c>
      <c r="R538" s="74" t="s">
        <v>538</v>
      </c>
      <c r="S538" s="73"/>
    </row>
    <row r="539" spans="1:19" hidden="1">
      <c r="A539" s="72" t="s">
        <v>1982</v>
      </c>
      <c r="B539" s="73" t="str">
        <f>IFERROR(VLOOKUP(Proc[[#This Row],[App]],Table2[],3,0),"open")</f>
        <v>ok</v>
      </c>
      <c r="C539" s="72" t="s">
        <v>369</v>
      </c>
      <c r="D539" t="s">
        <v>2008</v>
      </c>
      <c r="E539" t="s">
        <v>2091</v>
      </c>
      <c r="F539" s="73" t="s">
        <v>2121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N539" s="69">
        <v>45712</v>
      </c>
      <c r="O539" s="69">
        <v>45712</v>
      </c>
      <c r="P539" s="74" t="str">
        <f ca="1">IF(Proc[[#This Row],[DaysAgeing]]&gt;5,"yep","on track")</f>
        <v>yep</v>
      </c>
      <c r="Q539" s="3">
        <f ca="1">IF(Proc[[#This Row],[DateClosed]]="",ABS(NETWORKDAYS(Proc[[#This Row],[DateOpened]],TODAY()))-1,ABS(NETWORKDAYS(Proc[[#This Row],[DateOpened]],Proc[[#This Row],[DateClosed]]))-1)</f>
        <v>6</v>
      </c>
      <c r="R539" s="74" t="s">
        <v>538</v>
      </c>
      <c r="S539" s="73"/>
    </row>
    <row r="540" spans="1:19" hidden="1">
      <c r="A540" s="72" t="s">
        <v>1982</v>
      </c>
      <c r="B540" s="73" t="str">
        <f>IFERROR(VLOOKUP(Proc[[#This Row],[App]],Table2[],3,0),"open")</f>
        <v>ok</v>
      </c>
      <c r="C540" s="72" t="s">
        <v>377</v>
      </c>
      <c r="D540" t="s">
        <v>2009</v>
      </c>
      <c r="E540" t="s">
        <v>2091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2147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N540" s="69">
        <v>45712</v>
      </c>
      <c r="O540" s="69">
        <v>45712</v>
      </c>
      <c r="P540" s="74" t="str">
        <f ca="1">IF(Proc[[#This Row],[DaysAgeing]]&gt;5,"yep","on track")</f>
        <v>yep</v>
      </c>
      <c r="Q540" s="3">
        <f ca="1">IF(Proc[[#This Row],[DateClosed]]="",ABS(NETWORKDAYS(Proc[[#This Row],[DateOpened]],TODAY()))-1,ABS(NETWORKDAYS(Proc[[#This Row],[DateOpened]],Proc[[#This Row],[DateClosed]]))-1)</f>
        <v>6</v>
      </c>
      <c r="R540" s="74" t="s">
        <v>538</v>
      </c>
      <c r="S540" s="73"/>
    </row>
    <row r="541" spans="1:19" hidden="1">
      <c r="A541" s="72" t="s">
        <v>1982</v>
      </c>
      <c r="B541" s="73" t="str">
        <f>IFERROR(VLOOKUP(Proc[[#This Row],[App]],Table2[],3,0),"open")</f>
        <v>ok</v>
      </c>
      <c r="C541" s="72" t="s">
        <v>369</v>
      </c>
      <c r="D541" t="s">
        <v>2010</v>
      </c>
      <c r="E541" t="s">
        <v>2091</v>
      </c>
      <c r="F541" s="73" t="s">
        <v>2121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N541" s="69">
        <v>45712</v>
      </c>
      <c r="O541" s="69">
        <v>45712</v>
      </c>
      <c r="P541" s="74" t="str">
        <f ca="1">IF(Proc[[#This Row],[DaysAgeing]]&gt;5,"yep","on track")</f>
        <v>yep</v>
      </c>
      <c r="Q541" s="3">
        <f ca="1">IF(Proc[[#This Row],[DateClosed]]="",ABS(NETWORKDAYS(Proc[[#This Row],[DateOpened]],TODAY()))-1,ABS(NETWORKDAYS(Proc[[#This Row],[DateOpened]],Proc[[#This Row],[DateClosed]]))-1)</f>
        <v>6</v>
      </c>
      <c r="R541" s="74" t="s">
        <v>538</v>
      </c>
      <c r="S541" s="73"/>
    </row>
    <row r="542" spans="1:19" hidden="1">
      <c r="A542" s="72" t="s">
        <v>1982</v>
      </c>
      <c r="B542" s="73" t="str">
        <f>IFERROR(VLOOKUP(Proc[[#This Row],[App]],Table2[],3,0),"open")</f>
        <v>ok</v>
      </c>
      <c r="C542" s="72" t="s">
        <v>369</v>
      </c>
      <c r="D542" t="s">
        <v>2011</v>
      </c>
      <c r="E542" t="s">
        <v>2092</v>
      </c>
      <c r="F542" s="73" t="s">
        <v>2122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N542" s="69">
        <v>45712</v>
      </c>
      <c r="O542" s="69">
        <v>45712</v>
      </c>
      <c r="P542" s="74" t="str">
        <f ca="1">IF(Proc[[#This Row],[DaysAgeing]]&gt;5,"yep","on track")</f>
        <v>yep</v>
      </c>
      <c r="Q542" s="3">
        <f ca="1">IF(Proc[[#This Row],[DateClosed]]="",ABS(NETWORKDAYS(Proc[[#This Row],[DateOpened]],TODAY()))-1,ABS(NETWORKDAYS(Proc[[#This Row],[DateOpened]],Proc[[#This Row],[DateClosed]]))-1)</f>
        <v>6</v>
      </c>
      <c r="R542" s="74" t="s">
        <v>538</v>
      </c>
      <c r="S542" s="73"/>
    </row>
    <row r="543" spans="1:19" hidden="1">
      <c r="A543" s="72" t="s">
        <v>1982</v>
      </c>
      <c r="B543" s="73" t="str">
        <f>IFERROR(VLOOKUP(Proc[[#This Row],[App]],Table2[],3,0),"open")</f>
        <v>ok</v>
      </c>
      <c r="C543" s="72" t="s">
        <v>369</v>
      </c>
      <c r="D543" t="s">
        <v>2012</v>
      </c>
      <c r="E543" t="s">
        <v>2092</v>
      </c>
      <c r="F543" s="73" t="s">
        <v>2122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N543" s="69">
        <v>45712</v>
      </c>
      <c r="O543" s="69">
        <v>45712</v>
      </c>
      <c r="P543" s="74" t="str">
        <f ca="1">IF(Proc[[#This Row],[DaysAgeing]]&gt;5,"yep","on track")</f>
        <v>yep</v>
      </c>
      <c r="Q543" s="3">
        <f ca="1">IF(Proc[[#This Row],[DateClosed]]="",ABS(NETWORKDAYS(Proc[[#This Row],[DateOpened]],TODAY()))-1,ABS(NETWORKDAYS(Proc[[#This Row],[DateOpened]],Proc[[#This Row],[DateClosed]]))-1)</f>
        <v>6</v>
      </c>
      <c r="R543" s="74" t="s">
        <v>538</v>
      </c>
      <c r="S543" s="73"/>
    </row>
    <row r="544" spans="1:19" hidden="1">
      <c r="A544" s="72" t="s">
        <v>1982</v>
      </c>
      <c r="B544" s="73" t="str">
        <f>IFERROR(VLOOKUP(Proc[[#This Row],[App]],Table2[],3,0),"open")</f>
        <v>ok</v>
      </c>
      <c r="C544" s="72" t="s">
        <v>369</v>
      </c>
      <c r="D544" t="s">
        <v>2013</v>
      </c>
      <c r="E544" t="s">
        <v>2092</v>
      </c>
      <c r="F544" s="73" t="s">
        <v>2122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N544" s="69">
        <v>45712</v>
      </c>
      <c r="O544" s="69">
        <v>45712</v>
      </c>
      <c r="P544" s="74" t="str">
        <f ca="1">IF(Proc[[#This Row],[DaysAgeing]]&gt;5,"yep","on track")</f>
        <v>yep</v>
      </c>
      <c r="Q544" s="3">
        <f ca="1">IF(Proc[[#This Row],[DateClosed]]="",ABS(NETWORKDAYS(Proc[[#This Row],[DateOpened]],TODAY()))-1,ABS(NETWORKDAYS(Proc[[#This Row],[DateOpened]],Proc[[#This Row],[DateClosed]]))-1)</f>
        <v>6</v>
      </c>
      <c r="R544" s="74" t="s">
        <v>538</v>
      </c>
      <c r="S544" s="73"/>
    </row>
    <row r="545" spans="1:19" hidden="1">
      <c r="A545" s="72" t="s">
        <v>1982</v>
      </c>
      <c r="B545" s="73" t="str">
        <f>IFERROR(VLOOKUP(Proc[[#This Row],[App]],Table2[],3,0),"open")</f>
        <v>ok</v>
      </c>
      <c r="C545" s="72" t="s">
        <v>369</v>
      </c>
      <c r="D545" t="s">
        <v>2014</v>
      </c>
      <c r="E545" t="s">
        <v>2092</v>
      </c>
      <c r="F545" s="73" t="s">
        <v>2122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N545" s="69">
        <v>45712</v>
      </c>
      <c r="O545" s="69">
        <v>45712</v>
      </c>
      <c r="P545" s="74" t="str">
        <f ca="1">IF(Proc[[#This Row],[DaysAgeing]]&gt;5,"yep","on track")</f>
        <v>yep</v>
      </c>
      <c r="Q545" s="3">
        <f ca="1">IF(Proc[[#This Row],[DateClosed]]="",ABS(NETWORKDAYS(Proc[[#This Row],[DateOpened]],TODAY()))-1,ABS(NETWORKDAYS(Proc[[#This Row],[DateOpened]],Proc[[#This Row],[DateClosed]]))-1)</f>
        <v>6</v>
      </c>
      <c r="R545" s="74" t="s">
        <v>538</v>
      </c>
      <c r="S545" s="73"/>
    </row>
    <row r="546" spans="1:19" hidden="1">
      <c r="A546" s="72" t="s">
        <v>1982</v>
      </c>
      <c r="B546" s="73" t="str">
        <f>IFERROR(VLOOKUP(Proc[[#This Row],[App]],Table2[],3,0),"open")</f>
        <v>ok</v>
      </c>
      <c r="C546" s="72" t="s">
        <v>369</v>
      </c>
      <c r="D546" t="s">
        <v>2015</v>
      </c>
      <c r="E546" t="s">
        <v>2092</v>
      </c>
      <c r="F546" s="73" t="s">
        <v>2122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N546" s="69">
        <v>45712</v>
      </c>
      <c r="O546" s="69">
        <v>45712</v>
      </c>
      <c r="P546" s="74" t="str">
        <f ca="1">IF(Proc[[#This Row],[DaysAgeing]]&gt;5,"yep","on track")</f>
        <v>yep</v>
      </c>
      <c r="Q546" s="3">
        <f ca="1">IF(Proc[[#This Row],[DateClosed]]="",ABS(NETWORKDAYS(Proc[[#This Row],[DateOpened]],TODAY()))-1,ABS(NETWORKDAYS(Proc[[#This Row],[DateOpened]],Proc[[#This Row],[DateClosed]]))-1)</f>
        <v>6</v>
      </c>
      <c r="R546" s="74" t="s">
        <v>538</v>
      </c>
      <c r="S546" s="73"/>
    </row>
    <row r="547" spans="1:19" hidden="1">
      <c r="A547" s="72" t="s">
        <v>1982</v>
      </c>
      <c r="B547" s="73" t="str">
        <f>IFERROR(VLOOKUP(Proc[[#This Row],[App]],Table2[],3,0),"open")</f>
        <v>ok</v>
      </c>
      <c r="C547" s="72" t="s">
        <v>369</v>
      </c>
      <c r="D547" t="s">
        <v>2016</v>
      </c>
      <c r="E547" t="s">
        <v>2092</v>
      </c>
      <c r="F547" s="73" t="s">
        <v>2122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N547" s="69">
        <v>45712</v>
      </c>
      <c r="O547" s="69">
        <v>45712</v>
      </c>
      <c r="P547" s="74" t="str">
        <f ca="1">IF(Proc[[#This Row],[DaysAgeing]]&gt;5,"yep","on track")</f>
        <v>yep</v>
      </c>
      <c r="Q547" s="3">
        <f ca="1">IF(Proc[[#This Row],[DateClosed]]="",ABS(NETWORKDAYS(Proc[[#This Row],[DateOpened]],TODAY()))-1,ABS(NETWORKDAYS(Proc[[#This Row],[DateOpened]],Proc[[#This Row],[DateClosed]]))-1)</f>
        <v>6</v>
      </c>
      <c r="R547" s="74" t="s">
        <v>538</v>
      </c>
      <c r="S547" s="73"/>
    </row>
    <row r="548" spans="1:19" hidden="1">
      <c r="A548" s="72" t="s">
        <v>1982</v>
      </c>
      <c r="B548" s="73" t="str">
        <f>IFERROR(VLOOKUP(Proc[[#This Row],[App]],Table2[],3,0),"open")</f>
        <v>ok</v>
      </c>
      <c r="C548" s="72" t="s">
        <v>369</v>
      </c>
      <c r="D548" t="s">
        <v>2017</v>
      </c>
      <c r="E548" t="s">
        <v>2092</v>
      </c>
      <c r="F548" s="73" t="s">
        <v>2122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N548" s="69">
        <v>45712</v>
      </c>
      <c r="O548" s="69">
        <v>45712</v>
      </c>
      <c r="P548" s="74" t="str">
        <f ca="1">IF(Proc[[#This Row],[DaysAgeing]]&gt;5,"yep","on track")</f>
        <v>yep</v>
      </c>
      <c r="Q548" s="3">
        <f ca="1">IF(Proc[[#This Row],[DateClosed]]="",ABS(NETWORKDAYS(Proc[[#This Row],[DateOpened]],TODAY()))-1,ABS(NETWORKDAYS(Proc[[#This Row],[DateOpened]],Proc[[#This Row],[DateClosed]]))-1)</f>
        <v>6</v>
      </c>
      <c r="R548" s="74" t="s">
        <v>538</v>
      </c>
      <c r="S548" s="73"/>
    </row>
    <row r="549" spans="1:19" hidden="1">
      <c r="A549" s="72" t="s">
        <v>1982</v>
      </c>
      <c r="B549" s="73" t="str">
        <f>IFERROR(VLOOKUP(Proc[[#This Row],[App]],Table2[],3,0),"open")</f>
        <v>ok</v>
      </c>
      <c r="C549" s="72" t="s">
        <v>369</v>
      </c>
      <c r="D549" t="s">
        <v>2018</v>
      </c>
      <c r="E549" t="s">
        <v>2093</v>
      </c>
      <c r="F549" s="73" t="s">
        <v>2123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N549" s="69">
        <v>45712</v>
      </c>
      <c r="O549" s="69">
        <v>45712</v>
      </c>
      <c r="P549" s="74" t="str">
        <f ca="1">IF(Proc[[#This Row],[DaysAgeing]]&gt;5,"yep","on track")</f>
        <v>yep</v>
      </c>
      <c r="Q549" s="3">
        <f ca="1">IF(Proc[[#This Row],[DateClosed]]="",ABS(NETWORKDAYS(Proc[[#This Row],[DateOpened]],TODAY()))-1,ABS(NETWORKDAYS(Proc[[#This Row],[DateOpened]],Proc[[#This Row],[DateClosed]]))-1)</f>
        <v>6</v>
      </c>
      <c r="R549" s="74" t="s">
        <v>538</v>
      </c>
      <c r="S549" s="73"/>
    </row>
    <row r="550" spans="1:19" hidden="1">
      <c r="A550" s="72" t="s">
        <v>1982</v>
      </c>
      <c r="B550" s="73" t="str">
        <f>IFERROR(VLOOKUP(Proc[[#This Row],[App]],Table2[],3,0),"open")</f>
        <v>ok</v>
      </c>
      <c r="C550" s="72" t="s">
        <v>369</v>
      </c>
      <c r="D550" t="s">
        <v>2019</v>
      </c>
      <c r="E550" t="s">
        <v>2093</v>
      </c>
      <c r="F550" s="73" t="s">
        <v>2123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N550" s="69">
        <v>45712</v>
      </c>
      <c r="O550" s="69">
        <v>45712</v>
      </c>
      <c r="P550" s="74" t="str">
        <f ca="1">IF(Proc[[#This Row],[DaysAgeing]]&gt;5,"yep","on track")</f>
        <v>yep</v>
      </c>
      <c r="Q550" s="3">
        <f ca="1">IF(Proc[[#This Row],[DateClosed]]="",ABS(NETWORKDAYS(Proc[[#This Row],[DateOpened]],TODAY()))-1,ABS(NETWORKDAYS(Proc[[#This Row],[DateOpened]],Proc[[#This Row],[DateClosed]]))-1)</f>
        <v>6</v>
      </c>
      <c r="R550" s="74" t="s">
        <v>538</v>
      </c>
      <c r="S550" s="73"/>
    </row>
    <row r="551" spans="1:19" hidden="1">
      <c r="A551" s="72" t="s">
        <v>1982</v>
      </c>
      <c r="B551" s="73" t="str">
        <f>IFERROR(VLOOKUP(Proc[[#This Row],[App]],Table2[],3,0),"open")</f>
        <v>ok</v>
      </c>
      <c r="C551" s="72" t="s">
        <v>369</v>
      </c>
      <c r="D551" t="s">
        <v>2020</v>
      </c>
      <c r="E551" t="s">
        <v>2093</v>
      </c>
      <c r="F551" s="73" t="s">
        <v>2123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N551" s="69">
        <v>45712</v>
      </c>
      <c r="O551" s="69">
        <v>45712</v>
      </c>
      <c r="P551" s="74" t="str">
        <f ca="1">IF(Proc[[#This Row],[DaysAgeing]]&gt;5,"yep","on track")</f>
        <v>yep</v>
      </c>
      <c r="Q551" s="3">
        <f ca="1">IF(Proc[[#This Row],[DateClosed]]="",ABS(NETWORKDAYS(Proc[[#This Row],[DateOpened]],TODAY()))-1,ABS(NETWORKDAYS(Proc[[#This Row],[DateOpened]],Proc[[#This Row],[DateClosed]]))-1)</f>
        <v>6</v>
      </c>
      <c r="R551" s="74" t="s">
        <v>538</v>
      </c>
      <c r="S551" s="73"/>
    </row>
    <row r="552" spans="1:19" hidden="1">
      <c r="A552" s="72" t="s">
        <v>1982</v>
      </c>
      <c r="B552" s="73" t="str">
        <f>IFERROR(VLOOKUP(Proc[[#This Row],[App]],Table2[],3,0),"open")</f>
        <v>ok</v>
      </c>
      <c r="C552" s="72" t="s">
        <v>369</v>
      </c>
      <c r="D552" t="s">
        <v>2021</v>
      </c>
      <c r="E552" t="s">
        <v>2093</v>
      </c>
      <c r="F552" s="73" t="s">
        <v>2123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N552" s="69">
        <v>45712</v>
      </c>
      <c r="O552" s="69">
        <v>45712</v>
      </c>
      <c r="P552" s="74" t="str">
        <f ca="1">IF(Proc[[#This Row],[DaysAgeing]]&gt;5,"yep","on track")</f>
        <v>yep</v>
      </c>
      <c r="Q552" s="3">
        <f ca="1">IF(Proc[[#This Row],[DateClosed]]="",ABS(NETWORKDAYS(Proc[[#This Row],[DateOpened]],TODAY()))-1,ABS(NETWORKDAYS(Proc[[#This Row],[DateOpened]],Proc[[#This Row],[DateClosed]]))-1)</f>
        <v>6</v>
      </c>
      <c r="R552" s="74" t="s">
        <v>538</v>
      </c>
      <c r="S552" s="73"/>
    </row>
    <row r="553" spans="1:19" hidden="1">
      <c r="A553" s="72" t="s">
        <v>1982</v>
      </c>
      <c r="B553" s="73" t="str">
        <f>IFERROR(VLOOKUP(Proc[[#This Row],[App]],Table2[],3,0),"open")</f>
        <v>ok</v>
      </c>
      <c r="C553" s="72" t="s">
        <v>369</v>
      </c>
      <c r="D553" t="s">
        <v>2022</v>
      </c>
      <c r="E553" t="s">
        <v>2093</v>
      </c>
      <c r="F553" s="73" t="s">
        <v>2123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N553" s="69">
        <v>45712</v>
      </c>
      <c r="O553" s="69">
        <v>45712</v>
      </c>
      <c r="P553" s="74" t="str">
        <f ca="1">IF(Proc[[#This Row],[DaysAgeing]]&gt;5,"yep","on track")</f>
        <v>yep</v>
      </c>
      <c r="Q553" s="3">
        <f ca="1">IF(Proc[[#This Row],[DateClosed]]="",ABS(NETWORKDAYS(Proc[[#This Row],[DateOpened]],TODAY()))-1,ABS(NETWORKDAYS(Proc[[#This Row],[DateOpened]],Proc[[#This Row],[DateClosed]]))-1)</f>
        <v>6</v>
      </c>
      <c r="R553" s="74" t="s">
        <v>538</v>
      </c>
      <c r="S553" s="73"/>
    </row>
    <row r="554" spans="1:19" hidden="1">
      <c r="A554" s="72" t="s">
        <v>1982</v>
      </c>
      <c r="B554" s="73" t="str">
        <f>IFERROR(VLOOKUP(Proc[[#This Row],[App]],Table2[],3,0),"open")</f>
        <v>ok</v>
      </c>
      <c r="C554" s="72" t="s">
        <v>369</v>
      </c>
      <c r="D554" t="s">
        <v>2023</v>
      </c>
      <c r="E554" t="s">
        <v>2093</v>
      </c>
      <c r="F554" s="73" t="s">
        <v>2123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N554" s="69">
        <v>45712</v>
      </c>
      <c r="O554" s="69">
        <v>45712</v>
      </c>
      <c r="P554" s="74" t="str">
        <f ca="1">IF(Proc[[#This Row],[DaysAgeing]]&gt;5,"yep","on track")</f>
        <v>yep</v>
      </c>
      <c r="Q554" s="3">
        <f ca="1">IF(Proc[[#This Row],[DateClosed]]="",ABS(NETWORKDAYS(Proc[[#This Row],[DateOpened]],TODAY()))-1,ABS(NETWORKDAYS(Proc[[#This Row],[DateOpened]],Proc[[#This Row],[DateClosed]]))-1)</f>
        <v>6</v>
      </c>
      <c r="R554" s="74" t="s">
        <v>538</v>
      </c>
      <c r="S554" s="73"/>
    </row>
    <row r="555" spans="1:19" hidden="1">
      <c r="A555" s="72" t="s">
        <v>1982</v>
      </c>
      <c r="B555" s="73" t="str">
        <f>IFERROR(VLOOKUP(Proc[[#This Row],[App]],Table2[],3,0),"open")</f>
        <v>ok</v>
      </c>
      <c r="C555" s="72" t="s">
        <v>369</v>
      </c>
      <c r="D555" t="s">
        <v>2024</v>
      </c>
      <c r="E555" t="s">
        <v>2093</v>
      </c>
      <c r="F555" s="73" t="s">
        <v>2123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N555" s="69">
        <v>45712</v>
      </c>
      <c r="O555" s="69">
        <v>45712</v>
      </c>
      <c r="P555" s="74" t="str">
        <f ca="1">IF(Proc[[#This Row],[DaysAgeing]]&gt;5,"yep","on track")</f>
        <v>yep</v>
      </c>
      <c r="Q555" s="3">
        <f ca="1">IF(Proc[[#This Row],[DateClosed]]="",ABS(NETWORKDAYS(Proc[[#This Row],[DateOpened]],TODAY()))-1,ABS(NETWORKDAYS(Proc[[#This Row],[DateOpened]],Proc[[#This Row],[DateClosed]]))-1)</f>
        <v>6</v>
      </c>
      <c r="R555" s="74" t="s">
        <v>538</v>
      </c>
      <c r="S555" s="73"/>
    </row>
    <row r="556" spans="1:19" hidden="1">
      <c r="A556" s="72" t="s">
        <v>1982</v>
      </c>
      <c r="B556" s="73" t="str">
        <f>IFERROR(VLOOKUP(Proc[[#This Row],[App]],Table2[],3,0),"open")</f>
        <v>ok</v>
      </c>
      <c r="C556" s="72" t="s">
        <v>369</v>
      </c>
      <c r="D556" t="s">
        <v>2025</v>
      </c>
      <c r="E556" t="s">
        <v>2093</v>
      </c>
      <c r="F556" s="73" t="s">
        <v>2123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N556" s="69">
        <v>45712</v>
      </c>
      <c r="O556" s="69">
        <v>45712</v>
      </c>
      <c r="P556" s="74" t="str">
        <f ca="1">IF(Proc[[#This Row],[DaysAgeing]]&gt;5,"yep","on track")</f>
        <v>yep</v>
      </c>
      <c r="Q556" s="3">
        <f ca="1">IF(Proc[[#This Row],[DateClosed]]="",ABS(NETWORKDAYS(Proc[[#This Row],[DateOpened]],TODAY()))-1,ABS(NETWORKDAYS(Proc[[#This Row],[DateOpened]],Proc[[#This Row],[DateClosed]]))-1)</f>
        <v>6</v>
      </c>
      <c r="R556" s="74" t="s">
        <v>538</v>
      </c>
      <c r="S556" s="73"/>
    </row>
    <row r="557" spans="1:19" hidden="1">
      <c r="A557" s="72" t="s">
        <v>1982</v>
      </c>
      <c r="B557" s="73" t="str">
        <f>IFERROR(VLOOKUP(Proc[[#This Row],[App]],Table2[],3,0),"open")</f>
        <v>ok</v>
      </c>
      <c r="C557" s="72" t="s">
        <v>369</v>
      </c>
      <c r="D557" t="s">
        <v>2026</v>
      </c>
      <c r="E557" t="s">
        <v>2093</v>
      </c>
      <c r="F557" s="73" t="s">
        <v>2123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N557" s="69">
        <v>45712</v>
      </c>
      <c r="O557" s="69">
        <v>45712</v>
      </c>
      <c r="P557" s="74" t="str">
        <f ca="1">IF(Proc[[#This Row],[DaysAgeing]]&gt;5,"yep","on track")</f>
        <v>yep</v>
      </c>
      <c r="Q557" s="3">
        <f ca="1">IF(Proc[[#This Row],[DateClosed]]="",ABS(NETWORKDAYS(Proc[[#This Row],[DateOpened]],TODAY()))-1,ABS(NETWORKDAYS(Proc[[#This Row],[DateOpened]],Proc[[#This Row],[DateClosed]]))-1)</f>
        <v>6</v>
      </c>
      <c r="R557" s="74" t="s">
        <v>538</v>
      </c>
      <c r="S557" s="73"/>
    </row>
    <row r="558" spans="1:19" hidden="1">
      <c r="A558" s="72" t="s">
        <v>1982</v>
      </c>
      <c r="B558" s="73" t="str">
        <f>IFERROR(VLOOKUP(Proc[[#This Row],[App]],Table2[],3,0),"open")</f>
        <v>ok</v>
      </c>
      <c r="C558" s="72" t="s">
        <v>369</v>
      </c>
      <c r="D558" t="s">
        <v>2027</v>
      </c>
      <c r="E558" t="s">
        <v>2093</v>
      </c>
      <c r="F558" s="73" t="s">
        <v>2123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N558" s="69">
        <v>45712</v>
      </c>
      <c r="O558" s="69">
        <v>45712</v>
      </c>
      <c r="P558" s="74" t="str">
        <f ca="1">IF(Proc[[#This Row],[DaysAgeing]]&gt;5,"yep","on track")</f>
        <v>yep</v>
      </c>
      <c r="Q558" s="3">
        <f ca="1">IF(Proc[[#This Row],[DateClosed]]="",ABS(NETWORKDAYS(Proc[[#This Row],[DateOpened]],TODAY()))-1,ABS(NETWORKDAYS(Proc[[#This Row],[DateOpened]],Proc[[#This Row],[DateClosed]]))-1)</f>
        <v>6</v>
      </c>
      <c r="R558" s="74" t="s">
        <v>538</v>
      </c>
      <c r="S558" s="73"/>
    </row>
    <row r="559" spans="1:19" hidden="1">
      <c r="A559" s="72" t="s">
        <v>1982</v>
      </c>
      <c r="B559" s="73" t="str">
        <f>IFERROR(VLOOKUP(Proc[[#This Row],[App]],Table2[],3,0),"open")</f>
        <v>ok</v>
      </c>
      <c r="C559" s="72" t="s">
        <v>369</v>
      </c>
      <c r="D559" t="s">
        <v>2028</v>
      </c>
      <c r="E559" t="s">
        <v>2093</v>
      </c>
      <c r="F559" s="73" t="s">
        <v>2123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N559" s="69">
        <v>45712</v>
      </c>
      <c r="O559" s="69">
        <v>45712</v>
      </c>
      <c r="P559" s="74" t="str">
        <f ca="1">IF(Proc[[#This Row],[DaysAgeing]]&gt;5,"yep","on track")</f>
        <v>yep</v>
      </c>
      <c r="Q559" s="3">
        <f ca="1">IF(Proc[[#This Row],[DateClosed]]="",ABS(NETWORKDAYS(Proc[[#This Row],[DateOpened]],TODAY()))-1,ABS(NETWORKDAYS(Proc[[#This Row],[DateOpened]],Proc[[#This Row],[DateClosed]]))-1)</f>
        <v>6</v>
      </c>
      <c r="R559" s="74" t="s">
        <v>538</v>
      </c>
      <c r="S559" s="73"/>
    </row>
    <row r="560" spans="1:19" hidden="1">
      <c r="A560" s="72" t="s">
        <v>1982</v>
      </c>
      <c r="B560" s="73" t="str">
        <f>IFERROR(VLOOKUP(Proc[[#This Row],[App]],Table2[],3,0),"open")</f>
        <v>ok</v>
      </c>
      <c r="C560" s="72" t="s">
        <v>369</v>
      </c>
      <c r="D560" t="s">
        <v>2029</v>
      </c>
      <c r="E560" t="s">
        <v>2094</v>
      </c>
      <c r="F560" s="73" t="s">
        <v>2124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N560" s="69">
        <v>45712</v>
      </c>
      <c r="O560" s="69">
        <v>45712</v>
      </c>
      <c r="P560" s="74" t="str">
        <f ca="1">IF(Proc[[#This Row],[DaysAgeing]]&gt;5,"yep","on track")</f>
        <v>yep</v>
      </c>
      <c r="Q560" s="3">
        <f ca="1">IF(Proc[[#This Row],[DateClosed]]="",ABS(NETWORKDAYS(Proc[[#This Row],[DateOpened]],TODAY()))-1,ABS(NETWORKDAYS(Proc[[#This Row],[DateOpened]],Proc[[#This Row],[DateClosed]]))-1)</f>
        <v>6</v>
      </c>
      <c r="R560" s="74" t="s">
        <v>538</v>
      </c>
      <c r="S560" s="73"/>
    </row>
    <row r="561" spans="1:19" hidden="1">
      <c r="A561" s="72" t="s">
        <v>1982</v>
      </c>
      <c r="B561" s="73" t="str">
        <f>IFERROR(VLOOKUP(Proc[[#This Row],[App]],Table2[],3,0),"open")</f>
        <v>ok</v>
      </c>
      <c r="C561" s="72" t="s">
        <v>369</v>
      </c>
      <c r="D561" t="s">
        <v>2030</v>
      </c>
      <c r="E561" t="s">
        <v>2094</v>
      </c>
      <c r="F561" s="73" t="s">
        <v>2124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N561" s="69">
        <v>45712</v>
      </c>
      <c r="O561" s="69">
        <v>45712</v>
      </c>
      <c r="P561" s="74" t="str">
        <f ca="1">IF(Proc[[#This Row],[DaysAgeing]]&gt;5,"yep","on track")</f>
        <v>yep</v>
      </c>
      <c r="Q561" s="3">
        <f ca="1">IF(Proc[[#This Row],[DateClosed]]="",ABS(NETWORKDAYS(Proc[[#This Row],[DateOpened]],TODAY()))-1,ABS(NETWORKDAYS(Proc[[#This Row],[DateOpened]],Proc[[#This Row],[DateClosed]]))-1)</f>
        <v>6</v>
      </c>
      <c r="R561" s="74" t="s">
        <v>538</v>
      </c>
      <c r="S561" s="73"/>
    </row>
    <row r="562" spans="1:19" hidden="1">
      <c r="A562" s="72" t="s">
        <v>1982</v>
      </c>
      <c r="B562" s="73" t="str">
        <f>IFERROR(VLOOKUP(Proc[[#This Row],[App]],Table2[],3,0),"open")</f>
        <v>ok</v>
      </c>
      <c r="C562" s="72" t="s">
        <v>369</v>
      </c>
      <c r="D562" t="s">
        <v>2031</v>
      </c>
      <c r="E562" t="s">
        <v>2094</v>
      </c>
      <c r="F562" s="73" t="s">
        <v>2124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N562" s="69">
        <v>45712</v>
      </c>
      <c r="O562" s="69">
        <v>45712</v>
      </c>
      <c r="P562" s="74" t="str">
        <f ca="1">IF(Proc[[#This Row],[DaysAgeing]]&gt;5,"yep","on track")</f>
        <v>yep</v>
      </c>
      <c r="Q562" s="3">
        <f ca="1">IF(Proc[[#This Row],[DateClosed]]="",ABS(NETWORKDAYS(Proc[[#This Row],[DateOpened]],TODAY()))-1,ABS(NETWORKDAYS(Proc[[#This Row],[DateOpened]],Proc[[#This Row],[DateClosed]]))-1)</f>
        <v>6</v>
      </c>
      <c r="R562" s="74" t="s">
        <v>538</v>
      </c>
      <c r="S562" s="73"/>
    </row>
    <row r="563" spans="1:19" hidden="1">
      <c r="A563" s="72" t="s">
        <v>1982</v>
      </c>
      <c r="B563" s="73" t="str">
        <f>IFERROR(VLOOKUP(Proc[[#This Row],[App]],Table2[],3,0),"open")</f>
        <v>ok</v>
      </c>
      <c r="C563" s="72" t="s">
        <v>369</v>
      </c>
      <c r="D563" t="s">
        <v>2032</v>
      </c>
      <c r="E563" t="s">
        <v>2094</v>
      </c>
      <c r="F563" s="73" t="s">
        <v>2124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N563" s="69">
        <v>45712</v>
      </c>
      <c r="O563" s="69">
        <v>45712</v>
      </c>
      <c r="P563" s="74" t="str">
        <f ca="1">IF(Proc[[#This Row],[DaysAgeing]]&gt;5,"yep","on track")</f>
        <v>yep</v>
      </c>
      <c r="Q563" s="3">
        <f ca="1">IF(Proc[[#This Row],[DateClosed]]="",ABS(NETWORKDAYS(Proc[[#This Row],[DateOpened]],TODAY()))-1,ABS(NETWORKDAYS(Proc[[#This Row],[DateOpened]],Proc[[#This Row],[DateClosed]]))-1)</f>
        <v>6</v>
      </c>
      <c r="R563" s="74" t="s">
        <v>538</v>
      </c>
      <c r="S563" s="73"/>
    </row>
    <row r="564" spans="1:19" hidden="1">
      <c r="A564" s="72" t="s">
        <v>1982</v>
      </c>
      <c r="B564" s="73" t="str">
        <f>IFERROR(VLOOKUP(Proc[[#This Row],[App]],Table2[],3,0),"open")</f>
        <v>ok</v>
      </c>
      <c r="C564" s="72" t="s">
        <v>369</v>
      </c>
      <c r="D564" t="s">
        <v>2033</v>
      </c>
      <c r="E564" t="s">
        <v>2094</v>
      </c>
      <c r="F564" s="73" t="s">
        <v>2124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N564" s="69">
        <v>45712</v>
      </c>
      <c r="O564" s="69">
        <v>45712</v>
      </c>
      <c r="P564" s="74" t="str">
        <f ca="1">IF(Proc[[#This Row],[DaysAgeing]]&gt;5,"yep","on track")</f>
        <v>yep</v>
      </c>
      <c r="Q564" s="3">
        <f ca="1">IF(Proc[[#This Row],[DateClosed]]="",ABS(NETWORKDAYS(Proc[[#This Row],[DateOpened]],TODAY()))-1,ABS(NETWORKDAYS(Proc[[#This Row],[DateOpened]],Proc[[#This Row],[DateClosed]]))-1)</f>
        <v>6</v>
      </c>
      <c r="R564" s="74" t="s">
        <v>538</v>
      </c>
      <c r="S564" s="73"/>
    </row>
    <row r="565" spans="1:19" hidden="1">
      <c r="A565" s="72" t="s">
        <v>1982</v>
      </c>
      <c r="B565" s="73" t="str">
        <f>IFERROR(VLOOKUP(Proc[[#This Row],[App]],Table2[],3,0),"open")</f>
        <v>ok</v>
      </c>
      <c r="C565" s="72" t="s">
        <v>369</v>
      </c>
      <c r="D565" t="s">
        <v>2034</v>
      </c>
      <c r="E565" t="s">
        <v>2095</v>
      </c>
      <c r="F565" s="73" t="s">
        <v>2125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N565" s="69">
        <v>45712</v>
      </c>
      <c r="O565" s="69">
        <v>45712</v>
      </c>
      <c r="P565" s="74" t="str">
        <f ca="1">IF(Proc[[#This Row],[DaysAgeing]]&gt;5,"yep","on track")</f>
        <v>yep</v>
      </c>
      <c r="Q565" s="3">
        <f ca="1">IF(Proc[[#This Row],[DateClosed]]="",ABS(NETWORKDAYS(Proc[[#This Row],[DateOpened]],TODAY()))-1,ABS(NETWORKDAYS(Proc[[#This Row],[DateOpened]],Proc[[#This Row],[DateClosed]]))-1)</f>
        <v>6</v>
      </c>
      <c r="R565" s="74" t="s">
        <v>538</v>
      </c>
      <c r="S565" s="73"/>
    </row>
    <row r="566" spans="1:19" hidden="1">
      <c r="A566" s="72" t="s">
        <v>1982</v>
      </c>
      <c r="B566" s="73" t="str">
        <f>IFERROR(VLOOKUP(Proc[[#This Row],[App]],Table2[],3,0),"open")</f>
        <v>ok</v>
      </c>
      <c r="C566" s="72" t="s">
        <v>369</v>
      </c>
      <c r="D566" t="s">
        <v>2035</v>
      </c>
      <c r="E566" t="s">
        <v>2095</v>
      </c>
      <c r="F566" s="73" t="s">
        <v>2125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N566" s="69">
        <v>45712</v>
      </c>
      <c r="O566" s="69">
        <v>45712</v>
      </c>
      <c r="P566" s="74" t="str">
        <f ca="1">IF(Proc[[#This Row],[DaysAgeing]]&gt;5,"yep","on track")</f>
        <v>yep</v>
      </c>
      <c r="Q566" s="3">
        <f ca="1">IF(Proc[[#This Row],[DateClosed]]="",ABS(NETWORKDAYS(Proc[[#This Row],[DateOpened]],TODAY()))-1,ABS(NETWORKDAYS(Proc[[#This Row],[DateOpened]],Proc[[#This Row],[DateClosed]]))-1)</f>
        <v>6</v>
      </c>
      <c r="R566" s="74" t="s">
        <v>538</v>
      </c>
      <c r="S566" s="73"/>
    </row>
    <row r="567" spans="1:19" hidden="1">
      <c r="A567" s="72" t="s">
        <v>1982</v>
      </c>
      <c r="B567" s="73" t="str">
        <f>IFERROR(VLOOKUP(Proc[[#This Row],[App]],Table2[],3,0),"open")</f>
        <v>ok</v>
      </c>
      <c r="C567" s="72" t="s">
        <v>369</v>
      </c>
      <c r="D567" t="s">
        <v>2036</v>
      </c>
      <c r="E567" t="s">
        <v>2095</v>
      </c>
      <c r="F567" s="73" t="s">
        <v>2125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N567" s="69">
        <v>45712</v>
      </c>
      <c r="O567" s="69">
        <v>45712</v>
      </c>
      <c r="P567" s="74" t="str">
        <f ca="1">IF(Proc[[#This Row],[DaysAgeing]]&gt;5,"yep","on track")</f>
        <v>yep</v>
      </c>
      <c r="Q567" s="3">
        <f ca="1">IF(Proc[[#This Row],[DateClosed]]="",ABS(NETWORKDAYS(Proc[[#This Row],[DateOpened]],TODAY()))-1,ABS(NETWORKDAYS(Proc[[#This Row],[DateOpened]],Proc[[#This Row],[DateClosed]]))-1)</f>
        <v>6</v>
      </c>
      <c r="R567" s="74" t="s">
        <v>538</v>
      </c>
      <c r="S567" s="73"/>
    </row>
    <row r="568" spans="1:19" hidden="1">
      <c r="A568" s="72" t="s">
        <v>1982</v>
      </c>
      <c r="B568" s="73" t="str">
        <f>IFERROR(VLOOKUP(Proc[[#This Row],[App]],Table2[],3,0),"open")</f>
        <v>ok</v>
      </c>
      <c r="C568" s="72" t="s">
        <v>369</v>
      </c>
      <c r="D568" t="s">
        <v>2037</v>
      </c>
      <c r="E568" t="s">
        <v>2095</v>
      </c>
      <c r="F568" s="73" t="s">
        <v>2125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N568" s="69">
        <v>45712</v>
      </c>
      <c r="O568" s="69">
        <v>45712</v>
      </c>
      <c r="P568" s="74" t="str">
        <f ca="1">IF(Proc[[#This Row],[DaysAgeing]]&gt;5,"yep","on track")</f>
        <v>yep</v>
      </c>
      <c r="Q568" s="3">
        <f ca="1">IF(Proc[[#This Row],[DateClosed]]="",ABS(NETWORKDAYS(Proc[[#This Row],[DateOpened]],TODAY()))-1,ABS(NETWORKDAYS(Proc[[#This Row],[DateOpened]],Proc[[#This Row],[DateClosed]]))-1)</f>
        <v>6</v>
      </c>
      <c r="R568" s="74" t="s">
        <v>538</v>
      </c>
      <c r="S568" s="73"/>
    </row>
    <row r="569" spans="1:19" hidden="1">
      <c r="A569" s="72" t="s">
        <v>1982</v>
      </c>
      <c r="B569" s="73" t="str">
        <f>IFERROR(VLOOKUP(Proc[[#This Row],[App]],Table2[],3,0),"open")</f>
        <v>ok</v>
      </c>
      <c r="C569" s="72" t="s">
        <v>369</v>
      </c>
      <c r="D569" t="s">
        <v>2038</v>
      </c>
      <c r="E569" t="s">
        <v>2095</v>
      </c>
      <c r="F569" s="73" t="s">
        <v>2125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N569" s="69">
        <v>45712</v>
      </c>
      <c r="O569" s="69">
        <v>45712</v>
      </c>
      <c r="P569" s="74" t="str">
        <f ca="1">IF(Proc[[#This Row],[DaysAgeing]]&gt;5,"yep","on track")</f>
        <v>yep</v>
      </c>
      <c r="Q569" s="3">
        <f ca="1">IF(Proc[[#This Row],[DateClosed]]="",ABS(NETWORKDAYS(Proc[[#This Row],[DateOpened]],TODAY()))-1,ABS(NETWORKDAYS(Proc[[#This Row],[DateOpened]],Proc[[#This Row],[DateClosed]]))-1)</f>
        <v>6</v>
      </c>
      <c r="R569" s="74" t="s">
        <v>538</v>
      </c>
      <c r="S569" s="73"/>
    </row>
    <row r="570" spans="1:19" hidden="1">
      <c r="A570" s="72" t="s">
        <v>1982</v>
      </c>
      <c r="B570" s="73" t="str">
        <f>IFERROR(VLOOKUP(Proc[[#This Row],[App]],Table2[],3,0),"open")</f>
        <v>ok</v>
      </c>
      <c r="C570" s="72" t="s">
        <v>369</v>
      </c>
      <c r="D570" t="s">
        <v>2039</v>
      </c>
      <c r="E570" t="s">
        <v>2095</v>
      </c>
      <c r="F570" s="73" t="s">
        <v>2125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N570" s="69">
        <v>45712</v>
      </c>
      <c r="O570" s="69">
        <v>45712</v>
      </c>
      <c r="P570" s="74" t="str">
        <f ca="1">IF(Proc[[#This Row],[DaysAgeing]]&gt;5,"yep","on track")</f>
        <v>yep</v>
      </c>
      <c r="Q570" s="3">
        <f ca="1">IF(Proc[[#This Row],[DateClosed]]="",ABS(NETWORKDAYS(Proc[[#This Row],[DateOpened]],TODAY()))-1,ABS(NETWORKDAYS(Proc[[#This Row],[DateOpened]],Proc[[#This Row],[DateClosed]]))-1)</f>
        <v>6</v>
      </c>
      <c r="R570" s="74" t="s">
        <v>538</v>
      </c>
      <c r="S570" s="73"/>
    </row>
    <row r="571" spans="1:19" hidden="1">
      <c r="A571" s="72" t="s">
        <v>1982</v>
      </c>
      <c r="B571" s="73" t="str">
        <f>IFERROR(VLOOKUP(Proc[[#This Row],[App]],Table2[],3,0),"open")</f>
        <v>ok</v>
      </c>
      <c r="C571" s="72" t="s">
        <v>369</v>
      </c>
      <c r="D571" t="s">
        <v>2040</v>
      </c>
      <c r="E571" t="s">
        <v>2095</v>
      </c>
      <c r="F571" s="73" t="s">
        <v>2125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N571" s="69">
        <v>45712</v>
      </c>
      <c r="O571" s="69">
        <v>45712</v>
      </c>
      <c r="P571" s="74" t="str">
        <f ca="1">IF(Proc[[#This Row],[DaysAgeing]]&gt;5,"yep","on track")</f>
        <v>yep</v>
      </c>
      <c r="Q571" s="3">
        <f ca="1">IF(Proc[[#This Row],[DateClosed]]="",ABS(NETWORKDAYS(Proc[[#This Row],[DateOpened]],TODAY()))-1,ABS(NETWORKDAYS(Proc[[#This Row],[DateOpened]],Proc[[#This Row],[DateClosed]]))-1)</f>
        <v>6</v>
      </c>
      <c r="R571" s="74" t="s">
        <v>538</v>
      </c>
      <c r="S571" s="73"/>
    </row>
    <row r="572" spans="1:19" hidden="1">
      <c r="A572" s="72" t="s">
        <v>1982</v>
      </c>
      <c r="B572" s="73" t="str">
        <f>IFERROR(VLOOKUP(Proc[[#This Row],[App]],Table2[],3,0),"open")</f>
        <v>ok</v>
      </c>
      <c r="C572" s="72" t="s">
        <v>369</v>
      </c>
      <c r="D572" t="s">
        <v>2041</v>
      </c>
      <c r="E572" t="s">
        <v>2095</v>
      </c>
      <c r="F572" s="73" t="s">
        <v>2125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N572" s="69">
        <v>45712</v>
      </c>
      <c r="O572" s="69">
        <v>45712</v>
      </c>
      <c r="P572" s="74" t="str">
        <f ca="1">IF(Proc[[#This Row],[DaysAgeing]]&gt;5,"yep","on track")</f>
        <v>yep</v>
      </c>
      <c r="Q572" s="3">
        <f ca="1">IF(Proc[[#This Row],[DateClosed]]="",ABS(NETWORKDAYS(Proc[[#This Row],[DateOpened]],TODAY()))-1,ABS(NETWORKDAYS(Proc[[#This Row],[DateOpened]],Proc[[#This Row],[DateClosed]]))-1)</f>
        <v>6</v>
      </c>
      <c r="R572" s="74" t="s">
        <v>538</v>
      </c>
      <c r="S572" s="73"/>
    </row>
    <row r="573" spans="1:19" hidden="1">
      <c r="A573" s="72" t="s">
        <v>1982</v>
      </c>
      <c r="B573" s="73" t="str">
        <f>IFERROR(VLOOKUP(Proc[[#This Row],[App]],Table2[],3,0),"open")</f>
        <v>ok</v>
      </c>
      <c r="C573" s="72" t="s">
        <v>369</v>
      </c>
      <c r="D573" t="s">
        <v>2042</v>
      </c>
      <c r="E573" t="s">
        <v>2095</v>
      </c>
      <c r="F573" s="73" t="s">
        <v>2125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N573" s="69">
        <v>45712</v>
      </c>
      <c r="O573" s="69">
        <v>45712</v>
      </c>
      <c r="P573" s="74" t="str">
        <f ca="1">IF(Proc[[#This Row],[DaysAgeing]]&gt;5,"yep","on track")</f>
        <v>yep</v>
      </c>
      <c r="Q573" s="3">
        <f ca="1">IF(Proc[[#This Row],[DateClosed]]="",ABS(NETWORKDAYS(Proc[[#This Row],[DateOpened]],TODAY()))-1,ABS(NETWORKDAYS(Proc[[#This Row],[DateOpened]],Proc[[#This Row],[DateClosed]]))-1)</f>
        <v>6</v>
      </c>
      <c r="R573" s="74" t="s">
        <v>538</v>
      </c>
      <c r="S573" s="73"/>
    </row>
    <row r="574" spans="1:19" hidden="1">
      <c r="A574" s="72" t="s">
        <v>1982</v>
      </c>
      <c r="B574" s="73" t="str">
        <f>IFERROR(VLOOKUP(Proc[[#This Row],[App]],Table2[],3,0),"open")</f>
        <v>ok</v>
      </c>
      <c r="C574" s="72" t="s">
        <v>369</v>
      </c>
      <c r="D574" t="s">
        <v>2043</v>
      </c>
      <c r="E574" t="s">
        <v>2095</v>
      </c>
      <c r="F574" s="73" t="s">
        <v>2125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N574" s="69">
        <v>45712</v>
      </c>
      <c r="O574" s="69">
        <v>45712</v>
      </c>
      <c r="P574" s="74" t="str">
        <f ca="1">IF(Proc[[#This Row],[DaysAgeing]]&gt;5,"yep","on track")</f>
        <v>yep</v>
      </c>
      <c r="Q574" s="3">
        <f ca="1">IF(Proc[[#This Row],[DateClosed]]="",ABS(NETWORKDAYS(Proc[[#This Row],[DateOpened]],TODAY()))-1,ABS(NETWORKDAYS(Proc[[#This Row],[DateOpened]],Proc[[#This Row],[DateClosed]]))-1)</f>
        <v>6</v>
      </c>
      <c r="R574" s="74" t="s">
        <v>538</v>
      </c>
      <c r="S574" s="73"/>
    </row>
    <row r="575" spans="1:19" hidden="1">
      <c r="A575" s="72" t="s">
        <v>1982</v>
      </c>
      <c r="B575" s="73" t="str">
        <f>IFERROR(VLOOKUP(Proc[[#This Row],[App]],Table2[],3,0),"open")</f>
        <v>ok</v>
      </c>
      <c r="C575" s="72" t="s">
        <v>369</v>
      </c>
      <c r="D575" t="s">
        <v>2044</v>
      </c>
      <c r="E575" t="s">
        <v>2095</v>
      </c>
      <c r="F575" s="73" t="s">
        <v>2125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N575" s="69">
        <v>45712</v>
      </c>
      <c r="O575" s="69">
        <v>45712</v>
      </c>
      <c r="P575" s="74" t="str">
        <f ca="1">IF(Proc[[#This Row],[DaysAgeing]]&gt;5,"yep","on track")</f>
        <v>yep</v>
      </c>
      <c r="Q575" s="3">
        <f ca="1">IF(Proc[[#This Row],[DateClosed]]="",ABS(NETWORKDAYS(Proc[[#This Row],[DateOpened]],TODAY()))-1,ABS(NETWORKDAYS(Proc[[#This Row],[DateOpened]],Proc[[#This Row],[DateClosed]]))-1)</f>
        <v>6</v>
      </c>
      <c r="R575" s="74" t="s">
        <v>538</v>
      </c>
      <c r="S575" s="73"/>
    </row>
    <row r="576" spans="1:19" hidden="1">
      <c r="A576" s="72" t="s">
        <v>1982</v>
      </c>
      <c r="B576" s="73" t="str">
        <f>IFERROR(VLOOKUP(Proc[[#This Row],[App]],Table2[],3,0),"open")</f>
        <v>ok</v>
      </c>
      <c r="C576" s="72" t="s">
        <v>369</v>
      </c>
      <c r="D576" t="s">
        <v>2045</v>
      </c>
      <c r="E576" t="s">
        <v>2095</v>
      </c>
      <c r="F576" s="73" t="s">
        <v>2125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N576" s="69">
        <v>45712</v>
      </c>
      <c r="O576" s="69">
        <v>45712</v>
      </c>
      <c r="P576" s="74" t="str">
        <f ca="1">IF(Proc[[#This Row],[DaysAgeing]]&gt;5,"yep","on track")</f>
        <v>yep</v>
      </c>
      <c r="Q576" s="3">
        <f ca="1">IF(Proc[[#This Row],[DateClosed]]="",ABS(NETWORKDAYS(Proc[[#This Row],[DateOpened]],TODAY()))-1,ABS(NETWORKDAYS(Proc[[#This Row],[DateOpened]],Proc[[#This Row],[DateClosed]]))-1)</f>
        <v>6</v>
      </c>
      <c r="R576" s="74" t="s">
        <v>538</v>
      </c>
      <c r="S576" s="73"/>
    </row>
    <row r="577" spans="1:19" hidden="1">
      <c r="A577" s="72" t="s">
        <v>1982</v>
      </c>
      <c r="B577" s="73" t="str">
        <f>IFERROR(VLOOKUP(Proc[[#This Row],[App]],Table2[],3,0),"open")</f>
        <v>ok</v>
      </c>
      <c r="C577" s="72" t="s">
        <v>369</v>
      </c>
      <c r="D577" t="s">
        <v>2046</v>
      </c>
      <c r="E577" t="s">
        <v>2095</v>
      </c>
      <c r="F577" s="73" t="s">
        <v>2125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N577" s="69">
        <v>45712</v>
      </c>
      <c r="O577" s="69">
        <v>45712</v>
      </c>
      <c r="P577" s="74" t="str">
        <f ca="1">IF(Proc[[#This Row],[DaysAgeing]]&gt;5,"yep","on track")</f>
        <v>yep</v>
      </c>
      <c r="Q577" s="3">
        <f ca="1">IF(Proc[[#This Row],[DateClosed]]="",ABS(NETWORKDAYS(Proc[[#This Row],[DateOpened]],TODAY()))-1,ABS(NETWORKDAYS(Proc[[#This Row],[DateOpened]],Proc[[#This Row],[DateClosed]]))-1)</f>
        <v>6</v>
      </c>
      <c r="R577" s="74" t="s">
        <v>538</v>
      </c>
      <c r="S577" s="73"/>
    </row>
    <row r="578" spans="1:19" hidden="1">
      <c r="A578" s="72" t="s">
        <v>1982</v>
      </c>
      <c r="B578" s="73" t="str">
        <f>IFERROR(VLOOKUP(Proc[[#This Row],[App]],Table2[],3,0),"open")</f>
        <v>ok</v>
      </c>
      <c r="C578" s="72" t="s">
        <v>377</v>
      </c>
      <c r="D578" t="s">
        <v>2047</v>
      </c>
      <c r="E578" t="s">
        <v>2095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2147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N578" s="69">
        <v>45712</v>
      </c>
      <c r="O578" s="69">
        <v>45712</v>
      </c>
      <c r="P578" s="74" t="str">
        <f ca="1">IF(Proc[[#This Row],[DaysAgeing]]&gt;5,"yep","on track")</f>
        <v>yep</v>
      </c>
      <c r="Q578" s="3">
        <f ca="1">IF(Proc[[#This Row],[DateClosed]]="",ABS(NETWORKDAYS(Proc[[#This Row],[DateOpened]],TODAY()))-1,ABS(NETWORKDAYS(Proc[[#This Row],[DateOpened]],Proc[[#This Row],[DateClosed]]))-1)</f>
        <v>6</v>
      </c>
      <c r="R578" s="74" t="s">
        <v>538</v>
      </c>
      <c r="S578" s="73"/>
    </row>
    <row r="579" spans="1:19" hidden="1">
      <c r="A579" s="72" t="s">
        <v>1982</v>
      </c>
      <c r="B579" s="73" t="str">
        <f>IFERROR(VLOOKUP(Proc[[#This Row],[App]],Table2[],3,0),"open")</f>
        <v>ok</v>
      </c>
      <c r="C579" s="72" t="s">
        <v>369</v>
      </c>
      <c r="D579" t="s">
        <v>2048</v>
      </c>
      <c r="E579" t="s">
        <v>2095</v>
      </c>
      <c r="F579" s="73" t="s">
        <v>2125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N579" s="69">
        <v>45712</v>
      </c>
      <c r="O579" s="69">
        <v>45712</v>
      </c>
      <c r="P579" s="74" t="str">
        <f ca="1">IF(Proc[[#This Row],[DaysAgeing]]&gt;5,"yep","on track")</f>
        <v>yep</v>
      </c>
      <c r="Q579" s="3">
        <f ca="1">IF(Proc[[#This Row],[DateClosed]]="",ABS(NETWORKDAYS(Proc[[#This Row],[DateOpened]],TODAY()))-1,ABS(NETWORKDAYS(Proc[[#This Row],[DateOpened]],Proc[[#This Row],[DateClosed]]))-1)</f>
        <v>6</v>
      </c>
      <c r="R579" s="74" t="s">
        <v>538</v>
      </c>
      <c r="S579" s="73"/>
    </row>
    <row r="580" spans="1:19" hidden="1">
      <c r="A580" s="72" t="s">
        <v>1982</v>
      </c>
      <c r="B580" s="73" t="str">
        <f>IFERROR(VLOOKUP(Proc[[#This Row],[App]],Table2[],3,0),"open")</f>
        <v>ok</v>
      </c>
      <c r="C580" s="72" t="s">
        <v>369</v>
      </c>
      <c r="D580" t="s">
        <v>2049</v>
      </c>
      <c r="E580" t="s">
        <v>2096</v>
      </c>
      <c r="F580" s="73" t="s">
        <v>2126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N580" s="69">
        <v>45712</v>
      </c>
      <c r="O580" s="69">
        <v>45712</v>
      </c>
      <c r="P580" s="74" t="str">
        <f ca="1">IF(Proc[[#This Row],[DaysAgeing]]&gt;5,"yep","on track")</f>
        <v>yep</v>
      </c>
      <c r="Q580" s="3">
        <f ca="1">IF(Proc[[#This Row],[DateClosed]]="",ABS(NETWORKDAYS(Proc[[#This Row],[DateOpened]],TODAY()))-1,ABS(NETWORKDAYS(Proc[[#This Row],[DateOpened]],Proc[[#This Row],[DateClosed]]))-1)</f>
        <v>6</v>
      </c>
      <c r="R580" s="74" t="s">
        <v>538</v>
      </c>
      <c r="S580" s="73"/>
    </row>
    <row r="581" spans="1:19" hidden="1">
      <c r="A581" s="72" t="s">
        <v>1982</v>
      </c>
      <c r="B581" s="73" t="str">
        <f>IFERROR(VLOOKUP(Proc[[#This Row],[App]],Table2[],3,0),"open")</f>
        <v>ok</v>
      </c>
      <c r="C581" s="72" t="s">
        <v>369</v>
      </c>
      <c r="D581" t="s">
        <v>2050</v>
      </c>
      <c r="E581" t="s">
        <v>2096</v>
      </c>
      <c r="F581" s="73" t="s">
        <v>2126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N581" s="69">
        <v>45712</v>
      </c>
      <c r="O581" s="69">
        <v>45712</v>
      </c>
      <c r="P581" s="74" t="str">
        <f ca="1">IF(Proc[[#This Row],[DaysAgeing]]&gt;5,"yep","on track")</f>
        <v>yep</v>
      </c>
      <c r="Q581" s="3">
        <f ca="1">IF(Proc[[#This Row],[DateClosed]]="",ABS(NETWORKDAYS(Proc[[#This Row],[DateOpened]],TODAY()))-1,ABS(NETWORKDAYS(Proc[[#This Row],[DateOpened]],Proc[[#This Row],[DateClosed]]))-1)</f>
        <v>6</v>
      </c>
      <c r="R581" s="74" t="s">
        <v>538</v>
      </c>
      <c r="S581" s="73"/>
    </row>
    <row r="582" spans="1:19" hidden="1">
      <c r="A582" s="72" t="s">
        <v>1982</v>
      </c>
      <c r="B582" s="73" t="str">
        <f>IFERROR(VLOOKUP(Proc[[#This Row],[App]],Table2[],3,0),"open")</f>
        <v>ok</v>
      </c>
      <c r="C582" s="72" t="s">
        <v>369</v>
      </c>
      <c r="D582" t="s">
        <v>2051</v>
      </c>
      <c r="E582" t="s">
        <v>2096</v>
      </c>
      <c r="F582" s="73" t="s">
        <v>2126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N582" s="69">
        <v>45712</v>
      </c>
      <c r="O582" s="69">
        <v>45712</v>
      </c>
      <c r="P582" s="74" t="str">
        <f ca="1">IF(Proc[[#This Row],[DaysAgeing]]&gt;5,"yep","on track")</f>
        <v>yep</v>
      </c>
      <c r="Q582" s="3">
        <f ca="1">IF(Proc[[#This Row],[DateClosed]]="",ABS(NETWORKDAYS(Proc[[#This Row],[DateOpened]],TODAY()))-1,ABS(NETWORKDAYS(Proc[[#This Row],[DateOpened]],Proc[[#This Row],[DateClosed]]))-1)</f>
        <v>6</v>
      </c>
      <c r="R582" s="74" t="s">
        <v>538</v>
      </c>
      <c r="S582" s="73"/>
    </row>
    <row r="583" spans="1:19" hidden="1">
      <c r="A583" s="72" t="s">
        <v>1982</v>
      </c>
      <c r="B583" s="73" t="str">
        <f>IFERROR(VLOOKUP(Proc[[#This Row],[App]],Table2[],3,0),"open")</f>
        <v>ok</v>
      </c>
      <c r="C583" s="72" t="s">
        <v>369</v>
      </c>
      <c r="D583" t="s">
        <v>2052</v>
      </c>
      <c r="E583" t="s">
        <v>2097</v>
      </c>
      <c r="F583" s="73" t="s">
        <v>2127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N583" s="69">
        <v>45712</v>
      </c>
      <c r="O583" s="69">
        <v>45712</v>
      </c>
      <c r="P583" s="74" t="str">
        <f ca="1">IF(Proc[[#This Row],[DaysAgeing]]&gt;5,"yep","on track")</f>
        <v>yep</v>
      </c>
      <c r="Q583" s="3">
        <f ca="1">IF(Proc[[#This Row],[DateClosed]]="",ABS(NETWORKDAYS(Proc[[#This Row],[DateOpened]],TODAY()))-1,ABS(NETWORKDAYS(Proc[[#This Row],[DateOpened]],Proc[[#This Row],[DateClosed]]))-1)</f>
        <v>6</v>
      </c>
      <c r="R583" s="74" t="s">
        <v>538</v>
      </c>
      <c r="S583" s="73"/>
    </row>
    <row r="584" spans="1:19" hidden="1">
      <c r="A584" s="72" t="s">
        <v>1982</v>
      </c>
      <c r="B584" s="73" t="str">
        <f>IFERROR(VLOOKUP(Proc[[#This Row],[App]],Table2[],3,0),"open")</f>
        <v>ok</v>
      </c>
      <c r="C584" s="72" t="s">
        <v>369</v>
      </c>
      <c r="D584" t="s">
        <v>2053</v>
      </c>
      <c r="E584" t="s">
        <v>2098</v>
      </c>
      <c r="F584" s="73" t="s">
        <v>2127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N584" s="69">
        <v>45712</v>
      </c>
      <c r="O584" s="69">
        <v>45712</v>
      </c>
      <c r="P584" s="74" t="str">
        <f ca="1">IF(Proc[[#This Row],[DaysAgeing]]&gt;5,"yep","on track")</f>
        <v>yep</v>
      </c>
      <c r="Q584" s="3">
        <f ca="1">IF(Proc[[#This Row],[DateClosed]]="",ABS(NETWORKDAYS(Proc[[#This Row],[DateOpened]],TODAY()))-1,ABS(NETWORKDAYS(Proc[[#This Row],[DateOpened]],Proc[[#This Row],[DateClosed]]))-1)</f>
        <v>6</v>
      </c>
      <c r="R584" s="74" t="s">
        <v>538</v>
      </c>
      <c r="S584" s="73"/>
    </row>
    <row r="585" spans="1:19" hidden="1">
      <c r="A585" s="72" t="s">
        <v>1982</v>
      </c>
      <c r="B585" s="73" t="str">
        <f>IFERROR(VLOOKUP(Proc[[#This Row],[App]],Table2[],3,0),"open")</f>
        <v>ok</v>
      </c>
      <c r="C585" s="72" t="s">
        <v>369</v>
      </c>
      <c r="D585" t="s">
        <v>2054</v>
      </c>
      <c r="E585" t="s">
        <v>2099</v>
      </c>
      <c r="F585" s="73" t="s">
        <v>2128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N585" s="69">
        <v>45712</v>
      </c>
      <c r="O585" s="69">
        <v>45712</v>
      </c>
      <c r="P585" s="74" t="str">
        <f ca="1">IF(Proc[[#This Row],[DaysAgeing]]&gt;5,"yep","on track")</f>
        <v>yep</v>
      </c>
      <c r="Q585" s="3">
        <f ca="1">IF(Proc[[#This Row],[DateClosed]]="",ABS(NETWORKDAYS(Proc[[#This Row],[DateOpened]],TODAY()))-1,ABS(NETWORKDAYS(Proc[[#This Row],[DateOpened]],Proc[[#This Row],[DateClosed]]))-1)</f>
        <v>6</v>
      </c>
      <c r="R585" s="74" t="s">
        <v>538</v>
      </c>
      <c r="S585" s="73"/>
    </row>
    <row r="586" spans="1:19" hidden="1">
      <c r="A586" s="72" t="s">
        <v>1982</v>
      </c>
      <c r="B586" s="73" t="str">
        <f>IFERROR(VLOOKUP(Proc[[#This Row],[App]],Table2[],3,0),"open")</f>
        <v>ok</v>
      </c>
      <c r="C586" s="72" t="s">
        <v>369</v>
      </c>
      <c r="D586" t="s">
        <v>2055</v>
      </c>
      <c r="E586" t="s">
        <v>2100</v>
      </c>
      <c r="F586" s="73" t="s">
        <v>2128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N586" s="69">
        <v>45712</v>
      </c>
      <c r="O586" s="69">
        <v>45712</v>
      </c>
      <c r="P586" s="74" t="str">
        <f ca="1">IF(Proc[[#This Row],[DaysAgeing]]&gt;5,"yep","on track")</f>
        <v>yep</v>
      </c>
      <c r="Q586" s="3">
        <f ca="1">IF(Proc[[#This Row],[DateClosed]]="",ABS(NETWORKDAYS(Proc[[#This Row],[DateOpened]],TODAY()))-1,ABS(NETWORKDAYS(Proc[[#This Row],[DateOpened]],Proc[[#This Row],[DateClosed]]))-1)</f>
        <v>6</v>
      </c>
      <c r="R586" s="74" t="s">
        <v>538</v>
      </c>
      <c r="S586" s="73"/>
    </row>
    <row r="587" spans="1:19" hidden="1">
      <c r="A587" s="72" t="s">
        <v>1982</v>
      </c>
      <c r="B587" s="73" t="str">
        <f>IFERROR(VLOOKUP(Proc[[#This Row],[App]],Table2[],3,0),"open")</f>
        <v>ok</v>
      </c>
      <c r="C587" s="72" t="s">
        <v>369</v>
      </c>
      <c r="D587" t="s">
        <v>2056</v>
      </c>
      <c r="E587" t="s">
        <v>2100</v>
      </c>
      <c r="F587" s="73" t="s">
        <v>2128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N587" s="69">
        <v>45712</v>
      </c>
      <c r="O587" s="69">
        <v>45712</v>
      </c>
      <c r="P587" s="74" t="str">
        <f ca="1">IF(Proc[[#This Row],[DaysAgeing]]&gt;5,"yep","on track")</f>
        <v>yep</v>
      </c>
      <c r="Q587" s="3">
        <f ca="1">IF(Proc[[#This Row],[DateClosed]]="",ABS(NETWORKDAYS(Proc[[#This Row],[DateOpened]],TODAY()))-1,ABS(NETWORKDAYS(Proc[[#This Row],[DateOpened]],Proc[[#This Row],[DateClosed]]))-1)</f>
        <v>6</v>
      </c>
      <c r="R587" s="74" t="s">
        <v>538</v>
      </c>
      <c r="S587" s="73"/>
    </row>
    <row r="588" spans="1:19" hidden="1">
      <c r="A588" s="72" t="s">
        <v>1982</v>
      </c>
      <c r="B588" s="73" t="str">
        <f>IFERROR(VLOOKUP(Proc[[#This Row],[App]],Table2[],3,0),"open")</f>
        <v>ok</v>
      </c>
      <c r="C588" s="72" t="s">
        <v>369</v>
      </c>
      <c r="D588" t="s">
        <v>2057</v>
      </c>
      <c r="E588" t="s">
        <v>2099</v>
      </c>
      <c r="F588" s="73" t="s">
        <v>2128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N588" s="69">
        <v>45712</v>
      </c>
      <c r="O588" s="69">
        <v>45712</v>
      </c>
      <c r="P588" s="74" t="str">
        <f ca="1">IF(Proc[[#This Row],[DaysAgeing]]&gt;5,"yep","on track")</f>
        <v>yep</v>
      </c>
      <c r="Q588" s="3">
        <f ca="1">IF(Proc[[#This Row],[DateClosed]]="",ABS(NETWORKDAYS(Proc[[#This Row],[DateOpened]],TODAY()))-1,ABS(NETWORKDAYS(Proc[[#This Row],[DateOpened]],Proc[[#This Row],[DateClosed]]))-1)</f>
        <v>6</v>
      </c>
      <c r="R588" s="74" t="s">
        <v>538</v>
      </c>
      <c r="S588" s="73"/>
    </row>
    <row r="589" spans="1:19" hidden="1">
      <c r="A589" s="72" t="s">
        <v>1982</v>
      </c>
      <c r="B589" s="73" t="str">
        <f>IFERROR(VLOOKUP(Proc[[#This Row],[App]],Table2[],3,0),"open")</f>
        <v>ok</v>
      </c>
      <c r="C589" s="72" t="s">
        <v>369</v>
      </c>
      <c r="D589" t="s">
        <v>2058</v>
      </c>
      <c r="E589" t="s">
        <v>2084</v>
      </c>
      <c r="F589" s="73" t="s">
        <v>2129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N589" s="69">
        <v>45712</v>
      </c>
      <c r="O589" s="69">
        <v>45712</v>
      </c>
      <c r="P589" s="74" t="str">
        <f ca="1">IF(Proc[[#This Row],[DaysAgeing]]&gt;5,"yep","on track")</f>
        <v>yep</v>
      </c>
      <c r="Q589" s="3">
        <f ca="1">IF(Proc[[#This Row],[DateClosed]]="",ABS(NETWORKDAYS(Proc[[#This Row],[DateOpened]],TODAY()))-1,ABS(NETWORKDAYS(Proc[[#This Row],[DateOpened]],Proc[[#This Row],[DateClosed]]))-1)</f>
        <v>6</v>
      </c>
      <c r="R589" s="74" t="s">
        <v>538</v>
      </c>
      <c r="S589" s="73"/>
    </row>
    <row r="590" spans="1:19" hidden="1">
      <c r="A590" s="72" t="s">
        <v>1982</v>
      </c>
      <c r="B590" s="73" t="str">
        <f>IFERROR(VLOOKUP(Proc[[#This Row],[App]],Table2[],3,0),"open")</f>
        <v>ok</v>
      </c>
      <c r="C590" s="72" t="s">
        <v>369</v>
      </c>
      <c r="D590" t="s">
        <v>2059</v>
      </c>
      <c r="E590" t="s">
        <v>2084</v>
      </c>
      <c r="F590" s="73" t="s">
        <v>2129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N590" s="69">
        <v>45712</v>
      </c>
      <c r="O590" s="69">
        <v>45712</v>
      </c>
      <c r="P590" s="74" t="str">
        <f ca="1">IF(Proc[[#This Row],[DaysAgeing]]&gt;5,"yep","on track")</f>
        <v>yep</v>
      </c>
      <c r="Q590" s="3">
        <f ca="1">IF(Proc[[#This Row],[DateClosed]]="",ABS(NETWORKDAYS(Proc[[#This Row],[DateOpened]],TODAY()))-1,ABS(NETWORKDAYS(Proc[[#This Row],[DateOpened]],Proc[[#This Row],[DateClosed]]))-1)</f>
        <v>6</v>
      </c>
      <c r="R590" s="74" t="s">
        <v>538</v>
      </c>
      <c r="S590" s="73"/>
    </row>
    <row r="591" spans="1:19" hidden="1">
      <c r="A591" s="72" t="s">
        <v>1982</v>
      </c>
      <c r="B591" s="73" t="str">
        <f>IFERROR(VLOOKUP(Proc[[#This Row],[App]],Table2[],3,0),"open")</f>
        <v>ok</v>
      </c>
      <c r="C591" s="72" t="s">
        <v>369</v>
      </c>
      <c r="D591" t="s">
        <v>2060</v>
      </c>
      <c r="E591" t="s">
        <v>2101</v>
      </c>
      <c r="F591" s="73" t="s">
        <v>2130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N591" s="69">
        <v>45712</v>
      </c>
      <c r="O591" s="69">
        <v>45712</v>
      </c>
      <c r="P591" s="74" t="str">
        <f ca="1">IF(Proc[[#This Row],[DaysAgeing]]&gt;5,"yep","on track")</f>
        <v>yep</v>
      </c>
      <c r="Q591" s="3">
        <f ca="1">IF(Proc[[#This Row],[DateClosed]]="",ABS(NETWORKDAYS(Proc[[#This Row],[DateOpened]],TODAY()))-1,ABS(NETWORKDAYS(Proc[[#This Row],[DateOpened]],Proc[[#This Row],[DateClosed]]))-1)</f>
        <v>6</v>
      </c>
      <c r="R591" s="74" t="s">
        <v>538</v>
      </c>
      <c r="S591" s="73"/>
    </row>
    <row r="592" spans="1:19" hidden="1">
      <c r="A592" s="72" t="s">
        <v>1982</v>
      </c>
      <c r="B592" s="73" t="str">
        <f>IFERROR(VLOOKUP(Proc[[#This Row],[App]],Table2[],3,0),"open")</f>
        <v>ok</v>
      </c>
      <c r="C592" s="72" t="s">
        <v>369</v>
      </c>
      <c r="D592" t="s">
        <v>2061</v>
      </c>
      <c r="E592" t="s">
        <v>2102</v>
      </c>
      <c r="F592" s="73" t="s">
        <v>2130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N592" s="69">
        <v>45712</v>
      </c>
      <c r="O592" s="69">
        <v>45712</v>
      </c>
      <c r="P592" s="74" t="str">
        <f ca="1">IF(Proc[[#This Row],[DaysAgeing]]&gt;5,"yep","on track")</f>
        <v>yep</v>
      </c>
      <c r="Q592" s="3">
        <f ca="1">IF(Proc[[#This Row],[DateClosed]]="",ABS(NETWORKDAYS(Proc[[#This Row],[DateOpened]],TODAY()))-1,ABS(NETWORKDAYS(Proc[[#This Row],[DateOpened]],Proc[[#This Row],[DateClosed]]))-1)</f>
        <v>6</v>
      </c>
      <c r="R592" s="74" t="s">
        <v>538</v>
      </c>
      <c r="S592" s="73"/>
    </row>
    <row r="593" spans="1:19" hidden="1">
      <c r="A593" s="72" t="s">
        <v>1982</v>
      </c>
      <c r="B593" s="73" t="str">
        <f>IFERROR(VLOOKUP(Proc[[#This Row],[App]],Table2[],3,0),"open")</f>
        <v>ok</v>
      </c>
      <c r="C593" s="72" t="s">
        <v>369</v>
      </c>
      <c r="D593" t="s">
        <v>2062</v>
      </c>
      <c r="E593" t="s">
        <v>2103</v>
      </c>
      <c r="F593" s="73" t="s">
        <v>2131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N593" s="69">
        <v>45712</v>
      </c>
      <c r="O593" s="69">
        <v>45712</v>
      </c>
      <c r="P593" s="74" t="str">
        <f ca="1">IF(Proc[[#This Row],[DaysAgeing]]&gt;5,"yep","on track")</f>
        <v>yep</v>
      </c>
      <c r="Q593" s="3">
        <f ca="1">IF(Proc[[#This Row],[DateClosed]]="",ABS(NETWORKDAYS(Proc[[#This Row],[DateOpened]],TODAY()))-1,ABS(NETWORKDAYS(Proc[[#This Row],[DateOpened]],Proc[[#This Row],[DateClosed]]))-1)</f>
        <v>6</v>
      </c>
      <c r="R593" s="74" t="s">
        <v>538</v>
      </c>
      <c r="S593" s="73"/>
    </row>
    <row r="594" spans="1:19" hidden="1">
      <c r="A594" s="72" t="s">
        <v>1982</v>
      </c>
      <c r="B594" s="73" t="str">
        <f>IFERROR(VLOOKUP(Proc[[#This Row],[App]],Table2[],3,0),"open")</f>
        <v>ok</v>
      </c>
      <c r="C594" s="72" t="s">
        <v>369</v>
      </c>
      <c r="D594" t="s">
        <v>2063</v>
      </c>
      <c r="E594" t="s">
        <v>2103</v>
      </c>
      <c r="F594" s="73" t="s">
        <v>2131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N594" s="69">
        <v>45712</v>
      </c>
      <c r="O594" s="69">
        <v>45712</v>
      </c>
      <c r="P594" s="74" t="str">
        <f ca="1">IF(Proc[[#This Row],[DaysAgeing]]&gt;5,"yep","on track")</f>
        <v>yep</v>
      </c>
      <c r="Q594" s="3">
        <f ca="1">IF(Proc[[#This Row],[DateClosed]]="",ABS(NETWORKDAYS(Proc[[#This Row],[DateOpened]],TODAY()))-1,ABS(NETWORKDAYS(Proc[[#This Row],[DateOpened]],Proc[[#This Row],[DateClosed]]))-1)</f>
        <v>6</v>
      </c>
      <c r="R594" s="74" t="s">
        <v>538</v>
      </c>
      <c r="S594" s="73"/>
    </row>
    <row r="595" spans="1:19" hidden="1">
      <c r="A595" s="72" t="s">
        <v>1982</v>
      </c>
      <c r="B595" s="73" t="str">
        <f>IFERROR(VLOOKUP(Proc[[#This Row],[App]],Table2[],3,0),"open")</f>
        <v>ok</v>
      </c>
      <c r="C595" s="72" t="s">
        <v>369</v>
      </c>
      <c r="D595" t="s">
        <v>2064</v>
      </c>
      <c r="E595" t="s">
        <v>2104</v>
      </c>
      <c r="F595" s="73" t="s">
        <v>2132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N595" s="69">
        <v>45712</v>
      </c>
      <c r="O595" s="69">
        <v>45712</v>
      </c>
      <c r="P595" s="74" t="str">
        <f ca="1">IF(Proc[[#This Row],[DaysAgeing]]&gt;5,"yep","on track")</f>
        <v>yep</v>
      </c>
      <c r="Q595" s="3">
        <f ca="1">IF(Proc[[#This Row],[DateClosed]]="",ABS(NETWORKDAYS(Proc[[#This Row],[DateOpened]],TODAY()))-1,ABS(NETWORKDAYS(Proc[[#This Row],[DateOpened]],Proc[[#This Row],[DateClosed]]))-1)</f>
        <v>6</v>
      </c>
      <c r="R595" s="74" t="s">
        <v>538</v>
      </c>
      <c r="S595" s="73"/>
    </row>
    <row r="596" spans="1:19" hidden="1">
      <c r="A596" s="72" t="s">
        <v>1982</v>
      </c>
      <c r="B596" s="73" t="str">
        <f>IFERROR(VLOOKUP(Proc[[#This Row],[App]],Table2[],3,0),"open")</f>
        <v>ok</v>
      </c>
      <c r="C596" s="72" t="s">
        <v>369</v>
      </c>
      <c r="D596" t="s">
        <v>2065</v>
      </c>
      <c r="E596" t="s">
        <v>2105</v>
      </c>
      <c r="F596" s="73" t="s">
        <v>2133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N596" s="69">
        <v>45712</v>
      </c>
      <c r="O596" s="69">
        <v>45712</v>
      </c>
      <c r="P596" s="74" t="str">
        <f ca="1">IF(Proc[[#This Row],[DaysAgeing]]&gt;5,"yep","on track")</f>
        <v>yep</v>
      </c>
      <c r="Q596" s="3">
        <f ca="1">IF(Proc[[#This Row],[DateClosed]]="",ABS(NETWORKDAYS(Proc[[#This Row],[DateOpened]],TODAY()))-1,ABS(NETWORKDAYS(Proc[[#This Row],[DateOpened]],Proc[[#This Row],[DateClosed]]))-1)</f>
        <v>6</v>
      </c>
      <c r="R596" s="74" t="s">
        <v>538</v>
      </c>
      <c r="S596" s="73"/>
    </row>
    <row r="597" spans="1:19" hidden="1">
      <c r="A597" s="72" t="s">
        <v>1982</v>
      </c>
      <c r="B597" s="73" t="str">
        <f>IFERROR(VLOOKUP(Proc[[#This Row],[App]],Table2[],3,0),"open")</f>
        <v>ok</v>
      </c>
      <c r="C597" s="72" t="s">
        <v>369</v>
      </c>
      <c r="D597" t="s">
        <v>2066</v>
      </c>
      <c r="E597" t="s">
        <v>2106</v>
      </c>
      <c r="F597" s="73" t="s">
        <v>2134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N597" s="69">
        <v>45712</v>
      </c>
      <c r="O597" s="69">
        <v>45712</v>
      </c>
      <c r="P597" s="74" t="str">
        <f ca="1">IF(Proc[[#This Row],[DaysAgeing]]&gt;5,"yep","on track")</f>
        <v>yep</v>
      </c>
      <c r="Q597" s="3">
        <f ca="1">IF(Proc[[#This Row],[DateClosed]]="",ABS(NETWORKDAYS(Proc[[#This Row],[DateOpened]],TODAY()))-1,ABS(NETWORKDAYS(Proc[[#This Row],[DateOpened]],Proc[[#This Row],[DateClosed]]))-1)</f>
        <v>6</v>
      </c>
      <c r="R597" s="74" t="s">
        <v>538</v>
      </c>
      <c r="S597" s="73"/>
    </row>
    <row r="598" spans="1:19" hidden="1">
      <c r="A598" s="72" t="s">
        <v>1982</v>
      </c>
      <c r="B598" s="73" t="str">
        <f>IFERROR(VLOOKUP(Proc[[#This Row],[App]],Table2[],3,0),"open")</f>
        <v>ok</v>
      </c>
      <c r="C598" s="72" t="s">
        <v>369</v>
      </c>
      <c r="D598" t="s">
        <v>2067</v>
      </c>
      <c r="E598" t="s">
        <v>2106</v>
      </c>
      <c r="F598" s="73" t="s">
        <v>2135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N598" s="69">
        <v>45712</v>
      </c>
      <c r="O598" s="69">
        <v>45712</v>
      </c>
      <c r="P598" s="74" t="str">
        <f ca="1">IF(Proc[[#This Row],[DaysAgeing]]&gt;5,"yep","on track")</f>
        <v>yep</v>
      </c>
      <c r="Q598" s="3">
        <f ca="1">IF(Proc[[#This Row],[DateClosed]]="",ABS(NETWORKDAYS(Proc[[#This Row],[DateOpened]],TODAY()))-1,ABS(NETWORKDAYS(Proc[[#This Row],[DateOpened]],Proc[[#This Row],[DateClosed]]))-1)</f>
        <v>6</v>
      </c>
      <c r="R598" s="74" t="s">
        <v>538</v>
      </c>
      <c r="S598" s="73"/>
    </row>
    <row r="599" spans="1:19" hidden="1">
      <c r="A599" s="72" t="s">
        <v>1982</v>
      </c>
      <c r="B599" s="73" t="str">
        <f>IFERROR(VLOOKUP(Proc[[#This Row],[App]],Table2[],3,0),"open")</f>
        <v>ok</v>
      </c>
      <c r="C599" s="72" t="s">
        <v>369</v>
      </c>
      <c r="D599" t="s">
        <v>2068</v>
      </c>
      <c r="E599" t="s">
        <v>2106</v>
      </c>
      <c r="F599" s="73" t="s">
        <v>2135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N599" s="69">
        <v>45712</v>
      </c>
      <c r="O599" s="69">
        <v>45712</v>
      </c>
      <c r="P599" s="74" t="str">
        <f ca="1">IF(Proc[[#This Row],[DaysAgeing]]&gt;5,"yep","on track")</f>
        <v>yep</v>
      </c>
      <c r="Q599" s="3">
        <f ca="1">IF(Proc[[#This Row],[DateClosed]]="",ABS(NETWORKDAYS(Proc[[#This Row],[DateOpened]],TODAY()))-1,ABS(NETWORKDAYS(Proc[[#This Row],[DateOpened]],Proc[[#This Row],[DateClosed]]))-1)</f>
        <v>6</v>
      </c>
      <c r="R599" s="74" t="s">
        <v>538</v>
      </c>
      <c r="S599" s="73"/>
    </row>
    <row r="600" spans="1:19" hidden="1">
      <c r="A600" s="72" t="s">
        <v>1982</v>
      </c>
      <c r="B600" s="73" t="str">
        <f>IFERROR(VLOOKUP(Proc[[#This Row],[App]],Table2[],3,0),"open")</f>
        <v>ok</v>
      </c>
      <c r="C600" s="72" t="s">
        <v>369</v>
      </c>
      <c r="D600" t="s">
        <v>2069</v>
      </c>
      <c r="E600" t="s">
        <v>2107</v>
      </c>
      <c r="F600" s="73" t="s">
        <v>2135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N600" s="69">
        <v>45712</v>
      </c>
      <c r="O600" s="69">
        <v>45712</v>
      </c>
      <c r="P600" s="74" t="str">
        <f ca="1">IF(Proc[[#This Row],[DaysAgeing]]&gt;5,"yep","on track")</f>
        <v>yep</v>
      </c>
      <c r="Q600" s="3">
        <f ca="1">IF(Proc[[#This Row],[DateClosed]]="",ABS(NETWORKDAYS(Proc[[#This Row],[DateOpened]],TODAY()))-1,ABS(NETWORKDAYS(Proc[[#This Row],[DateOpened]],Proc[[#This Row],[DateClosed]]))-1)</f>
        <v>6</v>
      </c>
      <c r="R600" s="74" t="s">
        <v>538</v>
      </c>
      <c r="S600" s="73"/>
    </row>
    <row r="601" spans="1:19" hidden="1">
      <c r="A601" s="72" t="s">
        <v>1982</v>
      </c>
      <c r="B601" s="73" t="str">
        <f>IFERROR(VLOOKUP(Proc[[#This Row],[App]],Table2[],3,0),"open")</f>
        <v>ok</v>
      </c>
      <c r="C601" s="72" t="s">
        <v>369</v>
      </c>
      <c r="D601" t="s">
        <v>2070</v>
      </c>
      <c r="E601" t="s">
        <v>2106</v>
      </c>
      <c r="F601" s="73" t="s">
        <v>2136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N601" s="69">
        <v>45712</v>
      </c>
      <c r="O601" s="69">
        <v>45712</v>
      </c>
      <c r="P601" s="74" t="str">
        <f ca="1">IF(Proc[[#This Row],[DaysAgeing]]&gt;5,"yep","on track")</f>
        <v>yep</v>
      </c>
      <c r="Q601" s="3">
        <f ca="1">IF(Proc[[#This Row],[DateClosed]]="",ABS(NETWORKDAYS(Proc[[#This Row],[DateOpened]],TODAY()))-1,ABS(NETWORKDAYS(Proc[[#This Row],[DateOpened]],Proc[[#This Row],[DateClosed]]))-1)</f>
        <v>6</v>
      </c>
      <c r="R601" s="74" t="s">
        <v>538</v>
      </c>
      <c r="S601" s="73"/>
    </row>
    <row r="602" spans="1:19" hidden="1">
      <c r="A602" s="72" t="s">
        <v>1982</v>
      </c>
      <c r="B602" s="73" t="str">
        <f>IFERROR(VLOOKUP(Proc[[#This Row],[App]],Table2[],3,0),"open")</f>
        <v>ok</v>
      </c>
      <c r="C602" s="72" t="s">
        <v>369</v>
      </c>
      <c r="D602" t="s">
        <v>2071</v>
      </c>
      <c r="E602" t="s">
        <v>2106</v>
      </c>
      <c r="F602" s="73" t="s">
        <v>2137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N602" s="69">
        <v>45712</v>
      </c>
      <c r="O602" s="69">
        <v>45712</v>
      </c>
      <c r="P602" s="74" t="str">
        <f ca="1">IF(Proc[[#This Row],[DaysAgeing]]&gt;5,"yep","on track")</f>
        <v>yep</v>
      </c>
      <c r="Q602" s="3">
        <f ca="1">IF(Proc[[#This Row],[DateClosed]]="",ABS(NETWORKDAYS(Proc[[#This Row],[DateOpened]],TODAY()))-1,ABS(NETWORKDAYS(Proc[[#This Row],[DateOpened]],Proc[[#This Row],[DateClosed]]))-1)</f>
        <v>6</v>
      </c>
      <c r="R602" s="74" t="s">
        <v>538</v>
      </c>
      <c r="S602" s="73"/>
    </row>
    <row r="603" spans="1:19" hidden="1">
      <c r="A603" s="72" t="s">
        <v>1982</v>
      </c>
      <c r="B603" s="73" t="str">
        <f>IFERROR(VLOOKUP(Proc[[#This Row],[App]],Table2[],3,0),"open")</f>
        <v>ok</v>
      </c>
      <c r="C603" s="72" t="s">
        <v>369</v>
      </c>
      <c r="D603" t="s">
        <v>2072</v>
      </c>
      <c r="E603" t="s">
        <v>2108</v>
      </c>
      <c r="F603" s="73" t="s">
        <v>2138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N603" s="69">
        <v>45712</v>
      </c>
      <c r="O603" s="69">
        <v>45712</v>
      </c>
      <c r="P603" s="74" t="str">
        <f ca="1">IF(Proc[[#This Row],[DaysAgeing]]&gt;5,"yep","on track")</f>
        <v>yep</v>
      </c>
      <c r="Q603" s="3">
        <f ca="1">IF(Proc[[#This Row],[DateClosed]]="",ABS(NETWORKDAYS(Proc[[#This Row],[DateOpened]],TODAY()))-1,ABS(NETWORKDAYS(Proc[[#This Row],[DateOpened]],Proc[[#This Row],[DateClosed]]))-1)</f>
        <v>6</v>
      </c>
      <c r="R603" s="74" t="s">
        <v>538</v>
      </c>
      <c r="S603" s="73"/>
    </row>
    <row r="604" spans="1:19" hidden="1">
      <c r="A604" s="72" t="s">
        <v>1982</v>
      </c>
      <c r="B604" s="73" t="str">
        <f>IFERROR(VLOOKUP(Proc[[#This Row],[App]],Table2[],3,0),"open")</f>
        <v>ok</v>
      </c>
      <c r="C604" s="72" t="s">
        <v>369</v>
      </c>
      <c r="D604" t="s">
        <v>2073</v>
      </c>
      <c r="E604" t="s">
        <v>2109</v>
      </c>
      <c r="F604" s="73" t="s">
        <v>2139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N604" s="69">
        <v>45712</v>
      </c>
      <c r="O604" s="69">
        <v>45712</v>
      </c>
      <c r="P604" s="74" t="str">
        <f ca="1">IF(Proc[[#This Row],[DaysAgeing]]&gt;5,"yep","on track")</f>
        <v>yep</v>
      </c>
      <c r="Q604" s="3">
        <f ca="1">IF(Proc[[#This Row],[DateClosed]]="",ABS(NETWORKDAYS(Proc[[#This Row],[DateOpened]],TODAY()))-1,ABS(NETWORKDAYS(Proc[[#This Row],[DateOpened]],Proc[[#This Row],[DateClosed]]))-1)</f>
        <v>6</v>
      </c>
      <c r="R604" s="74" t="s">
        <v>538</v>
      </c>
      <c r="S604" s="73"/>
    </row>
    <row r="605" spans="1:19" hidden="1">
      <c r="A605" s="72" t="s">
        <v>1982</v>
      </c>
      <c r="B605" s="73" t="str">
        <f>IFERROR(VLOOKUP(Proc[[#This Row],[App]],Table2[],3,0),"open")</f>
        <v>ok</v>
      </c>
      <c r="C605" s="72" t="s">
        <v>369</v>
      </c>
      <c r="D605" t="s">
        <v>2074</v>
      </c>
      <c r="E605" t="s">
        <v>2110</v>
      </c>
      <c r="F605" s="73" t="s">
        <v>2140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N605" s="69">
        <v>45712</v>
      </c>
      <c r="O605" s="69">
        <v>45712</v>
      </c>
      <c r="P605" s="74" t="str">
        <f ca="1">IF(Proc[[#This Row],[DaysAgeing]]&gt;5,"yep","on track")</f>
        <v>yep</v>
      </c>
      <c r="Q605" s="3">
        <f ca="1">IF(Proc[[#This Row],[DateClosed]]="",ABS(NETWORKDAYS(Proc[[#This Row],[DateOpened]],TODAY()))-1,ABS(NETWORKDAYS(Proc[[#This Row],[DateOpened]],Proc[[#This Row],[DateClosed]]))-1)</f>
        <v>6</v>
      </c>
      <c r="R605" s="74" t="s">
        <v>538</v>
      </c>
      <c r="S605" s="73"/>
    </row>
    <row r="606" spans="1:19" hidden="1">
      <c r="A606" s="72" t="s">
        <v>1982</v>
      </c>
      <c r="B606" s="73" t="str">
        <f>IFERROR(VLOOKUP(Proc[[#This Row],[App]],Table2[],3,0),"open")</f>
        <v>ok</v>
      </c>
      <c r="C606" s="72" t="s">
        <v>369</v>
      </c>
      <c r="D606" t="s">
        <v>2075</v>
      </c>
      <c r="E606" t="s">
        <v>2111</v>
      </c>
      <c r="F606" s="73" t="s">
        <v>2141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N606" s="69">
        <v>45712</v>
      </c>
      <c r="O606" s="69">
        <v>45712</v>
      </c>
      <c r="P606" s="74" t="str">
        <f ca="1">IF(Proc[[#This Row],[DaysAgeing]]&gt;5,"yep","on track")</f>
        <v>yep</v>
      </c>
      <c r="Q606" s="3">
        <f ca="1">IF(Proc[[#This Row],[DateClosed]]="",ABS(NETWORKDAYS(Proc[[#This Row],[DateOpened]],TODAY()))-1,ABS(NETWORKDAYS(Proc[[#This Row],[DateOpened]],Proc[[#This Row],[DateClosed]]))-1)</f>
        <v>6</v>
      </c>
      <c r="R606" s="74" t="s">
        <v>538</v>
      </c>
      <c r="S606" s="73"/>
    </row>
    <row r="607" spans="1:19" hidden="1">
      <c r="A607" s="72" t="s">
        <v>1982</v>
      </c>
      <c r="B607" s="73" t="str">
        <f>IFERROR(VLOOKUP(Proc[[#This Row],[App]],Table2[],3,0),"open")</f>
        <v>ok</v>
      </c>
      <c r="C607" s="72" t="s">
        <v>369</v>
      </c>
      <c r="D607" t="s">
        <v>2076</v>
      </c>
      <c r="E607" t="s">
        <v>2112</v>
      </c>
      <c r="F607" s="73" t="s">
        <v>2142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N607" s="69">
        <v>45712</v>
      </c>
      <c r="O607" s="69">
        <v>45712</v>
      </c>
      <c r="P607" s="74" t="str">
        <f ca="1">IF(Proc[[#This Row],[DaysAgeing]]&gt;5,"yep","on track")</f>
        <v>yep</v>
      </c>
      <c r="Q607" s="3">
        <f ca="1">IF(Proc[[#This Row],[DateClosed]]="",ABS(NETWORKDAYS(Proc[[#This Row],[DateOpened]],TODAY()))-1,ABS(NETWORKDAYS(Proc[[#This Row],[DateOpened]],Proc[[#This Row],[DateClosed]]))-1)</f>
        <v>6</v>
      </c>
      <c r="R607" s="74" t="s">
        <v>538</v>
      </c>
      <c r="S607" s="73"/>
    </row>
    <row r="608" spans="1:19" hidden="1">
      <c r="A608" s="72" t="s">
        <v>1982</v>
      </c>
      <c r="B608" s="73" t="str">
        <f>IFERROR(VLOOKUP(Proc[[#This Row],[App]],Table2[],3,0),"open")</f>
        <v>ok</v>
      </c>
      <c r="C608" s="72" t="s">
        <v>369</v>
      </c>
      <c r="D608" t="s">
        <v>2077</v>
      </c>
      <c r="E608" t="s">
        <v>2112</v>
      </c>
      <c r="F608" s="73" t="s">
        <v>2143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N608" s="69">
        <v>45712</v>
      </c>
      <c r="O608" s="69">
        <v>45712</v>
      </c>
      <c r="P608" s="74" t="str">
        <f ca="1">IF(Proc[[#This Row],[DaysAgeing]]&gt;5,"yep","on track")</f>
        <v>yep</v>
      </c>
      <c r="Q608" s="3">
        <f ca="1">IF(Proc[[#This Row],[DateClosed]]="",ABS(NETWORKDAYS(Proc[[#This Row],[DateOpened]],TODAY()))-1,ABS(NETWORKDAYS(Proc[[#This Row],[DateOpened]],Proc[[#This Row],[DateClosed]]))-1)</f>
        <v>6</v>
      </c>
      <c r="R608" s="74" t="s">
        <v>538</v>
      </c>
      <c r="S608" s="73"/>
    </row>
    <row r="609" spans="1:19" hidden="1">
      <c r="A609" s="72" t="s">
        <v>1982</v>
      </c>
      <c r="B609" s="73" t="str">
        <f>IFERROR(VLOOKUP(Proc[[#This Row],[App]],Table2[],3,0),"open")</f>
        <v>ok</v>
      </c>
      <c r="C609" s="72" t="s">
        <v>369</v>
      </c>
      <c r="D609" t="s">
        <v>2078</v>
      </c>
      <c r="E609" t="s">
        <v>2112</v>
      </c>
      <c r="F609" s="73" t="s">
        <v>2144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N609" s="69">
        <v>45712</v>
      </c>
      <c r="O609" s="69">
        <v>45712</v>
      </c>
      <c r="P609" s="74" t="str">
        <f ca="1">IF(Proc[[#This Row],[DaysAgeing]]&gt;5,"yep","on track")</f>
        <v>yep</v>
      </c>
      <c r="Q609" s="3">
        <f ca="1">IF(Proc[[#This Row],[DateClosed]]="",ABS(NETWORKDAYS(Proc[[#This Row],[DateOpened]],TODAY()))-1,ABS(NETWORKDAYS(Proc[[#This Row],[DateOpened]],Proc[[#This Row],[DateClosed]]))-1)</f>
        <v>6</v>
      </c>
      <c r="R609" s="74" t="s">
        <v>538</v>
      </c>
      <c r="S609" s="73"/>
    </row>
    <row r="610" spans="1:19" hidden="1">
      <c r="A610" s="72" t="s">
        <v>1982</v>
      </c>
      <c r="B610" s="73" t="str">
        <f>IFERROR(VLOOKUP(Proc[[#This Row],[App]],Table2[],3,0),"open")</f>
        <v>ok</v>
      </c>
      <c r="C610" s="72" t="s">
        <v>369</v>
      </c>
      <c r="D610" t="s">
        <v>2079</v>
      </c>
      <c r="E610" t="s">
        <v>2112</v>
      </c>
      <c r="F610" s="73" t="s">
        <v>2145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N610" s="69">
        <v>45712</v>
      </c>
      <c r="O610" s="69">
        <v>45712</v>
      </c>
      <c r="P610" s="74" t="str">
        <f ca="1">IF(Proc[[#This Row],[DaysAgeing]]&gt;5,"yep","on track")</f>
        <v>yep</v>
      </c>
      <c r="Q610" s="3">
        <f ca="1">IF(Proc[[#This Row],[DateClosed]]="",ABS(NETWORKDAYS(Proc[[#This Row],[DateOpened]],TODAY()))-1,ABS(NETWORKDAYS(Proc[[#This Row],[DateOpened]],Proc[[#This Row],[DateClosed]]))-1)</f>
        <v>6</v>
      </c>
      <c r="R610" s="74" t="s">
        <v>538</v>
      </c>
      <c r="S610" s="73"/>
    </row>
    <row r="611" spans="1:19" hidden="1">
      <c r="A611" s="72" t="s">
        <v>1982</v>
      </c>
      <c r="B611" s="73" t="str">
        <f>IFERROR(VLOOKUP(Proc[[#This Row],[App]],Table2[],3,0),"open")</f>
        <v>ok</v>
      </c>
      <c r="C611" s="72" t="s">
        <v>369</v>
      </c>
      <c r="D611" t="s">
        <v>2080</v>
      </c>
      <c r="E611" t="s">
        <v>2112</v>
      </c>
      <c r="F611" s="73" t="s">
        <v>2146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N611" s="69">
        <v>45712</v>
      </c>
      <c r="O611" s="69">
        <v>45712</v>
      </c>
      <c r="P611" s="74" t="str">
        <f ca="1">IF(Proc[[#This Row],[DaysAgeing]]&gt;5,"yep","on track")</f>
        <v>yep</v>
      </c>
      <c r="Q611" s="3">
        <f ca="1">IF(Proc[[#This Row],[DateClosed]]="",ABS(NETWORKDAYS(Proc[[#This Row],[DateOpened]],TODAY()))-1,ABS(NETWORKDAYS(Proc[[#This Row],[DateOpened]],Proc[[#This Row],[DateClosed]]))-1)</f>
        <v>6</v>
      </c>
      <c r="R611" s="74" t="s">
        <v>538</v>
      </c>
      <c r="S611" s="73"/>
    </row>
    <row r="612" spans="1:19" hidden="1">
      <c r="A612" t="s">
        <v>2170</v>
      </c>
      <c r="B612" s="73" t="str">
        <f>IFERROR(VLOOKUP(Proc[[#This Row],[App]],Table2[],3,0),"open")</f>
        <v>ok</v>
      </c>
      <c r="C612" s="72" t="s">
        <v>377</v>
      </c>
      <c r="D612" t="s">
        <v>2159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69">
        <v>45705.641203703701</v>
      </c>
      <c r="P612" s="74" t="str">
        <f ca="1">IF(Proc[[#This Row],[DaysAgeing]]&gt;5,"yep","on track")</f>
        <v>yep</v>
      </c>
      <c r="Q612" s="3">
        <f ca="1">IF(Proc[[#This Row],[DateClosed]]="",ABS(NETWORKDAYS(Proc[[#This Row],[DateOpened]],TODAY()))-1,ABS(NETWORKDAYS(Proc[[#This Row],[DateOpened]],Proc[[#This Row],[DateClosed]]))-1)</f>
        <v>12</v>
      </c>
      <c r="R612" s="74" t="s">
        <v>1113</v>
      </c>
      <c r="S612" s="73"/>
    </row>
    <row r="613" spans="1:19" hidden="1">
      <c r="A613" s="72" t="s">
        <v>2170</v>
      </c>
      <c r="B613" s="73" t="str">
        <f>IFERROR(VLOOKUP(Proc[[#This Row],[App]],Table2[],3,0),"open")</f>
        <v>ok</v>
      </c>
      <c r="C613" s="72" t="s">
        <v>377</v>
      </c>
      <c r="D613" t="s">
        <v>2160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69">
        <v>45705.641203703701</v>
      </c>
      <c r="P613" s="74" t="str">
        <f ca="1">IF(Proc[[#This Row],[DaysAgeing]]&gt;5,"yep","on track")</f>
        <v>yep</v>
      </c>
      <c r="Q613" s="3">
        <f ca="1">IF(Proc[[#This Row],[DateClosed]]="",ABS(NETWORKDAYS(Proc[[#This Row],[DateOpened]],TODAY()))-1,ABS(NETWORKDAYS(Proc[[#This Row],[DateOpened]],Proc[[#This Row],[DateClosed]]))-1)</f>
        <v>12</v>
      </c>
      <c r="R613" s="74" t="s">
        <v>1113</v>
      </c>
      <c r="S613" s="73"/>
    </row>
    <row r="614" spans="1:19" hidden="1">
      <c r="A614" s="72" t="s">
        <v>2170</v>
      </c>
      <c r="B614" s="73" t="str">
        <f>IFERROR(VLOOKUP(Proc[[#This Row],[App]],Table2[],3,0),"open")</f>
        <v>ok</v>
      </c>
      <c r="C614" s="72" t="s">
        <v>377</v>
      </c>
      <c r="D614" t="s">
        <v>2161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69">
        <v>45705.641203703701</v>
      </c>
      <c r="P614" s="74" t="str">
        <f ca="1">IF(Proc[[#This Row],[DaysAgeing]]&gt;5,"yep","on track")</f>
        <v>yep</v>
      </c>
      <c r="Q614" s="3">
        <f ca="1">IF(Proc[[#This Row],[DateClosed]]="",ABS(NETWORKDAYS(Proc[[#This Row],[DateOpened]],TODAY()))-1,ABS(NETWORKDAYS(Proc[[#This Row],[DateOpened]],Proc[[#This Row],[DateClosed]]))-1)</f>
        <v>12</v>
      </c>
      <c r="R614" s="74" t="s">
        <v>1113</v>
      </c>
      <c r="S614" s="73"/>
    </row>
    <row r="615" spans="1:19" hidden="1">
      <c r="A615" s="72" t="s">
        <v>2170</v>
      </c>
      <c r="B615" s="73" t="str">
        <f>IFERROR(VLOOKUP(Proc[[#This Row],[App]],Table2[],3,0),"open")</f>
        <v>ok</v>
      </c>
      <c r="C615" s="72" t="s">
        <v>377</v>
      </c>
      <c r="D615" t="s">
        <v>2162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69">
        <v>45705.641203703701</v>
      </c>
      <c r="P615" s="74" t="str">
        <f ca="1">IF(Proc[[#This Row],[DaysAgeing]]&gt;5,"yep","on track")</f>
        <v>yep</v>
      </c>
      <c r="Q615" s="3">
        <f ca="1">IF(Proc[[#This Row],[DateClosed]]="",ABS(NETWORKDAYS(Proc[[#This Row],[DateOpened]],TODAY()))-1,ABS(NETWORKDAYS(Proc[[#This Row],[DateOpened]],Proc[[#This Row],[DateClosed]]))-1)</f>
        <v>12</v>
      </c>
      <c r="R615" s="74" t="s">
        <v>1113</v>
      </c>
      <c r="S615" s="73"/>
    </row>
    <row r="616" spans="1:19" hidden="1">
      <c r="A616" s="72" t="s">
        <v>2170</v>
      </c>
      <c r="B616" s="73" t="str">
        <f>IFERROR(VLOOKUP(Proc[[#This Row],[App]],Table2[],3,0),"open")</f>
        <v>ok</v>
      </c>
      <c r="C616" s="72" t="s">
        <v>377</v>
      </c>
      <c r="D616" t="s">
        <v>2163</v>
      </c>
      <c r="E616" t="s">
        <v>2171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2453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69">
        <v>45705.641203703701</v>
      </c>
      <c r="P616" s="74" t="str">
        <f ca="1">IF(Proc[[#This Row],[DaysAgeing]]&gt;5,"yep","on track")</f>
        <v>yep</v>
      </c>
      <c r="Q616" s="3">
        <f ca="1">IF(Proc[[#This Row],[DateClosed]]="",ABS(NETWORKDAYS(Proc[[#This Row],[DateOpened]],TODAY()))-1,ABS(NETWORKDAYS(Proc[[#This Row],[DateOpened]],Proc[[#This Row],[DateClosed]]))-1)</f>
        <v>12</v>
      </c>
      <c r="R616" s="74" t="s">
        <v>1113</v>
      </c>
      <c r="S616" s="73"/>
    </row>
    <row r="617" spans="1:19" hidden="1">
      <c r="A617" s="72" t="s">
        <v>2170</v>
      </c>
      <c r="B617" s="73" t="str">
        <f>IFERROR(VLOOKUP(Proc[[#This Row],[App]],Table2[],3,0),"open")</f>
        <v>ok</v>
      </c>
      <c r="C617" s="72" t="s">
        <v>377</v>
      </c>
      <c r="D617" t="s">
        <v>2164</v>
      </c>
      <c r="E617" t="s">
        <v>2171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2453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69">
        <v>45705.641203703701</v>
      </c>
      <c r="P617" s="74" t="str">
        <f ca="1">IF(Proc[[#This Row],[DaysAgeing]]&gt;5,"yep","on track")</f>
        <v>yep</v>
      </c>
      <c r="Q617" s="3">
        <f ca="1">IF(Proc[[#This Row],[DateClosed]]="",ABS(NETWORKDAYS(Proc[[#This Row],[DateOpened]],TODAY()))-1,ABS(NETWORKDAYS(Proc[[#This Row],[DateOpened]],Proc[[#This Row],[DateClosed]]))-1)</f>
        <v>12</v>
      </c>
      <c r="R617" s="74" t="s">
        <v>1113</v>
      </c>
      <c r="S617" s="73"/>
    </row>
    <row r="618" spans="1:19" hidden="1">
      <c r="A618" s="72" t="s">
        <v>2170</v>
      </c>
      <c r="B618" s="73" t="str">
        <f>IFERROR(VLOOKUP(Proc[[#This Row],[App]],Table2[],3,0),"open")</f>
        <v>ok</v>
      </c>
      <c r="C618" s="72" t="s">
        <v>377</v>
      </c>
      <c r="D618" t="s">
        <v>2165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2453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69">
        <v>45705.641203703701</v>
      </c>
      <c r="P618" s="74" t="str">
        <f ca="1">IF(Proc[[#This Row],[DaysAgeing]]&gt;5,"yep","on track")</f>
        <v>yep</v>
      </c>
      <c r="Q618" s="3">
        <f ca="1">IF(Proc[[#This Row],[DateClosed]]="",ABS(NETWORKDAYS(Proc[[#This Row],[DateOpened]],TODAY()))-1,ABS(NETWORKDAYS(Proc[[#This Row],[DateOpened]],Proc[[#This Row],[DateClosed]]))-1)</f>
        <v>12</v>
      </c>
      <c r="R618" s="74" t="s">
        <v>1113</v>
      </c>
      <c r="S618" s="73"/>
    </row>
    <row r="619" spans="1:19" hidden="1">
      <c r="A619" s="72" t="s">
        <v>2170</v>
      </c>
      <c r="B619" s="73" t="str">
        <f>IFERROR(VLOOKUP(Proc[[#This Row],[App]],Table2[],3,0),"open")</f>
        <v>ok</v>
      </c>
      <c r="C619" s="72" t="s">
        <v>369</v>
      </c>
      <c r="D619" t="s">
        <v>2166</v>
      </c>
      <c r="E619" t="s">
        <v>2172</v>
      </c>
      <c r="F619" s="73" t="s">
        <v>2175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69">
        <v>45705.641203703701</v>
      </c>
      <c r="P619" s="74" t="str">
        <f ca="1">IF(Proc[[#This Row],[DaysAgeing]]&gt;5,"yep","on track")</f>
        <v>yep</v>
      </c>
      <c r="Q619" s="3">
        <f ca="1">IF(Proc[[#This Row],[DateClosed]]="",ABS(NETWORKDAYS(Proc[[#This Row],[DateOpened]],TODAY()))-1,ABS(NETWORKDAYS(Proc[[#This Row],[DateOpened]],Proc[[#This Row],[DateClosed]]))-1)</f>
        <v>12</v>
      </c>
      <c r="R619" s="74" t="s">
        <v>1113</v>
      </c>
      <c r="S619" s="73"/>
    </row>
    <row r="620" spans="1:19" hidden="1">
      <c r="A620" s="72" t="s">
        <v>2170</v>
      </c>
      <c r="B620" s="73" t="str">
        <f>IFERROR(VLOOKUP(Proc[[#This Row],[App]],Table2[],3,0),"open")</f>
        <v>ok</v>
      </c>
      <c r="C620" s="72" t="s">
        <v>369</v>
      </c>
      <c r="D620" t="s">
        <v>2167</v>
      </c>
      <c r="E620" t="s">
        <v>2172</v>
      </c>
      <c r="F620" s="73" t="s">
        <v>2175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69">
        <v>45705.641203703701</v>
      </c>
      <c r="P620" s="74" t="str">
        <f ca="1">IF(Proc[[#This Row],[DaysAgeing]]&gt;5,"yep","on track")</f>
        <v>yep</v>
      </c>
      <c r="Q620" s="3">
        <f ca="1">IF(Proc[[#This Row],[DateClosed]]="",ABS(NETWORKDAYS(Proc[[#This Row],[DateOpened]],TODAY()))-1,ABS(NETWORKDAYS(Proc[[#This Row],[DateOpened]],Proc[[#This Row],[DateClosed]]))-1)</f>
        <v>12</v>
      </c>
      <c r="R620" s="74" t="s">
        <v>1113</v>
      </c>
      <c r="S620" s="73"/>
    </row>
    <row r="621" spans="1:19" hidden="1">
      <c r="A621" s="72" t="s">
        <v>2170</v>
      </c>
      <c r="B621" s="73" t="str">
        <f>IFERROR(VLOOKUP(Proc[[#This Row],[App]],Table2[],3,0),"open")</f>
        <v>ok</v>
      </c>
      <c r="C621" s="72" t="s">
        <v>369</v>
      </c>
      <c r="D621" t="s">
        <v>2168</v>
      </c>
      <c r="E621" t="s">
        <v>2173</v>
      </c>
      <c r="F621" s="73" t="s">
        <v>2176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69">
        <v>45705.641203703701</v>
      </c>
      <c r="P621" s="74" t="str">
        <f ca="1">IF(Proc[[#This Row],[DaysAgeing]]&gt;5,"yep","on track")</f>
        <v>yep</v>
      </c>
      <c r="Q621" s="3">
        <f ca="1">IF(Proc[[#This Row],[DateClosed]]="",ABS(NETWORKDAYS(Proc[[#This Row],[DateOpened]],TODAY()))-1,ABS(NETWORKDAYS(Proc[[#This Row],[DateOpened]],Proc[[#This Row],[DateClosed]]))-1)</f>
        <v>12</v>
      </c>
      <c r="R621" s="74" t="s">
        <v>1113</v>
      </c>
      <c r="S621" s="73"/>
    </row>
    <row r="622" spans="1:19" hidden="1">
      <c r="A622" s="72" t="s">
        <v>2170</v>
      </c>
      <c r="B622" s="73" t="str">
        <f>IFERROR(VLOOKUP(Proc[[#This Row],[App]],Table2[],3,0),"open")</f>
        <v>ok</v>
      </c>
      <c r="C622" s="72" t="s">
        <v>369</v>
      </c>
      <c r="D622" t="s">
        <v>2169</v>
      </c>
      <c r="E622" t="s">
        <v>2174</v>
      </c>
      <c r="F622" s="73" t="s">
        <v>2177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69">
        <v>45705.641203703701</v>
      </c>
      <c r="P622" s="74" t="str">
        <f ca="1">IF(Proc[[#This Row],[DaysAgeing]]&gt;5,"yep","on track")</f>
        <v>yep</v>
      </c>
      <c r="Q622" s="3">
        <f ca="1">IF(Proc[[#This Row],[DateClosed]]="",ABS(NETWORKDAYS(Proc[[#This Row],[DateOpened]],TODAY()))-1,ABS(NETWORKDAYS(Proc[[#This Row],[DateOpened]],Proc[[#This Row],[DateClosed]]))-1)</f>
        <v>12</v>
      </c>
      <c r="R622" s="74" t="s">
        <v>1113</v>
      </c>
      <c r="S622" s="73"/>
    </row>
    <row r="623" spans="1:19" hidden="1">
      <c r="A623" t="s">
        <v>2178</v>
      </c>
      <c r="B623" s="73" t="str">
        <f>IFERROR(VLOOKUP(Proc[[#This Row],[App]],Table2[],3,0),"open")</f>
        <v>ok</v>
      </c>
      <c r="C623" s="72" t="s">
        <v>369</v>
      </c>
      <c r="D623" t="s">
        <v>2179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yep</v>
      </c>
      <c r="Q623" s="3">
        <f ca="1">IF(Proc[[#This Row],[DateClosed]]="",ABS(NETWORKDAYS(Proc[[#This Row],[DateOpened]],TODAY()))-1,ABS(NETWORKDAYS(Proc[[#This Row],[DateOpened]],Proc[[#This Row],[DateClosed]]))-1)</f>
        <v>11</v>
      </c>
      <c r="R623" s="74" t="s">
        <v>858</v>
      </c>
      <c r="S623" s="73"/>
    </row>
    <row r="624" spans="1:19" hidden="1">
      <c r="A624" s="72" t="s">
        <v>2178</v>
      </c>
      <c r="B624" s="73" t="str">
        <f>IFERROR(VLOOKUP(Proc[[#This Row],[App]],Table2[],3,0),"open")</f>
        <v>ok</v>
      </c>
      <c r="C624" s="72" t="s">
        <v>369</v>
      </c>
      <c r="D624" t="s">
        <v>2180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yep</v>
      </c>
      <c r="Q624" s="3">
        <f ca="1">IF(Proc[[#This Row],[DateClosed]]="",ABS(NETWORKDAYS(Proc[[#This Row],[DateOpened]],TODAY()))-1,ABS(NETWORKDAYS(Proc[[#This Row],[DateOpened]],Proc[[#This Row],[DateClosed]]))-1)</f>
        <v>11</v>
      </c>
      <c r="R624" s="74" t="s">
        <v>858</v>
      </c>
      <c r="S624" s="73"/>
    </row>
    <row r="625" spans="1:19" hidden="1">
      <c r="A625" s="72" t="s">
        <v>2178</v>
      </c>
      <c r="B625" s="73" t="str">
        <f>IFERROR(VLOOKUP(Proc[[#This Row],[App]],Table2[],3,0),"open")</f>
        <v>ok</v>
      </c>
      <c r="C625" s="72" t="s">
        <v>369</v>
      </c>
      <c r="D625" t="s">
        <v>2181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yep</v>
      </c>
      <c r="Q625" s="3">
        <f ca="1">IF(Proc[[#This Row],[DateClosed]]="",ABS(NETWORKDAYS(Proc[[#This Row],[DateOpened]],TODAY()))-1,ABS(NETWORKDAYS(Proc[[#This Row],[DateOpened]],Proc[[#This Row],[DateClosed]]))-1)</f>
        <v>11</v>
      </c>
      <c r="R625" s="74" t="s">
        <v>858</v>
      </c>
      <c r="S625" s="73"/>
    </row>
    <row r="626" spans="1:19" hidden="1">
      <c r="A626" s="72" t="s">
        <v>2178</v>
      </c>
      <c r="B626" s="73" t="str">
        <f>IFERROR(VLOOKUP(Proc[[#This Row],[App]],Table2[],3,0),"open")</f>
        <v>ok</v>
      </c>
      <c r="C626" s="72" t="s">
        <v>369</v>
      </c>
      <c r="D626" t="s">
        <v>2182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yep</v>
      </c>
      <c r="Q626" s="3">
        <f ca="1">IF(Proc[[#This Row],[DateClosed]]="",ABS(NETWORKDAYS(Proc[[#This Row],[DateOpened]],TODAY()))-1,ABS(NETWORKDAYS(Proc[[#This Row],[DateOpened]],Proc[[#This Row],[DateClosed]]))-1)</f>
        <v>11</v>
      </c>
      <c r="R626" s="74" t="s">
        <v>858</v>
      </c>
      <c r="S626" s="73"/>
    </row>
    <row r="627" spans="1:19" hidden="1">
      <c r="A627" s="72" t="s">
        <v>2178</v>
      </c>
      <c r="B627" s="73" t="str">
        <f>IFERROR(VLOOKUP(Proc[[#This Row],[App]],Table2[],3,0),"open")</f>
        <v>ok</v>
      </c>
      <c r="C627" s="72" t="s">
        <v>369</v>
      </c>
      <c r="D627" t="s">
        <v>2183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yep</v>
      </c>
      <c r="Q627" s="3">
        <f ca="1">IF(Proc[[#This Row],[DateClosed]]="",ABS(NETWORKDAYS(Proc[[#This Row],[DateOpened]],TODAY()))-1,ABS(NETWORKDAYS(Proc[[#This Row],[DateOpened]],Proc[[#This Row],[DateClosed]]))-1)</f>
        <v>11</v>
      </c>
      <c r="R627" s="74" t="s">
        <v>858</v>
      </c>
      <c r="S627" s="73"/>
    </row>
    <row r="628" spans="1:19" hidden="1">
      <c r="A628" t="s">
        <v>2184</v>
      </c>
      <c r="B628" s="73" t="str">
        <f>IFERROR(VLOOKUP(Proc[[#This Row],[App]],Table2[],3,0),"open")</f>
        <v>ok</v>
      </c>
      <c r="C628" s="72" t="s">
        <v>369</v>
      </c>
      <c r="D628" t="s">
        <v>2185</v>
      </c>
      <c r="E628" t="s">
        <v>2191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yep</v>
      </c>
      <c r="Q628" s="3">
        <f ca="1">IF(Proc[[#This Row],[DateClosed]]="",ABS(NETWORKDAYS(Proc[[#This Row],[DateOpened]],TODAY()))-1,ABS(NETWORKDAYS(Proc[[#This Row],[DateOpened]],Proc[[#This Row],[DateClosed]]))-1)</f>
        <v>12</v>
      </c>
      <c r="R628" s="74" t="s">
        <v>1033</v>
      </c>
      <c r="S628" s="73"/>
    </row>
    <row r="629" spans="1:19" hidden="1">
      <c r="A629" s="72" t="s">
        <v>2184</v>
      </c>
      <c r="B629" s="73" t="str">
        <f>IFERROR(VLOOKUP(Proc[[#This Row],[App]],Table2[],3,0),"open")</f>
        <v>ok</v>
      </c>
      <c r="C629" s="72" t="s">
        <v>369</v>
      </c>
      <c r="D629" t="s">
        <v>2186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yep</v>
      </c>
      <c r="Q629" s="3">
        <f ca="1">IF(Proc[[#This Row],[DateClosed]]="",ABS(NETWORKDAYS(Proc[[#This Row],[DateOpened]],TODAY()))-1,ABS(NETWORKDAYS(Proc[[#This Row],[DateOpened]],Proc[[#This Row],[DateClosed]]))-1)</f>
        <v>12</v>
      </c>
      <c r="R629" s="74" t="s">
        <v>1033</v>
      </c>
      <c r="S629" s="73"/>
    </row>
    <row r="630" spans="1:19" hidden="1">
      <c r="A630" s="72" t="s">
        <v>2184</v>
      </c>
      <c r="B630" s="73" t="str">
        <f>IFERROR(VLOOKUP(Proc[[#This Row],[App]],Table2[],3,0),"open")</f>
        <v>ok</v>
      </c>
      <c r="C630" s="72" t="s">
        <v>369</v>
      </c>
      <c r="D630" t="s">
        <v>2187</v>
      </c>
      <c r="E630" t="s">
        <v>2192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yep</v>
      </c>
      <c r="Q630" s="3">
        <f ca="1">IF(Proc[[#This Row],[DateClosed]]="",ABS(NETWORKDAYS(Proc[[#This Row],[DateOpened]],TODAY()))-1,ABS(NETWORKDAYS(Proc[[#This Row],[DateOpened]],Proc[[#This Row],[DateClosed]]))-1)</f>
        <v>12</v>
      </c>
      <c r="R630" s="74" t="s">
        <v>1033</v>
      </c>
      <c r="S630" s="73"/>
    </row>
    <row r="631" spans="1:19" hidden="1">
      <c r="A631" s="72" t="s">
        <v>2184</v>
      </c>
      <c r="B631" s="73" t="str">
        <f>IFERROR(VLOOKUP(Proc[[#This Row],[App]],Table2[],3,0),"open")</f>
        <v>ok</v>
      </c>
      <c r="C631" s="72" t="s">
        <v>369</v>
      </c>
      <c r="D631" t="s">
        <v>2188</v>
      </c>
      <c r="E631" t="s">
        <v>2193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yep</v>
      </c>
      <c r="Q631" s="3">
        <f ca="1">IF(Proc[[#This Row],[DateClosed]]="",ABS(NETWORKDAYS(Proc[[#This Row],[DateOpened]],TODAY()))-1,ABS(NETWORKDAYS(Proc[[#This Row],[DateOpened]],Proc[[#This Row],[DateClosed]]))-1)</f>
        <v>12</v>
      </c>
      <c r="R631" s="74" t="s">
        <v>1033</v>
      </c>
      <c r="S631" s="73"/>
    </row>
    <row r="632" spans="1:19" hidden="1">
      <c r="A632" s="72" t="s">
        <v>2184</v>
      </c>
      <c r="B632" s="73" t="str">
        <f>IFERROR(VLOOKUP(Proc[[#This Row],[App]],Table2[],3,0),"open")</f>
        <v>ok</v>
      </c>
      <c r="C632" s="72" t="s">
        <v>369</v>
      </c>
      <c r="D632" t="s">
        <v>2189</v>
      </c>
      <c r="E632" t="s">
        <v>2193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yep</v>
      </c>
      <c r="Q632" s="3">
        <f ca="1">IF(Proc[[#This Row],[DateClosed]]="",ABS(NETWORKDAYS(Proc[[#This Row],[DateOpened]],TODAY()))-1,ABS(NETWORKDAYS(Proc[[#This Row],[DateOpened]],Proc[[#This Row],[DateClosed]]))-1)</f>
        <v>12</v>
      </c>
      <c r="R632" s="74" t="s">
        <v>1033</v>
      </c>
      <c r="S632" s="73"/>
    </row>
    <row r="633" spans="1:19" hidden="1">
      <c r="A633" s="72" t="s">
        <v>2184</v>
      </c>
      <c r="B633" s="73" t="str">
        <f>IFERROR(VLOOKUP(Proc[[#This Row],[App]],Table2[],3,0),"open")</f>
        <v>ok</v>
      </c>
      <c r="C633" s="72" t="s">
        <v>369</v>
      </c>
      <c r="D633" t="s">
        <v>2190</v>
      </c>
      <c r="E633" t="s">
        <v>2193</v>
      </c>
      <c r="F633" s="73" t="s">
        <v>2196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yep</v>
      </c>
      <c r="Q633" s="3">
        <f ca="1">IF(Proc[[#This Row],[DateClosed]]="",ABS(NETWORKDAYS(Proc[[#This Row],[DateOpened]],TODAY()))-1,ABS(NETWORKDAYS(Proc[[#This Row],[DateOpened]],Proc[[#This Row],[DateClosed]]))-1)</f>
        <v>12</v>
      </c>
      <c r="R633" s="74" t="s">
        <v>1033</v>
      </c>
      <c r="S633" s="73"/>
    </row>
    <row r="634" spans="1:19" hidden="1">
      <c r="A634" s="72" t="s">
        <v>2184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2194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yep</v>
      </c>
      <c r="Q634" s="3">
        <f ca="1">IF(Proc[[#This Row],[DateClosed]]="",ABS(NETWORKDAYS(Proc[[#This Row],[DateOpened]],TODAY()))-1,ABS(NETWORKDAYS(Proc[[#This Row],[DateOpened]],Proc[[#This Row],[DateClosed]]))-1)</f>
        <v>12</v>
      </c>
      <c r="R634" s="74" t="s">
        <v>1033</v>
      </c>
      <c r="S634" s="73"/>
    </row>
    <row r="635" spans="1:19" hidden="1">
      <c r="A635" s="72" t="s">
        <v>2184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2194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yep</v>
      </c>
      <c r="Q635" s="3">
        <f ca="1">IF(Proc[[#This Row],[DateClosed]]="",ABS(NETWORKDAYS(Proc[[#This Row],[DateOpened]],TODAY()))-1,ABS(NETWORKDAYS(Proc[[#This Row],[DateOpened]],Proc[[#This Row],[DateClosed]]))-1)</f>
        <v>12</v>
      </c>
      <c r="R635" s="74" t="s">
        <v>1033</v>
      </c>
      <c r="S635" s="73"/>
    </row>
    <row r="636" spans="1:19" hidden="1">
      <c r="A636" s="72" t="s">
        <v>2184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2195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yep</v>
      </c>
      <c r="Q636" s="3">
        <f ca="1">IF(Proc[[#This Row],[DateClosed]]="",ABS(NETWORKDAYS(Proc[[#This Row],[DateOpened]],TODAY()))-1,ABS(NETWORKDAYS(Proc[[#This Row],[DateOpened]],Proc[[#This Row],[DateClosed]]))-1)</f>
        <v>12</v>
      </c>
      <c r="R636" s="74" t="s">
        <v>1033</v>
      </c>
      <c r="S636" s="73"/>
    </row>
    <row r="637" spans="1:19" hidden="1">
      <c r="A637" s="72" t="s">
        <v>2184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2195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yep</v>
      </c>
      <c r="Q637" s="3">
        <f ca="1">IF(Proc[[#This Row],[DateClosed]]="",ABS(NETWORKDAYS(Proc[[#This Row],[DateOpened]],TODAY()))-1,ABS(NETWORKDAYS(Proc[[#This Row],[DateOpened]],Proc[[#This Row],[DateClosed]]))-1)</f>
        <v>12</v>
      </c>
      <c r="R637" s="74" t="s">
        <v>1033</v>
      </c>
      <c r="S637" s="73"/>
    </row>
    <row r="638" spans="1:19" hidden="1">
      <c r="A638" t="s">
        <v>2203</v>
      </c>
      <c r="B638" s="73" t="str">
        <f>IFERROR(VLOOKUP(Proc[[#This Row],[App]],Table2[],3,0),"open")</f>
        <v>ok</v>
      </c>
      <c r="C638" s="72" t="s">
        <v>369</v>
      </c>
      <c r="D638" t="s">
        <v>2197</v>
      </c>
      <c r="E638" t="s">
        <v>2199</v>
      </c>
      <c r="F638" s="73" t="s">
        <v>2201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2203</v>
      </c>
      <c r="B639" s="73" t="str">
        <f>IFERROR(VLOOKUP(Proc[[#This Row],[App]],Table2[],3,0),"open")</f>
        <v>ok</v>
      </c>
      <c r="C639" s="72" t="s">
        <v>369</v>
      </c>
      <c r="D639" t="s">
        <v>2198</v>
      </c>
      <c r="E639" t="s">
        <v>2200</v>
      </c>
      <c r="F639" s="73" t="s">
        <v>2202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 hidden="1">
      <c r="A640" t="s">
        <v>2204</v>
      </c>
      <c r="B640" s="73" t="str">
        <f>IFERROR(VLOOKUP(Proc[[#This Row],[App]],Table2[],3,0),"open")</f>
        <v>ok</v>
      </c>
      <c r="C640" t="s">
        <v>369</v>
      </c>
      <c r="D640" t="s">
        <v>2205</v>
      </c>
      <c r="E640" t="s">
        <v>2208</v>
      </c>
      <c r="F640" s="73" t="s">
        <v>2207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N640" s="69">
        <v>45709</v>
      </c>
      <c r="O640" s="69">
        <v>45709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3</v>
      </c>
      <c r="R640" s="74" t="s">
        <v>575</v>
      </c>
      <c r="S640" s="73"/>
    </row>
    <row r="641" spans="1:19" hidden="1">
      <c r="A641" s="72" t="s">
        <v>2204</v>
      </c>
      <c r="B641" s="73" t="str">
        <f>IFERROR(VLOOKUP(Proc[[#This Row],[App]],Table2[],3,0),"open")</f>
        <v>ok</v>
      </c>
      <c r="C641" s="72" t="s">
        <v>369</v>
      </c>
      <c r="D641" t="s">
        <v>2206</v>
      </c>
      <c r="E641" t="s">
        <v>2209</v>
      </c>
      <c r="F641" s="73" t="s">
        <v>2207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N641" s="69">
        <v>45709</v>
      </c>
      <c r="O641" s="69">
        <v>45709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3</v>
      </c>
      <c r="R641" s="74" t="s">
        <v>575</v>
      </c>
      <c r="S641" s="73"/>
    </row>
    <row r="642" spans="1:19" hidden="1">
      <c r="A642" t="s">
        <v>2210</v>
      </c>
      <c r="B642" s="73" t="str">
        <f>IFERROR(VLOOKUP(Proc[[#This Row],[App]],Table2[],3,0),"open")</f>
        <v>ok</v>
      </c>
      <c r="C642" t="s">
        <v>369</v>
      </c>
      <c r="D642" s="72" t="s">
        <v>1936</v>
      </c>
      <c r="E642" s="72" t="s">
        <v>2229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N642" s="69">
        <v>45709</v>
      </c>
      <c r="O642" s="69">
        <v>45709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2</v>
      </c>
      <c r="R642" s="74" t="s">
        <v>538</v>
      </c>
      <c r="S642" s="73"/>
    </row>
    <row r="643" spans="1:19" hidden="1">
      <c r="A643" t="s">
        <v>2213</v>
      </c>
      <c r="B643" s="73" t="str">
        <f>IFERROR(VLOOKUP(Proc[[#This Row],[App]],Table2[],3,0),"open")</f>
        <v>ok</v>
      </c>
      <c r="C643" t="s">
        <v>369</v>
      </c>
      <c r="D643" t="s">
        <v>2211</v>
      </c>
      <c r="E643" t="s">
        <v>2212</v>
      </c>
      <c r="F643" s="73" t="s">
        <v>1964</v>
      </c>
      <c r="G643" t="s">
        <v>400</v>
      </c>
      <c r="H643" s="73" t="str">
        <f>IF(Proc[[#This Row],[type]]="LFF (MDG-F)",MID(Proc[[#This Row],[Obj]],13,10),"")</f>
        <v/>
      </c>
      <c r="J643" s="73" t="b">
        <f>Proc[[#This Row],[Requested]]=Proc[[#This Row],[CurrentParent]]</f>
        <v>0</v>
      </c>
      <c r="K643" s="73" t="str">
        <f>IF(Proc[[#This Row],[Author]]="Marcela Urrego",VLOOKUP(LEFT(Proc[[#This Row],[Requested]],1),Table3[#All],2,0),VLOOKUP(Proc[[#This Row],[Author]],Table4[],2,0))</f>
        <v>LS</v>
      </c>
      <c r="L643" s="73" t="s">
        <v>530</v>
      </c>
      <c r="M643" s="69">
        <v>45708.640300925923</v>
      </c>
      <c r="N643" s="69">
        <v>45712</v>
      </c>
      <c r="O643" s="69">
        <v>45712</v>
      </c>
      <c r="P643" s="74" t="str">
        <f ca="1">IF(Proc[[#This Row],[DaysAgeing]]&gt;5,"yep","on track")</f>
        <v>on track</v>
      </c>
      <c r="Q643" s="3">
        <f ca="1">IF(Proc[[#This Row],[DateClosed]]="",ABS(NETWORKDAYS(Proc[[#This Row],[DateOpened]],TODAY()))-1,ABS(NETWORKDAYS(Proc[[#This Row],[DateOpened]],Proc[[#This Row],[DateClosed]]))-1)</f>
        <v>2</v>
      </c>
      <c r="R643" s="74" t="s">
        <v>1967</v>
      </c>
      <c r="S643" s="73"/>
    </row>
    <row r="644" spans="1:19" hidden="1">
      <c r="A644" t="s">
        <v>2228</v>
      </c>
      <c r="B644" s="73" t="str">
        <f>IFERROR(VLOOKUP(Proc[[#This Row],[App]],Table2[],3,0),"open")</f>
        <v>ok</v>
      </c>
      <c r="C644" s="72" t="s">
        <v>369</v>
      </c>
      <c r="D644" t="s">
        <v>2214</v>
      </c>
      <c r="E644" t="s">
        <v>2220</v>
      </c>
      <c r="F644" s="73" t="s">
        <v>1099</v>
      </c>
      <c r="G644" s="72" t="s">
        <v>400</v>
      </c>
      <c r="H644" s="73" t="str">
        <f>IF(Proc[[#This Row],[type]]="LFF (MDG-F)",MID(Proc[[#This Row],[Obj]],13,10),"")</f>
        <v/>
      </c>
      <c r="J644" s="73" t="b">
        <f>Proc[[#This Row],[Requested]]=Proc[[#This Row],[CurrentParent]]</f>
        <v>0</v>
      </c>
      <c r="K644" s="73" t="str">
        <f>IF(Proc[[#This Row],[Author]]="Marcela Urrego",VLOOKUP(LEFT(Proc[[#This Row],[Requested]],1),Table3[#All],2,0),VLOOKUP(Proc[[#This Row],[Author]],Table4[],2,0))</f>
        <v>EL</v>
      </c>
      <c r="L644" s="73" t="s">
        <v>530</v>
      </c>
      <c r="M644" s="69">
        <v>45708.624907407408</v>
      </c>
      <c r="N644" s="69">
        <v>45712</v>
      </c>
      <c r="O644" s="69">
        <v>45712</v>
      </c>
      <c r="P644" s="74" t="str">
        <f ca="1">IF(Proc[[#This Row],[DaysAgeing]]&gt;5,"yep","on track")</f>
        <v>on track</v>
      </c>
      <c r="Q644" s="3">
        <f ca="1">IF(Proc[[#This Row],[DateClosed]]="",ABS(NETWORKDAYS(Proc[[#This Row],[DateOpened]],TODAY()))-1,ABS(NETWORKDAYS(Proc[[#This Row],[DateOpened]],Proc[[#This Row],[DateClosed]]))-1)</f>
        <v>2</v>
      </c>
      <c r="R644" s="74" t="s">
        <v>1113</v>
      </c>
      <c r="S644" s="73"/>
    </row>
    <row r="645" spans="1:19" hidden="1">
      <c r="A645" s="72" t="s">
        <v>2228</v>
      </c>
      <c r="B645" s="73" t="str">
        <f>IFERROR(VLOOKUP(Proc[[#This Row],[App]],Table2[],3,0),"open")</f>
        <v>ok</v>
      </c>
      <c r="C645" s="72" t="s">
        <v>369</v>
      </c>
      <c r="D645" t="s">
        <v>1625</v>
      </c>
      <c r="E645" t="s">
        <v>419</v>
      </c>
      <c r="F645" s="73" t="s">
        <v>2224</v>
      </c>
      <c r="G645" s="72" t="s">
        <v>400</v>
      </c>
      <c r="H645" s="73" t="str">
        <f>IF(Proc[[#This Row],[type]]="LFF (MDG-F)",MID(Proc[[#This Row],[Obj]],13,10),"")</f>
        <v/>
      </c>
      <c r="I645" t="s">
        <v>2233</v>
      </c>
      <c r="J645" s="73" t="b">
        <f>Proc[[#This Row],[Requested]]=Proc[[#This Row],[CurrentParent]]</f>
        <v>0</v>
      </c>
      <c r="K645" s="73" t="str">
        <f>IF(Proc[[#This Row],[Author]]="Marcela Urrego",VLOOKUP(LEFT(Proc[[#This Row],[Requested]],1),Table3[#All],2,0),VLOOKUP(Proc[[#This Row],[Author]],Table4[],2,0))</f>
        <v>EL</v>
      </c>
      <c r="L645" s="73" t="s">
        <v>530</v>
      </c>
      <c r="M645" s="69">
        <v>45708.624907407408</v>
      </c>
      <c r="N645" s="69">
        <v>45712</v>
      </c>
      <c r="O645" s="69">
        <v>45712</v>
      </c>
      <c r="P645" s="74" t="str">
        <f ca="1">IF(Proc[[#This Row],[DaysAgeing]]&gt;5,"yep","on track")</f>
        <v>on track</v>
      </c>
      <c r="Q645" s="3">
        <f ca="1">IF(Proc[[#This Row],[DateClosed]]="",ABS(NETWORKDAYS(Proc[[#This Row],[DateOpened]],TODAY()))-1,ABS(NETWORKDAYS(Proc[[#This Row],[DateOpened]],Proc[[#This Row],[DateClosed]]))-1)</f>
        <v>2</v>
      </c>
      <c r="R645" s="74" t="s">
        <v>1113</v>
      </c>
      <c r="S645" s="73"/>
    </row>
    <row r="646" spans="1:19" hidden="1">
      <c r="A646" s="72" t="s">
        <v>2228</v>
      </c>
      <c r="B646" s="73" t="str">
        <f>IFERROR(VLOOKUP(Proc[[#This Row],[App]],Table2[],3,0),"open")</f>
        <v>ok</v>
      </c>
      <c r="C646" s="72" t="s">
        <v>369</v>
      </c>
      <c r="D646" t="s">
        <v>2215</v>
      </c>
      <c r="E646" t="s">
        <v>2221</v>
      </c>
      <c r="F646" s="73" t="s">
        <v>2225</v>
      </c>
      <c r="G646" t="s">
        <v>406</v>
      </c>
      <c r="H646" s="73" t="str">
        <f>IF(Proc[[#This Row],[type]]="LFF (MDG-F)",MID(Proc[[#This Row],[Obj]],13,10),"")</f>
        <v>KR03C00402</v>
      </c>
      <c r="J646" s="73" t="b">
        <f>Proc[[#This Row],[Requested]]=Proc[[#This Row],[CurrentParent]]</f>
        <v>0</v>
      </c>
      <c r="K646" s="73" t="str">
        <f>IF(Proc[[#This Row],[Author]]="Marcela Urrego",VLOOKUP(LEFT(Proc[[#This Row],[Requested]],1),Table3[#All],2,0),VLOOKUP(Proc[[#This Row],[Author]],Table4[],2,0))</f>
        <v>EL</v>
      </c>
      <c r="L646" s="73" t="s">
        <v>530</v>
      </c>
      <c r="M646" s="69">
        <v>45708.624907407408</v>
      </c>
      <c r="N646" s="69">
        <v>45712</v>
      </c>
      <c r="O646" s="69">
        <v>45712</v>
      </c>
      <c r="P646" s="74" t="str">
        <f ca="1">IF(Proc[[#This Row],[DaysAgeing]]&gt;5,"yep","on track")</f>
        <v>on track</v>
      </c>
      <c r="Q646" s="3">
        <f ca="1">IF(Proc[[#This Row],[DateClosed]]="",ABS(NETWORKDAYS(Proc[[#This Row],[DateOpened]],TODAY()))-1,ABS(NETWORKDAYS(Proc[[#This Row],[DateOpened]],Proc[[#This Row],[DateClosed]]))-1)</f>
        <v>2</v>
      </c>
      <c r="R646" s="74" t="s">
        <v>1113</v>
      </c>
      <c r="S646" s="73"/>
    </row>
    <row r="647" spans="1:19" hidden="1">
      <c r="A647" s="72" t="s">
        <v>2228</v>
      </c>
      <c r="B647" s="73" t="str">
        <f>IFERROR(VLOOKUP(Proc[[#This Row],[App]],Table2[],3,0),"open")</f>
        <v>ok</v>
      </c>
      <c r="C647" s="72" t="s">
        <v>369</v>
      </c>
      <c r="D647" t="s">
        <v>2216</v>
      </c>
      <c r="E647" t="s">
        <v>2221</v>
      </c>
      <c r="F647" s="73" t="s">
        <v>2226</v>
      </c>
      <c r="G647" s="72" t="s">
        <v>406</v>
      </c>
      <c r="H647" s="73" t="str">
        <f>IF(Proc[[#This Row],[type]]="LFF (MDG-F)",MID(Proc[[#This Row],[Obj]],13,10),"")</f>
        <v>US01C01107</v>
      </c>
      <c r="J647" s="73" t="b">
        <f>Proc[[#This Row],[Requested]]=Proc[[#This Row],[CurrentParent]]</f>
        <v>0</v>
      </c>
      <c r="K647" s="73" t="str">
        <f>IF(Proc[[#This Row],[Author]]="Marcela Urrego",VLOOKUP(LEFT(Proc[[#This Row],[Requested]],1),Table3[#All],2,0),VLOOKUP(Proc[[#This Row],[Author]],Table4[],2,0))</f>
        <v>EL</v>
      </c>
      <c r="L647" s="73" t="s">
        <v>530</v>
      </c>
      <c r="M647" s="69">
        <v>45708.624907407408</v>
      </c>
      <c r="N647" s="69">
        <v>45712</v>
      </c>
      <c r="O647" s="69">
        <v>45712</v>
      </c>
      <c r="P647" s="74" t="str">
        <f ca="1">IF(Proc[[#This Row],[DaysAgeing]]&gt;5,"yep","on track")</f>
        <v>on track</v>
      </c>
      <c r="Q647" s="3">
        <f ca="1">IF(Proc[[#This Row],[DateClosed]]="",ABS(NETWORKDAYS(Proc[[#This Row],[DateOpened]],TODAY()))-1,ABS(NETWORKDAYS(Proc[[#This Row],[DateOpened]],Proc[[#This Row],[DateClosed]]))-1)</f>
        <v>2</v>
      </c>
      <c r="R647" s="74" t="s">
        <v>1113</v>
      </c>
      <c r="S647" s="73"/>
    </row>
    <row r="648" spans="1:19" hidden="1">
      <c r="A648" s="72" t="s">
        <v>2228</v>
      </c>
      <c r="B648" s="73" t="str">
        <f>IFERROR(VLOOKUP(Proc[[#This Row],[App]],Table2[],3,0),"open")</f>
        <v>ok</v>
      </c>
      <c r="C648" s="72" t="s">
        <v>369</v>
      </c>
      <c r="D648" t="s">
        <v>2217</v>
      </c>
      <c r="E648" t="s">
        <v>2222</v>
      </c>
      <c r="F648" s="73" t="s">
        <v>2227</v>
      </c>
      <c r="G648" s="72" t="s">
        <v>400</v>
      </c>
      <c r="H648" s="73" t="str">
        <f>IF(Proc[[#This Row],[type]]="LFF (MDG-F)",MID(Proc[[#This Row],[Obj]],13,10),"")</f>
        <v/>
      </c>
      <c r="J648" s="73" t="b">
        <f>Proc[[#This Row],[Requested]]=Proc[[#This Row],[CurrentParent]]</f>
        <v>0</v>
      </c>
      <c r="K648" s="73" t="str">
        <f>IF(Proc[[#This Row],[Author]]="Marcela Urrego",VLOOKUP(LEFT(Proc[[#This Row],[Requested]],1),Table3[#All],2,0),VLOOKUP(Proc[[#This Row],[Author]],Table4[],2,0))</f>
        <v>EL</v>
      </c>
      <c r="L648" s="73" t="s">
        <v>530</v>
      </c>
      <c r="M648" s="69">
        <v>45708.624907407408</v>
      </c>
      <c r="N648" s="69">
        <v>45712</v>
      </c>
      <c r="O648" s="69">
        <v>45712</v>
      </c>
      <c r="P648" s="74" t="str">
        <f ca="1">IF(Proc[[#This Row],[DaysAgeing]]&gt;5,"yep","on track")</f>
        <v>on track</v>
      </c>
      <c r="Q648" s="3">
        <f ca="1">IF(Proc[[#This Row],[DateClosed]]="",ABS(NETWORKDAYS(Proc[[#This Row],[DateOpened]],TODAY()))-1,ABS(NETWORKDAYS(Proc[[#This Row],[DateOpened]],Proc[[#This Row],[DateClosed]]))-1)</f>
        <v>2</v>
      </c>
      <c r="R648" s="74" t="s">
        <v>1113</v>
      </c>
      <c r="S648" s="73"/>
    </row>
    <row r="649" spans="1:19" hidden="1">
      <c r="A649" s="72" t="s">
        <v>2228</v>
      </c>
      <c r="B649" s="73" t="str">
        <f>IFERROR(VLOOKUP(Proc[[#This Row],[App]],Table2[],3,0),"open")</f>
        <v>ok</v>
      </c>
      <c r="C649" s="72" t="s">
        <v>369</v>
      </c>
      <c r="D649" t="s">
        <v>2218</v>
      </c>
      <c r="E649" t="s">
        <v>2222</v>
      </c>
      <c r="F649" s="73" t="s">
        <v>2227</v>
      </c>
      <c r="G649" s="72" t="s">
        <v>400</v>
      </c>
      <c r="H649" s="73" t="str">
        <f>IF(Proc[[#This Row],[type]]="LFF (MDG-F)",MID(Proc[[#This Row],[Obj]],13,10),"")</f>
        <v/>
      </c>
      <c r="J649" s="73" t="b">
        <f>Proc[[#This Row],[Requested]]=Proc[[#This Row],[CurrentParent]]</f>
        <v>0</v>
      </c>
      <c r="K649" s="73" t="str">
        <f>IF(Proc[[#This Row],[Author]]="Marcela Urrego",VLOOKUP(LEFT(Proc[[#This Row],[Requested]],1),Table3[#All],2,0),VLOOKUP(Proc[[#This Row],[Author]],Table4[],2,0))</f>
        <v>EL</v>
      </c>
      <c r="L649" s="73" t="s">
        <v>530</v>
      </c>
      <c r="M649" s="69">
        <v>45708.624907407408</v>
      </c>
      <c r="N649" s="69">
        <v>45712</v>
      </c>
      <c r="O649" s="69">
        <v>45712</v>
      </c>
      <c r="P649" s="74" t="str">
        <f ca="1">IF(Proc[[#This Row],[DaysAgeing]]&gt;5,"yep","on track")</f>
        <v>on track</v>
      </c>
      <c r="Q649" s="3">
        <f ca="1">IF(Proc[[#This Row],[DateClosed]]="",ABS(NETWORKDAYS(Proc[[#This Row],[DateOpened]],TODAY()))-1,ABS(NETWORKDAYS(Proc[[#This Row],[DateOpened]],Proc[[#This Row],[DateClosed]]))-1)</f>
        <v>2</v>
      </c>
      <c r="R649" s="74" t="s">
        <v>1113</v>
      </c>
      <c r="S649" s="73"/>
    </row>
    <row r="650" spans="1:19" hidden="1">
      <c r="A650" s="72" t="s">
        <v>2228</v>
      </c>
      <c r="B650" s="73" t="str">
        <f>IFERROR(VLOOKUP(Proc[[#This Row],[App]],Table2[],3,0),"open")</f>
        <v>ok</v>
      </c>
      <c r="C650" s="72" t="s">
        <v>369</v>
      </c>
      <c r="D650" t="s">
        <v>2219</v>
      </c>
      <c r="E650" t="s">
        <v>2223</v>
      </c>
      <c r="F650" s="73" t="s">
        <v>2227</v>
      </c>
      <c r="G650" s="72" t="s">
        <v>400</v>
      </c>
      <c r="H650" s="73" t="str">
        <f>IF(Proc[[#This Row],[type]]="LFF (MDG-F)",MID(Proc[[#This Row],[Obj]],13,10),"")</f>
        <v/>
      </c>
      <c r="J650" s="73" t="b">
        <f>Proc[[#This Row],[Requested]]=Proc[[#This Row],[CurrentParent]]</f>
        <v>0</v>
      </c>
      <c r="K650" s="73" t="str">
        <f>IF(Proc[[#This Row],[Author]]="Marcela Urrego",VLOOKUP(LEFT(Proc[[#This Row],[Requested]],1),Table3[#All],2,0),VLOOKUP(Proc[[#This Row],[Author]],Table4[],2,0))</f>
        <v>EL</v>
      </c>
      <c r="L650" s="73" t="s">
        <v>530</v>
      </c>
      <c r="M650" s="69">
        <v>45708.624907407408</v>
      </c>
      <c r="N650" s="69">
        <v>45712</v>
      </c>
      <c r="O650" s="69">
        <v>45712</v>
      </c>
      <c r="P650" s="74" t="str">
        <f ca="1">IF(Proc[[#This Row],[DaysAgeing]]&gt;5,"yep","on track")</f>
        <v>on track</v>
      </c>
      <c r="Q650" s="3">
        <f ca="1">IF(Proc[[#This Row],[DateClosed]]="",ABS(NETWORKDAYS(Proc[[#This Row],[DateOpened]],TODAY()))-1,ABS(NETWORKDAYS(Proc[[#This Row],[DateOpened]],Proc[[#This Row],[DateClosed]]))-1)</f>
        <v>2</v>
      </c>
      <c r="R650" s="74" t="s">
        <v>1113</v>
      </c>
      <c r="S650" s="73"/>
    </row>
    <row r="651" spans="1:19" hidden="1">
      <c r="A651" t="s">
        <v>2231</v>
      </c>
      <c r="B651" s="73" t="str">
        <f>IFERROR(VLOOKUP(Proc[[#This Row],[App]],Table2[],3,0),"open")</f>
        <v>ok</v>
      </c>
      <c r="C651" s="72" t="s">
        <v>369</v>
      </c>
      <c r="D651" t="s">
        <v>2230</v>
      </c>
      <c r="E651" t="s">
        <v>2232</v>
      </c>
      <c r="F651" s="73" t="s">
        <v>494</v>
      </c>
      <c r="G651" t="s">
        <v>406</v>
      </c>
      <c r="H651" s="73" t="str">
        <f>IF(Proc[[#This Row],[type]]="LFF (MDG-F)",MID(Proc[[#This Row],[Obj]],13,10),"")</f>
        <v>ZA50GM2260</v>
      </c>
      <c r="J651" s="73" t="b">
        <f>Proc[[#This Row],[Requested]]=Proc[[#This Row],[CurrentParent]]</f>
        <v>0</v>
      </c>
      <c r="K651" s="73" t="str">
        <f>IF(Proc[[#This Row],[Author]]="Marcela Urrego",VLOOKUP(LEFT(Proc[[#This Row],[Requested]],1),Table3[#All],2,0),VLOOKUP(Proc[[#This Row],[Author]],Table4[],2,0))</f>
        <v>MGF</v>
      </c>
      <c r="L651" s="73" t="s">
        <v>530</v>
      </c>
      <c r="M651" s="69">
        <v>45708.455127314817</v>
      </c>
      <c r="N651" s="69">
        <v>45712</v>
      </c>
      <c r="O651" s="69">
        <v>45712</v>
      </c>
      <c r="P651" s="74" t="str">
        <f ca="1">IF(Proc[[#This Row],[DaysAgeing]]&gt;5,"yep","on track")</f>
        <v>on track</v>
      </c>
      <c r="Q651" s="3">
        <f ca="1">IF(Proc[[#This Row],[DateClosed]]="",ABS(NETWORKDAYS(Proc[[#This Row],[DateOpened]],TODAY()))-1,ABS(NETWORKDAYS(Proc[[#This Row],[DateOpened]],Proc[[#This Row],[DateClosed]]))-1)</f>
        <v>2</v>
      </c>
      <c r="R651" s="74" t="s">
        <v>538</v>
      </c>
      <c r="S651" s="73"/>
    </row>
    <row r="652" spans="1:19" hidden="1">
      <c r="A652" t="s">
        <v>2235</v>
      </c>
      <c r="B652" s="73" t="str">
        <f>IFERROR(VLOOKUP(Proc[[#This Row],[App]],Table2[],3,0),"open")</f>
        <v>ok</v>
      </c>
      <c r="C652" t="s">
        <v>369</v>
      </c>
      <c r="D652" t="s">
        <v>2236</v>
      </c>
      <c r="E652" t="s">
        <v>484</v>
      </c>
      <c r="F652" s="73" t="s">
        <v>2234</v>
      </c>
      <c r="G652" t="s">
        <v>406</v>
      </c>
      <c r="H652" s="73" t="str">
        <f>IF(Proc[[#This Row],[type]]="LFF (MDG-F)",MID(Proc[[#This Row],[Obj]],13,10),"")</f>
        <v>AE50GCO220</v>
      </c>
      <c r="J652" s="73" t="b">
        <f>Proc[[#This Row],[Requested]]=Proc[[#This Row],[CurrentParent]]</f>
        <v>0</v>
      </c>
      <c r="K652" s="73" t="str">
        <f>IF(Proc[[#This Row],[Author]]="Marcela Urrego",VLOOKUP(LEFT(Proc[[#This Row],[Requested]],1),Table3[#All],2,0),VLOOKUP(Proc[[#This Row],[Author]],Table4[],2,0))</f>
        <v>HC</v>
      </c>
      <c r="L652" s="73" t="s">
        <v>530</v>
      </c>
      <c r="M652" s="69">
        <v>45709.554386574076</v>
      </c>
      <c r="N652" s="69">
        <v>45713</v>
      </c>
      <c r="O652" s="69">
        <v>45713</v>
      </c>
      <c r="P652" s="74" t="str">
        <f ca="1">IF(Proc[[#This Row],[DaysAgeing]]&gt;5,"yep","on track")</f>
        <v>on track</v>
      </c>
      <c r="Q652" s="3">
        <f ca="1">IF(Proc[[#This Row],[DateClosed]]="",ABS(NETWORKDAYS(Proc[[#This Row],[DateOpened]],TODAY()))-1,ABS(NETWORKDAYS(Proc[[#This Row],[DateOpened]],Proc[[#This Row],[DateClosed]]))-1)</f>
        <v>2</v>
      </c>
      <c r="R652" s="74" t="s">
        <v>411</v>
      </c>
      <c r="S652" s="73"/>
    </row>
    <row r="653" spans="1:19" hidden="1">
      <c r="A653" t="s">
        <v>2246</v>
      </c>
      <c r="B653" s="73" t="str">
        <f>IFERROR(VLOOKUP(Proc[[#This Row],[App]],Table2[],3,0),"open")</f>
        <v>ok</v>
      </c>
      <c r="C653" s="72" t="s">
        <v>369</v>
      </c>
      <c r="D653" t="s">
        <v>2237</v>
      </c>
      <c r="E653" t="s">
        <v>2247</v>
      </c>
      <c r="F653" s="73" t="s">
        <v>2249</v>
      </c>
      <c r="G653" t="s">
        <v>400</v>
      </c>
      <c r="H653" s="73" t="str">
        <f>IF(Proc[[#This Row],[type]]="LFF (MDG-F)",MID(Proc[[#This Row],[Obj]],13,10),"")</f>
        <v/>
      </c>
      <c r="J653" s="73" t="b">
        <f>Proc[[#This Row],[Requested]]=Proc[[#This Row],[CurrentParent]]</f>
        <v>0</v>
      </c>
      <c r="K653" s="73" t="str">
        <f>IF(Proc[[#This Row],[Author]]="Marcela Urrego",VLOOKUP(LEFT(Proc[[#This Row],[Requested]],1),Table3[#All],2,0),VLOOKUP(Proc[[#This Row],[Author]],Table4[],2,0))</f>
        <v>LS</v>
      </c>
      <c r="L653" s="32" t="s">
        <v>530</v>
      </c>
      <c r="M653" s="69">
        <v>45712.326793981483</v>
      </c>
      <c r="N653" s="69">
        <v>45713</v>
      </c>
      <c r="O653" s="69">
        <v>45713</v>
      </c>
      <c r="P653" s="74" t="str">
        <f ca="1">IF(Proc[[#This Row],[DaysAgeing]]&gt;5,"yep","on track")</f>
        <v>on track</v>
      </c>
      <c r="Q653" s="3">
        <f ca="1">IF(Proc[[#This Row],[DateClosed]]="",ABS(NETWORKDAYS(Proc[[#This Row],[DateOpened]],TODAY()))-1,ABS(NETWORKDAYS(Proc[[#This Row],[DateOpened]],Proc[[#This Row],[DateClosed]]))-1)</f>
        <v>1</v>
      </c>
      <c r="R653" s="74" t="s">
        <v>858</v>
      </c>
      <c r="S653" s="73"/>
    </row>
    <row r="654" spans="1:19" hidden="1">
      <c r="A654" s="72" t="s">
        <v>2246</v>
      </c>
      <c r="B654" s="73" t="str">
        <f>IFERROR(VLOOKUP(Proc[[#This Row],[App]],Table2[],3,0),"open")</f>
        <v>ok</v>
      </c>
      <c r="C654" s="72" t="s">
        <v>369</v>
      </c>
      <c r="D654" t="s">
        <v>2238</v>
      </c>
      <c r="E654" t="s">
        <v>2247</v>
      </c>
      <c r="F654" s="73" t="s">
        <v>2249</v>
      </c>
      <c r="G654" s="72" t="s">
        <v>400</v>
      </c>
      <c r="H654" s="73" t="str">
        <f>IF(Proc[[#This Row],[type]]="LFF (MDG-F)",MID(Proc[[#This Row],[Obj]],13,10),"")</f>
        <v/>
      </c>
      <c r="J654" s="73" t="b">
        <f>Proc[[#This Row],[Requested]]=Proc[[#This Row],[CurrentParent]]</f>
        <v>0</v>
      </c>
      <c r="K654" s="73" t="str">
        <f>IF(Proc[[#This Row],[Author]]="Marcela Urrego",VLOOKUP(LEFT(Proc[[#This Row],[Requested]],1),Table3[#All],2,0),VLOOKUP(Proc[[#This Row],[Author]],Table4[],2,0))</f>
        <v>LS</v>
      </c>
      <c r="L654" s="32" t="s">
        <v>530</v>
      </c>
      <c r="M654" s="69">
        <v>45712.326793981483</v>
      </c>
      <c r="N654" s="69">
        <v>45713</v>
      </c>
      <c r="O654" s="69">
        <v>45713</v>
      </c>
      <c r="P654" s="74" t="str">
        <f ca="1">IF(Proc[[#This Row],[DaysAgeing]]&gt;5,"yep","on track")</f>
        <v>on track</v>
      </c>
      <c r="Q654" s="3">
        <f ca="1">IF(Proc[[#This Row],[DateClosed]]="",ABS(NETWORKDAYS(Proc[[#This Row],[DateOpened]],TODAY()))-1,ABS(NETWORKDAYS(Proc[[#This Row],[DateOpened]],Proc[[#This Row],[DateClosed]]))-1)</f>
        <v>1</v>
      </c>
      <c r="R654" s="74" t="s">
        <v>858</v>
      </c>
      <c r="S654" s="73"/>
    </row>
    <row r="655" spans="1:19" hidden="1">
      <c r="A655" s="72" t="s">
        <v>2246</v>
      </c>
      <c r="B655" s="73" t="str">
        <f>IFERROR(VLOOKUP(Proc[[#This Row],[App]],Table2[],3,0),"open")</f>
        <v>ok</v>
      </c>
      <c r="C655" s="72" t="s">
        <v>369</v>
      </c>
      <c r="D655" t="s">
        <v>2239</v>
      </c>
      <c r="E655" t="s">
        <v>1288</v>
      </c>
      <c r="F655" s="73" t="s">
        <v>1289</v>
      </c>
      <c r="G655" s="72" t="s">
        <v>400</v>
      </c>
      <c r="H655" s="73" t="str">
        <f>IF(Proc[[#This Row],[type]]="LFF (MDG-F)",MID(Proc[[#This Row],[Obj]],13,10),"")</f>
        <v/>
      </c>
      <c r="J655" s="73" t="b">
        <f>Proc[[#This Row],[Requested]]=Proc[[#This Row],[CurrentParent]]</f>
        <v>0</v>
      </c>
      <c r="K655" s="73" t="str">
        <f>IF(Proc[[#This Row],[Author]]="Marcela Urrego",VLOOKUP(LEFT(Proc[[#This Row],[Requested]],1),Table3[#All],2,0),VLOOKUP(Proc[[#This Row],[Author]],Table4[],2,0))</f>
        <v>LS</v>
      </c>
      <c r="L655" s="32" t="s">
        <v>530</v>
      </c>
      <c r="M655" s="69">
        <v>45712.326793981483</v>
      </c>
      <c r="N655" s="69">
        <v>45713</v>
      </c>
      <c r="O655" s="69">
        <v>45713</v>
      </c>
      <c r="P655" s="74" t="str">
        <f ca="1">IF(Proc[[#This Row],[DaysAgeing]]&gt;5,"yep","on track")</f>
        <v>on track</v>
      </c>
      <c r="Q655" s="3">
        <f ca="1">IF(Proc[[#This Row],[DateClosed]]="",ABS(NETWORKDAYS(Proc[[#This Row],[DateOpened]],TODAY()))-1,ABS(NETWORKDAYS(Proc[[#This Row],[DateOpened]],Proc[[#This Row],[DateClosed]]))-1)</f>
        <v>1</v>
      </c>
      <c r="R655" s="74" t="s">
        <v>858</v>
      </c>
      <c r="S655" s="73"/>
    </row>
    <row r="656" spans="1:19" hidden="1">
      <c r="A656" s="72" t="s">
        <v>2246</v>
      </c>
      <c r="B656" s="73" t="str">
        <f>IFERROR(VLOOKUP(Proc[[#This Row],[App]],Table2[],3,0),"open")</f>
        <v>ok</v>
      </c>
      <c r="C656" s="72" t="s">
        <v>369</v>
      </c>
      <c r="D656" t="s">
        <v>2240</v>
      </c>
      <c r="E656" t="s">
        <v>2248</v>
      </c>
      <c r="F656" s="73" t="s">
        <v>2249</v>
      </c>
      <c r="G656" t="s">
        <v>406</v>
      </c>
      <c r="H656" s="73" t="str">
        <f>IF(Proc[[#This Row],[type]]="LFF (MDG-F)",MID(Proc[[#This Row],[Obj]],13,10),"")</f>
        <v>DE10OF0005</v>
      </c>
      <c r="J656" s="73" t="b">
        <f>Proc[[#This Row],[Requested]]=Proc[[#This Row],[CurrentParent]]</f>
        <v>0</v>
      </c>
      <c r="K656" s="73" t="str">
        <f>IF(Proc[[#This Row],[Author]]="Marcela Urrego",VLOOKUP(LEFT(Proc[[#This Row],[Requested]],1),Table3[#All],2,0),VLOOKUP(Proc[[#This Row],[Author]],Table4[],2,0))</f>
        <v>LS</v>
      </c>
      <c r="L656" s="32" t="s">
        <v>530</v>
      </c>
      <c r="M656" s="69">
        <v>45712.326793981483</v>
      </c>
      <c r="N656" s="69">
        <v>45713</v>
      </c>
      <c r="O656" s="69">
        <v>45713</v>
      </c>
      <c r="P656" s="74" t="str">
        <f ca="1">IF(Proc[[#This Row],[DaysAgeing]]&gt;5,"yep","on track")</f>
        <v>on track</v>
      </c>
      <c r="Q656" s="3">
        <f ca="1">IF(Proc[[#This Row],[DateClosed]]="",ABS(NETWORKDAYS(Proc[[#This Row],[DateOpened]],TODAY()))-1,ABS(NETWORKDAYS(Proc[[#This Row],[DateOpened]],Proc[[#This Row],[DateClosed]]))-1)</f>
        <v>1</v>
      </c>
      <c r="R656" s="74" t="s">
        <v>858</v>
      </c>
      <c r="S656" s="73"/>
    </row>
    <row r="657" spans="1:19" hidden="1">
      <c r="A657" s="72" t="s">
        <v>2246</v>
      </c>
      <c r="B657" s="73" t="str">
        <f>IFERROR(VLOOKUP(Proc[[#This Row],[App]],Table2[],3,0),"open")</f>
        <v>ok</v>
      </c>
      <c r="C657" s="72" t="s">
        <v>369</v>
      </c>
      <c r="D657" t="s">
        <v>2241</v>
      </c>
      <c r="E657" t="s">
        <v>2248</v>
      </c>
      <c r="F657" s="73" t="s">
        <v>2249</v>
      </c>
      <c r="G657" s="72" t="s">
        <v>406</v>
      </c>
      <c r="H657" s="73" t="str">
        <f>IF(Proc[[#This Row],[type]]="LFF (MDG-F)",MID(Proc[[#This Row],[Obj]],13,10),"")</f>
        <v>2123OF0029</v>
      </c>
      <c r="J657" s="73" t="b">
        <f>Proc[[#This Row],[Requested]]=Proc[[#This Row],[CurrentParent]]</f>
        <v>0</v>
      </c>
      <c r="K657" s="73" t="str">
        <f>IF(Proc[[#This Row],[Author]]="Marcela Urrego",VLOOKUP(LEFT(Proc[[#This Row],[Requested]],1),Table3[#All],2,0),VLOOKUP(Proc[[#This Row],[Author]],Table4[],2,0))</f>
        <v>LS</v>
      </c>
      <c r="L657" s="32" t="s">
        <v>530</v>
      </c>
      <c r="M657" s="69">
        <v>45712.326793981483</v>
      </c>
      <c r="N657" s="69">
        <v>45713</v>
      </c>
      <c r="O657" s="69">
        <v>45713</v>
      </c>
      <c r="P657" s="74" t="str">
        <f ca="1">IF(Proc[[#This Row],[DaysAgeing]]&gt;5,"yep","on track")</f>
        <v>on track</v>
      </c>
      <c r="Q657" s="3">
        <f ca="1">IF(Proc[[#This Row],[DateClosed]]="",ABS(NETWORKDAYS(Proc[[#This Row],[DateOpened]],TODAY()))-1,ABS(NETWORKDAYS(Proc[[#This Row],[DateOpened]],Proc[[#This Row],[DateClosed]]))-1)</f>
        <v>1</v>
      </c>
      <c r="R657" s="74" t="s">
        <v>858</v>
      </c>
      <c r="S657" s="73"/>
    </row>
    <row r="658" spans="1:19" hidden="1">
      <c r="A658" s="72" t="s">
        <v>2246</v>
      </c>
      <c r="B658" s="73" t="str">
        <f>IFERROR(VLOOKUP(Proc[[#This Row],[App]],Table2[],3,0),"open")</f>
        <v>ok</v>
      </c>
      <c r="C658" s="72" t="s">
        <v>369</v>
      </c>
      <c r="D658" t="s">
        <v>2242</v>
      </c>
      <c r="E658" t="s">
        <v>2248</v>
      </c>
      <c r="F658" s="73" t="s">
        <v>2249</v>
      </c>
      <c r="G658" s="72" t="s">
        <v>400</v>
      </c>
      <c r="H658" s="73" t="str">
        <f>IF(Proc[[#This Row],[type]]="LFF (MDG-F)",MID(Proc[[#This Row],[Obj]],13,10),"")</f>
        <v/>
      </c>
      <c r="J658" s="73" t="b">
        <f>Proc[[#This Row],[Requested]]=Proc[[#This Row],[CurrentParent]]</f>
        <v>0</v>
      </c>
      <c r="K658" s="73" t="str">
        <f>IF(Proc[[#This Row],[Author]]="Marcela Urrego",VLOOKUP(LEFT(Proc[[#This Row],[Requested]],1),Table3[#All],2,0),VLOOKUP(Proc[[#This Row],[Author]],Table4[],2,0))</f>
        <v>LS</v>
      </c>
      <c r="L658" s="32" t="s">
        <v>530</v>
      </c>
      <c r="M658" s="69">
        <v>45712.326793981483</v>
      </c>
      <c r="N658" s="69">
        <v>45713</v>
      </c>
      <c r="O658" s="69">
        <v>45713</v>
      </c>
      <c r="P658" s="74" t="str">
        <f ca="1">IF(Proc[[#This Row],[DaysAgeing]]&gt;5,"yep","on track")</f>
        <v>on track</v>
      </c>
      <c r="Q658" s="3">
        <f ca="1">IF(Proc[[#This Row],[DateClosed]]="",ABS(NETWORKDAYS(Proc[[#This Row],[DateOpened]],TODAY()))-1,ABS(NETWORKDAYS(Proc[[#This Row],[DateOpened]],Proc[[#This Row],[DateClosed]]))-1)</f>
        <v>1</v>
      </c>
      <c r="R658" s="74" t="s">
        <v>858</v>
      </c>
      <c r="S658" s="73"/>
    </row>
    <row r="659" spans="1:19" hidden="1">
      <c r="A659" s="72" t="s">
        <v>2246</v>
      </c>
      <c r="B659" s="73" t="str">
        <f>IFERROR(VLOOKUP(Proc[[#This Row],[App]],Table2[],3,0),"open")</f>
        <v>ok</v>
      </c>
      <c r="C659" s="72" t="s">
        <v>369</v>
      </c>
      <c r="D659" t="s">
        <v>2243</v>
      </c>
      <c r="E659" t="s">
        <v>2248</v>
      </c>
      <c r="F659" s="73" t="s">
        <v>2249</v>
      </c>
      <c r="G659" s="72" t="s">
        <v>400</v>
      </c>
      <c r="H659" s="73" t="str">
        <f>IF(Proc[[#This Row],[type]]="LFF (MDG-F)",MID(Proc[[#This Row],[Obj]],13,10),"")</f>
        <v/>
      </c>
      <c r="J659" s="73" t="b">
        <f>Proc[[#This Row],[Requested]]=Proc[[#This Row],[CurrentParent]]</f>
        <v>0</v>
      </c>
      <c r="K659" s="73" t="str">
        <f>IF(Proc[[#This Row],[Author]]="Marcela Urrego",VLOOKUP(LEFT(Proc[[#This Row],[Requested]],1),Table3[#All],2,0),VLOOKUP(Proc[[#This Row],[Author]],Table4[],2,0))</f>
        <v>LS</v>
      </c>
      <c r="L659" s="32" t="s">
        <v>530</v>
      </c>
      <c r="M659" s="69">
        <v>45712.326793981483</v>
      </c>
      <c r="N659" s="69">
        <v>45713</v>
      </c>
      <c r="O659" s="69">
        <v>45713</v>
      </c>
      <c r="P659" s="74" t="str">
        <f ca="1">IF(Proc[[#This Row],[DaysAgeing]]&gt;5,"yep","on track")</f>
        <v>on track</v>
      </c>
      <c r="Q659" s="3">
        <f ca="1">IF(Proc[[#This Row],[DateClosed]]="",ABS(NETWORKDAYS(Proc[[#This Row],[DateOpened]],TODAY()))-1,ABS(NETWORKDAYS(Proc[[#This Row],[DateOpened]],Proc[[#This Row],[DateClosed]]))-1)</f>
        <v>1</v>
      </c>
      <c r="R659" s="74" t="s">
        <v>858</v>
      </c>
      <c r="S659" s="73"/>
    </row>
    <row r="660" spans="1:19" hidden="1">
      <c r="A660" s="72" t="s">
        <v>2246</v>
      </c>
      <c r="B660" s="73" t="str">
        <f>IFERROR(VLOOKUP(Proc[[#This Row],[App]],Table2[],3,0),"open")</f>
        <v>ok</v>
      </c>
      <c r="C660" s="72" t="s">
        <v>369</v>
      </c>
      <c r="D660" t="s">
        <v>2244</v>
      </c>
      <c r="E660" t="s">
        <v>2248</v>
      </c>
      <c r="F660" s="73" t="s">
        <v>2249</v>
      </c>
      <c r="G660" s="72" t="s">
        <v>400</v>
      </c>
      <c r="H660" s="73" t="str">
        <f>IF(Proc[[#This Row],[type]]="LFF (MDG-F)",MID(Proc[[#This Row],[Obj]],13,10),"")</f>
        <v/>
      </c>
      <c r="J660" s="73" t="b">
        <f>Proc[[#This Row],[Requested]]=Proc[[#This Row],[CurrentParent]]</f>
        <v>0</v>
      </c>
      <c r="K660" s="73" t="str">
        <f>IF(Proc[[#This Row],[Author]]="Marcela Urrego",VLOOKUP(LEFT(Proc[[#This Row],[Requested]],1),Table3[#All],2,0),VLOOKUP(Proc[[#This Row],[Author]],Table4[],2,0))</f>
        <v>LS</v>
      </c>
      <c r="L660" s="32" t="s">
        <v>530</v>
      </c>
      <c r="M660" s="69">
        <v>45712.326793981483</v>
      </c>
      <c r="N660" s="69">
        <v>45713</v>
      </c>
      <c r="O660" s="69">
        <v>45713</v>
      </c>
      <c r="P660" s="74" t="str">
        <f ca="1">IF(Proc[[#This Row],[DaysAgeing]]&gt;5,"yep","on track")</f>
        <v>on track</v>
      </c>
      <c r="Q660" s="3">
        <f ca="1">IF(Proc[[#This Row],[DateClosed]]="",ABS(NETWORKDAYS(Proc[[#This Row],[DateOpened]],TODAY()))-1,ABS(NETWORKDAYS(Proc[[#This Row],[DateOpened]],Proc[[#This Row],[DateClosed]]))-1)</f>
        <v>1</v>
      </c>
      <c r="R660" s="74" t="s">
        <v>858</v>
      </c>
      <c r="S660" s="73"/>
    </row>
    <row r="661" spans="1:19" hidden="1">
      <c r="A661" s="72" t="s">
        <v>2246</v>
      </c>
      <c r="B661" s="73" t="str">
        <f>IFERROR(VLOOKUP(Proc[[#This Row],[App]],Table2[],3,0),"open")</f>
        <v>ok</v>
      </c>
      <c r="C661" s="72" t="s">
        <v>369</v>
      </c>
      <c r="D661" t="s">
        <v>2245</v>
      </c>
      <c r="E661" t="s">
        <v>2248</v>
      </c>
      <c r="F661" s="73" t="s">
        <v>2249</v>
      </c>
      <c r="G661" s="72" t="s">
        <v>400</v>
      </c>
      <c r="H661" s="73" t="str">
        <f>IF(Proc[[#This Row],[type]]="LFF (MDG-F)",MID(Proc[[#This Row],[Obj]],13,10),"")</f>
        <v/>
      </c>
      <c r="J661" s="73" t="b">
        <f>Proc[[#This Row],[Requested]]=Proc[[#This Row],[CurrentParent]]</f>
        <v>0</v>
      </c>
      <c r="K661" s="73" t="str">
        <f>IF(Proc[[#This Row],[Author]]="Marcela Urrego",VLOOKUP(LEFT(Proc[[#This Row],[Requested]],1),Table3[#All],2,0),VLOOKUP(Proc[[#This Row],[Author]],Table4[],2,0))</f>
        <v>LS</v>
      </c>
      <c r="L661" s="32" t="s">
        <v>530</v>
      </c>
      <c r="M661" s="69">
        <v>45712.326793981483</v>
      </c>
      <c r="N661" s="69">
        <v>45713</v>
      </c>
      <c r="O661" s="69">
        <v>45713</v>
      </c>
      <c r="P661" s="74" t="str">
        <f ca="1">IF(Proc[[#This Row],[DaysAgeing]]&gt;5,"yep","on track")</f>
        <v>on track</v>
      </c>
      <c r="Q661" s="3">
        <f ca="1">IF(Proc[[#This Row],[DateClosed]]="",ABS(NETWORKDAYS(Proc[[#This Row],[DateOpened]],TODAY()))-1,ABS(NETWORKDAYS(Proc[[#This Row],[DateOpened]],Proc[[#This Row],[DateClosed]]))-1)</f>
        <v>1</v>
      </c>
      <c r="R661" s="74" t="s">
        <v>858</v>
      </c>
      <c r="S661" s="73"/>
    </row>
    <row r="662" spans="1:19" hidden="1">
      <c r="A662" t="s">
        <v>2250</v>
      </c>
      <c r="B662" s="73" t="str">
        <f>IFERROR(VLOOKUP(Proc[[#This Row],[App]],Table2[],3,0),"open")</f>
        <v>ok</v>
      </c>
      <c r="C662" s="72" t="s">
        <v>369</v>
      </c>
      <c r="D662" t="s">
        <v>2251</v>
      </c>
      <c r="E662" t="s">
        <v>2262</v>
      </c>
      <c r="F662" s="73" t="s">
        <v>2261</v>
      </c>
      <c r="G662" t="s">
        <v>406</v>
      </c>
      <c r="H662" s="73" t="str">
        <f>IF(Proc[[#This Row],[type]]="LFF (MDG-F)",MID(Proc[[#This Row],[Obj]],13,10),"")</f>
        <v>DE10GIN006</v>
      </c>
      <c r="I662" t="s">
        <v>2263</v>
      </c>
      <c r="J662" s="73" t="b">
        <f>Proc[[#This Row],[Requested]]=Proc[[#This Row],[CurrentParent]]</f>
        <v>0</v>
      </c>
      <c r="K662" s="73" t="str">
        <f>IF(Proc[[#This Row],[Author]]="Marcela Urrego",VLOOKUP(LEFT(Proc[[#This Row],[Requested]],1),Table3[#All],2,0),VLOOKUP(Proc[[#This Row],[Author]],Table4[],2,0))</f>
        <v>MGF</v>
      </c>
      <c r="L662" s="32" t="s">
        <v>530</v>
      </c>
      <c r="M662" s="69">
        <v>45712.411909722221</v>
      </c>
      <c r="N662" s="69">
        <v>45715</v>
      </c>
      <c r="O662" s="69">
        <v>45716</v>
      </c>
      <c r="P662" s="74" t="str">
        <f ca="1">IF(Proc[[#This Row],[DaysAgeing]]&gt;5,"yep","on track")</f>
        <v>on track</v>
      </c>
      <c r="Q662" s="3">
        <f ca="1">IF(Proc[[#This Row],[DateClosed]]="",ABS(NETWORKDAYS(Proc[[#This Row],[DateOpened]],TODAY()))-1,ABS(NETWORKDAYS(Proc[[#This Row],[DateOpened]],Proc[[#This Row],[DateClosed]]))-1)</f>
        <v>4</v>
      </c>
      <c r="R662" s="74" t="s">
        <v>538</v>
      </c>
      <c r="S662" s="73"/>
    </row>
    <row r="663" spans="1:19" hidden="1">
      <c r="A663" s="72" t="s">
        <v>2250</v>
      </c>
      <c r="B663" s="73" t="str">
        <f>IFERROR(VLOOKUP(Proc[[#This Row],[App]],Table2[],3,0),"open")</f>
        <v>ok</v>
      </c>
      <c r="C663" s="72" t="s">
        <v>369</v>
      </c>
      <c r="D663" t="s">
        <v>2252</v>
      </c>
      <c r="E663" t="s">
        <v>2262</v>
      </c>
      <c r="F663" s="73" t="s">
        <v>2261</v>
      </c>
      <c r="G663" s="72" t="s">
        <v>406</v>
      </c>
      <c r="H663" s="73" t="str">
        <f>IF(Proc[[#This Row],[type]]="LFF (MDG-F)",MID(Proc[[#This Row],[Obj]],13,10),"")</f>
        <v>DE10GM1008</v>
      </c>
      <c r="I663" t="s">
        <v>2264</v>
      </c>
      <c r="J663" s="73" t="b">
        <f>Proc[[#This Row],[Requested]]=Proc[[#This Row],[CurrentParent]]</f>
        <v>0</v>
      </c>
      <c r="K663" s="73" t="str">
        <f>IF(Proc[[#This Row],[Author]]="Marcela Urrego",VLOOKUP(LEFT(Proc[[#This Row],[Requested]],1),Table3[#All],2,0),VLOOKUP(Proc[[#This Row],[Author]],Table4[],2,0))</f>
        <v>MGF</v>
      </c>
      <c r="L663" s="32" t="s">
        <v>530</v>
      </c>
      <c r="M663" s="69">
        <v>45712.411909722221</v>
      </c>
      <c r="N663" s="69">
        <v>45715</v>
      </c>
      <c r="O663" s="69">
        <v>45716</v>
      </c>
      <c r="P663" s="74" t="str">
        <f ca="1">IF(Proc[[#This Row],[DaysAgeing]]&gt;5,"yep","on track")</f>
        <v>on track</v>
      </c>
      <c r="Q663" s="3">
        <f ca="1">IF(Proc[[#This Row],[DateClosed]]="",ABS(NETWORKDAYS(Proc[[#This Row],[DateOpened]],TODAY()))-1,ABS(NETWORKDAYS(Proc[[#This Row],[DateOpened]],Proc[[#This Row],[DateClosed]]))-1)</f>
        <v>4</v>
      </c>
      <c r="R663" s="74" t="s">
        <v>538</v>
      </c>
      <c r="S663" s="73"/>
    </row>
    <row r="664" spans="1:19" hidden="1">
      <c r="A664" s="72" t="s">
        <v>2250</v>
      </c>
      <c r="B664" s="73" t="str">
        <f>IFERROR(VLOOKUP(Proc[[#This Row],[App]],Table2[],3,0),"open")</f>
        <v>ok</v>
      </c>
      <c r="C664" s="72" t="s">
        <v>369</v>
      </c>
      <c r="D664" t="s">
        <v>2253</v>
      </c>
      <c r="E664" t="s">
        <v>2262</v>
      </c>
      <c r="F664" s="73" t="s">
        <v>2261</v>
      </c>
      <c r="G664" s="72" t="s">
        <v>406</v>
      </c>
      <c r="H664" s="73" t="str">
        <f>IF(Proc[[#This Row],[type]]="LFF (MDG-F)",MID(Proc[[#This Row],[Obj]],13,10),"")</f>
        <v>DE10GM2000</v>
      </c>
      <c r="I664" t="s">
        <v>2276</v>
      </c>
      <c r="J664" s="73" t="b">
        <f>Proc[[#This Row],[Requested]]=Proc[[#This Row],[CurrentParent]]</f>
        <v>0</v>
      </c>
      <c r="K664" s="73" t="str">
        <f>IF(Proc[[#This Row],[Author]]="Marcela Urrego",VLOOKUP(LEFT(Proc[[#This Row],[Requested]],1),Table3[#All],2,0),VLOOKUP(Proc[[#This Row],[Author]],Table4[],2,0))</f>
        <v>MGF</v>
      </c>
      <c r="L664" s="32" t="s">
        <v>530</v>
      </c>
      <c r="M664" s="69">
        <v>45712.411909722221</v>
      </c>
      <c r="N664" s="69">
        <v>45716</v>
      </c>
      <c r="O664" s="69">
        <v>45716</v>
      </c>
      <c r="P664" s="74" t="str">
        <f ca="1">IF(Proc[[#This Row],[DaysAgeing]]&gt;5,"yep","on track")</f>
        <v>on track</v>
      </c>
      <c r="Q664" s="3">
        <f ca="1">IF(Proc[[#This Row],[DateClosed]]="",ABS(NETWORKDAYS(Proc[[#This Row],[DateOpened]],TODAY()))-1,ABS(NETWORKDAYS(Proc[[#This Row],[DateOpened]],Proc[[#This Row],[DateClosed]]))-1)</f>
        <v>4</v>
      </c>
      <c r="R664" s="74" t="s">
        <v>538</v>
      </c>
      <c r="S664" s="73"/>
    </row>
    <row r="665" spans="1:19" hidden="1">
      <c r="A665" s="72" t="s">
        <v>2250</v>
      </c>
      <c r="B665" s="73" t="str">
        <f>IFERROR(VLOOKUP(Proc[[#This Row],[App]],Table2[],3,0),"open")</f>
        <v>ok</v>
      </c>
      <c r="C665" s="72" t="s">
        <v>369</v>
      </c>
      <c r="D665" t="s">
        <v>2254</v>
      </c>
      <c r="E665" t="s">
        <v>2262</v>
      </c>
      <c r="F665" s="73" t="s">
        <v>2261</v>
      </c>
      <c r="G665" s="72" t="s">
        <v>406</v>
      </c>
      <c r="H665" s="73" t="str">
        <f>IF(Proc[[#This Row],[type]]="LFF (MDG-F)",MID(Proc[[#This Row],[Obj]],13,10),"")</f>
        <v>DE10GM4009</v>
      </c>
      <c r="I665" t="s">
        <v>2265</v>
      </c>
      <c r="J665" s="73" t="b">
        <f>Proc[[#This Row],[Requested]]=Proc[[#This Row],[CurrentParent]]</f>
        <v>0</v>
      </c>
      <c r="K665" s="73" t="str">
        <f>IF(Proc[[#This Row],[Author]]="Marcela Urrego",VLOOKUP(LEFT(Proc[[#This Row],[Requested]],1),Table3[#All],2,0),VLOOKUP(Proc[[#This Row],[Author]],Table4[],2,0))</f>
        <v>MGF</v>
      </c>
      <c r="L665" s="32" t="s">
        <v>530</v>
      </c>
      <c r="M665" s="69">
        <v>45712.411909722221</v>
      </c>
      <c r="N665" s="69">
        <v>45715</v>
      </c>
      <c r="O665" s="69">
        <v>45716</v>
      </c>
      <c r="P665" s="74" t="str">
        <f ca="1">IF(Proc[[#This Row],[DaysAgeing]]&gt;5,"yep","on track")</f>
        <v>on track</v>
      </c>
      <c r="Q665" s="3">
        <f ca="1">IF(Proc[[#This Row],[DateClosed]]="",ABS(NETWORKDAYS(Proc[[#This Row],[DateOpened]],TODAY()))-1,ABS(NETWORKDAYS(Proc[[#This Row],[DateOpened]],Proc[[#This Row],[DateClosed]]))-1)</f>
        <v>4</v>
      </c>
      <c r="R665" s="74" t="s">
        <v>538</v>
      </c>
      <c r="S665" s="73"/>
    </row>
    <row r="666" spans="1:19" hidden="1">
      <c r="A666" s="72" t="s">
        <v>2250</v>
      </c>
      <c r="B666" s="73" t="str">
        <f>IFERROR(VLOOKUP(Proc[[#This Row],[App]],Table2[],3,0),"open")</f>
        <v>ok</v>
      </c>
      <c r="C666" s="72" t="s">
        <v>369</v>
      </c>
      <c r="D666" t="s">
        <v>2255</v>
      </c>
      <c r="E666" t="s">
        <v>2262</v>
      </c>
      <c r="F666" s="73" t="s">
        <v>2261</v>
      </c>
      <c r="G666" s="72" t="s">
        <v>406</v>
      </c>
      <c r="H666" s="73" t="str">
        <f>IF(Proc[[#This Row],[type]]="LFF (MDG-F)",MID(Proc[[#This Row],[Obj]],13,10),"")</f>
        <v>DE10GM8003</v>
      </c>
      <c r="I666" t="s">
        <v>2266</v>
      </c>
      <c r="J666" s="73" t="b">
        <f>Proc[[#This Row],[Requested]]=Proc[[#This Row],[CurrentParent]]</f>
        <v>0</v>
      </c>
      <c r="K666" s="73" t="str">
        <f>IF(Proc[[#This Row],[Author]]="Marcela Urrego",VLOOKUP(LEFT(Proc[[#This Row],[Requested]],1),Table3[#All],2,0),VLOOKUP(Proc[[#This Row],[Author]],Table4[],2,0))</f>
        <v>MGF</v>
      </c>
      <c r="L666" s="32" t="s">
        <v>530</v>
      </c>
      <c r="M666" s="69">
        <v>45712.411909722221</v>
      </c>
      <c r="N666" s="69">
        <v>45715</v>
      </c>
      <c r="O666" s="69">
        <v>45716</v>
      </c>
      <c r="P666" s="74" t="str">
        <f ca="1">IF(Proc[[#This Row],[DaysAgeing]]&gt;5,"yep","on track")</f>
        <v>on track</v>
      </c>
      <c r="Q666" s="3">
        <f ca="1">IF(Proc[[#This Row],[DateClosed]]="",ABS(NETWORKDAYS(Proc[[#This Row],[DateOpened]],TODAY()))-1,ABS(NETWORKDAYS(Proc[[#This Row],[DateOpened]],Proc[[#This Row],[DateClosed]]))-1)</f>
        <v>4</v>
      </c>
      <c r="R666" s="74" t="s">
        <v>538</v>
      </c>
      <c r="S666" s="73"/>
    </row>
    <row r="667" spans="1:19" hidden="1">
      <c r="A667" s="72" t="s">
        <v>2250</v>
      </c>
      <c r="B667" s="73" t="str">
        <f>IFERROR(VLOOKUP(Proc[[#This Row],[App]],Table2[],3,0),"open")</f>
        <v>ok</v>
      </c>
      <c r="C667" s="72" t="s">
        <v>369</v>
      </c>
      <c r="D667" t="s">
        <v>2256</v>
      </c>
      <c r="E667" t="s">
        <v>2262</v>
      </c>
      <c r="F667" s="73" t="s">
        <v>2261</v>
      </c>
      <c r="G667" s="72" t="s">
        <v>406</v>
      </c>
      <c r="H667" s="73" t="str">
        <f>IF(Proc[[#This Row],[type]]="LFF (MDG-F)",MID(Proc[[#This Row],[Obj]],13,10),"")</f>
        <v>KR08GLE009</v>
      </c>
      <c r="J667" s="73" t="b">
        <f>Proc[[#This Row],[Requested]]=Proc[[#This Row],[CurrentParent]]</f>
        <v>0</v>
      </c>
      <c r="K667" s="73" t="str">
        <f>IF(Proc[[#This Row],[Author]]="Marcela Urrego",VLOOKUP(LEFT(Proc[[#This Row],[Requested]],1),Table3[#All],2,0),VLOOKUP(Proc[[#This Row],[Author]],Table4[],2,0))</f>
        <v>MGF</v>
      </c>
      <c r="L667" s="32" t="s">
        <v>530</v>
      </c>
      <c r="M667" s="69">
        <v>45712.411909722221</v>
      </c>
      <c r="N667" s="69">
        <v>45715</v>
      </c>
      <c r="O667" s="69">
        <v>45716</v>
      </c>
      <c r="P667" s="74" t="str">
        <f ca="1">IF(Proc[[#This Row],[DaysAgeing]]&gt;5,"yep","on track")</f>
        <v>on track</v>
      </c>
      <c r="Q667" s="3">
        <f ca="1">IF(Proc[[#This Row],[DateClosed]]="",ABS(NETWORKDAYS(Proc[[#This Row],[DateOpened]],TODAY()))-1,ABS(NETWORKDAYS(Proc[[#This Row],[DateOpened]],Proc[[#This Row],[DateClosed]]))-1)</f>
        <v>4</v>
      </c>
      <c r="R667" s="74" t="s">
        <v>538</v>
      </c>
      <c r="S667" s="73"/>
    </row>
    <row r="668" spans="1:19" hidden="1">
      <c r="A668" s="72" t="s">
        <v>2250</v>
      </c>
      <c r="B668" s="73" t="str">
        <f>IFERROR(VLOOKUP(Proc[[#This Row],[App]],Table2[],3,0),"open")</f>
        <v>ok</v>
      </c>
      <c r="C668" s="72" t="s">
        <v>369</v>
      </c>
      <c r="D668" t="s">
        <v>2257</v>
      </c>
      <c r="E668" t="s">
        <v>2262</v>
      </c>
      <c r="F668" s="73" t="s">
        <v>2261</v>
      </c>
      <c r="G668" s="72" t="s">
        <v>406</v>
      </c>
      <c r="H668" s="73" t="str">
        <f>IF(Proc[[#This Row],[type]]="LFF (MDG-F)",MID(Proc[[#This Row],[Obj]],13,10),"")</f>
        <v>KR11GLE006</v>
      </c>
      <c r="J668" s="73" t="b">
        <f>Proc[[#This Row],[Requested]]=Proc[[#This Row],[CurrentParent]]</f>
        <v>0</v>
      </c>
      <c r="K668" s="73" t="str">
        <f>IF(Proc[[#This Row],[Author]]="Marcela Urrego",VLOOKUP(LEFT(Proc[[#This Row],[Requested]],1),Table3[#All],2,0),VLOOKUP(Proc[[#This Row],[Author]],Table4[],2,0))</f>
        <v>MGF</v>
      </c>
      <c r="L668" s="32" t="s">
        <v>530</v>
      </c>
      <c r="M668" s="69">
        <v>45712.411909722221</v>
      </c>
      <c r="N668" s="69">
        <v>45715</v>
      </c>
      <c r="O668" s="69">
        <v>45716</v>
      </c>
      <c r="P668" s="74" t="str">
        <f ca="1">IF(Proc[[#This Row],[DaysAgeing]]&gt;5,"yep","on track")</f>
        <v>on track</v>
      </c>
      <c r="Q668" s="3">
        <f ca="1">IF(Proc[[#This Row],[DateClosed]]="",ABS(NETWORKDAYS(Proc[[#This Row],[DateOpened]],TODAY()))-1,ABS(NETWORKDAYS(Proc[[#This Row],[DateOpened]],Proc[[#This Row],[DateClosed]]))-1)</f>
        <v>4</v>
      </c>
      <c r="R668" s="74" t="s">
        <v>538</v>
      </c>
      <c r="S668" s="73"/>
    </row>
    <row r="669" spans="1:19" hidden="1">
      <c r="A669" s="72" t="s">
        <v>2250</v>
      </c>
      <c r="B669" s="73" t="str">
        <f>IFERROR(VLOOKUP(Proc[[#This Row],[App]],Table2[],3,0),"open")</f>
        <v>ok</v>
      </c>
      <c r="C669" s="72" t="s">
        <v>369</v>
      </c>
      <c r="D669" t="s">
        <v>2258</v>
      </c>
      <c r="E669" t="s">
        <v>2262</v>
      </c>
      <c r="F669" s="73" t="s">
        <v>2261</v>
      </c>
      <c r="G669" s="72" t="s">
        <v>406</v>
      </c>
      <c r="H669" s="73" t="str">
        <f>IF(Proc[[#This Row],[type]]="LFF (MDG-F)",MID(Proc[[#This Row],[Obj]],13,10),"")</f>
        <v>KR15GLE006</v>
      </c>
      <c r="J669" s="73" t="b">
        <f>Proc[[#This Row],[Requested]]=Proc[[#This Row],[CurrentParent]]</f>
        <v>0</v>
      </c>
      <c r="K669" s="73" t="str">
        <f>IF(Proc[[#This Row],[Author]]="Marcela Urrego",VLOOKUP(LEFT(Proc[[#This Row],[Requested]],1),Table3[#All],2,0),VLOOKUP(Proc[[#This Row],[Author]],Table4[],2,0))</f>
        <v>MGF</v>
      </c>
      <c r="L669" s="32" t="s">
        <v>530</v>
      </c>
      <c r="M669" s="69">
        <v>45712.411909722221</v>
      </c>
      <c r="N669" s="69">
        <v>45715</v>
      </c>
      <c r="O669" s="69">
        <v>45716</v>
      </c>
      <c r="P669" s="74" t="str">
        <f ca="1">IF(Proc[[#This Row],[DaysAgeing]]&gt;5,"yep","on track")</f>
        <v>on track</v>
      </c>
      <c r="Q669" s="3">
        <f ca="1">IF(Proc[[#This Row],[DateClosed]]="",ABS(NETWORKDAYS(Proc[[#This Row],[DateOpened]],TODAY()))-1,ABS(NETWORKDAYS(Proc[[#This Row],[DateOpened]],Proc[[#This Row],[DateClosed]]))-1)</f>
        <v>4</v>
      </c>
      <c r="R669" s="74" t="s">
        <v>538</v>
      </c>
      <c r="S669" s="73"/>
    </row>
    <row r="670" spans="1:19" hidden="1">
      <c r="A670" s="72" t="s">
        <v>2250</v>
      </c>
      <c r="B670" s="73" t="str">
        <f>IFERROR(VLOOKUP(Proc[[#This Row],[App]],Table2[],3,0),"open")</f>
        <v>ok</v>
      </c>
      <c r="C670" s="72" t="s">
        <v>369</v>
      </c>
      <c r="D670" t="s">
        <v>2259</v>
      </c>
      <c r="E670" t="s">
        <v>2262</v>
      </c>
      <c r="F670" s="73" t="s">
        <v>2261</v>
      </c>
      <c r="G670" s="72" t="s">
        <v>406</v>
      </c>
      <c r="H670" s="73" t="str">
        <f>IF(Proc[[#This Row],[type]]="LFF (MDG-F)",MID(Proc[[#This Row],[Obj]],13,10),"")</f>
        <v>KR16GLE006</v>
      </c>
      <c r="J670" s="73" t="b">
        <f>Proc[[#This Row],[Requested]]=Proc[[#This Row],[CurrentParent]]</f>
        <v>0</v>
      </c>
      <c r="K670" s="73" t="str">
        <f>IF(Proc[[#This Row],[Author]]="Marcela Urrego",VLOOKUP(LEFT(Proc[[#This Row],[Requested]],1),Table3[#All],2,0),VLOOKUP(Proc[[#This Row],[Author]],Table4[],2,0))</f>
        <v>MGF</v>
      </c>
      <c r="L670" s="32" t="s">
        <v>530</v>
      </c>
      <c r="M670" s="69">
        <v>45712.411909722221</v>
      </c>
      <c r="N670" s="69">
        <v>45715</v>
      </c>
      <c r="O670" s="69">
        <v>45716</v>
      </c>
      <c r="P670" s="74" t="str">
        <f ca="1">IF(Proc[[#This Row],[DaysAgeing]]&gt;5,"yep","on track")</f>
        <v>on track</v>
      </c>
      <c r="Q670" s="3">
        <f ca="1">IF(Proc[[#This Row],[DateClosed]]="",ABS(NETWORKDAYS(Proc[[#This Row],[DateOpened]],TODAY()))-1,ABS(NETWORKDAYS(Proc[[#This Row],[DateOpened]],Proc[[#This Row],[DateClosed]]))-1)</f>
        <v>4</v>
      </c>
      <c r="R670" s="74" t="s">
        <v>538</v>
      </c>
      <c r="S670" s="73"/>
    </row>
    <row r="671" spans="1:19" hidden="1">
      <c r="A671" s="72" t="s">
        <v>2250</v>
      </c>
      <c r="B671" s="73" t="str">
        <f>IFERROR(VLOOKUP(Proc[[#This Row],[App]],Table2[],3,0),"open")</f>
        <v>ok</v>
      </c>
      <c r="C671" s="72" t="s">
        <v>369</v>
      </c>
      <c r="D671" t="s">
        <v>2260</v>
      </c>
      <c r="E671" t="s">
        <v>2262</v>
      </c>
      <c r="F671" s="73" t="s">
        <v>2261</v>
      </c>
      <c r="G671" s="72" t="s">
        <v>406</v>
      </c>
      <c r="H671" s="73" t="str">
        <f>IF(Proc[[#This Row],[type]]="LFF (MDG-F)",MID(Proc[[#This Row],[Obj]],13,10),"")</f>
        <v>SG10GM2004</v>
      </c>
      <c r="J671" s="73" t="b">
        <f>Proc[[#This Row],[Requested]]=Proc[[#This Row],[CurrentParent]]</f>
        <v>0</v>
      </c>
      <c r="K671" s="73" t="str">
        <f>IF(Proc[[#This Row],[Author]]="Marcela Urrego",VLOOKUP(LEFT(Proc[[#This Row],[Requested]],1),Table3[#All],2,0),VLOOKUP(Proc[[#This Row],[Author]],Table4[],2,0))</f>
        <v>MGF</v>
      </c>
      <c r="L671" s="32" t="s">
        <v>530</v>
      </c>
      <c r="M671" s="69">
        <v>45712.411909722221</v>
      </c>
      <c r="N671" s="69">
        <v>45715</v>
      </c>
      <c r="O671" s="69">
        <v>45716</v>
      </c>
      <c r="P671" s="74" t="str">
        <f ca="1">IF(Proc[[#This Row],[DaysAgeing]]&gt;5,"yep","on track")</f>
        <v>on track</v>
      </c>
      <c r="Q671" s="3">
        <f ca="1">IF(Proc[[#This Row],[DateClosed]]="",ABS(NETWORKDAYS(Proc[[#This Row],[DateOpened]],TODAY()))-1,ABS(NETWORKDAYS(Proc[[#This Row],[DateOpened]],Proc[[#This Row],[DateClosed]]))-1)</f>
        <v>4</v>
      </c>
      <c r="R671" s="74" t="s">
        <v>538</v>
      </c>
      <c r="S671" s="73"/>
    </row>
    <row r="672" spans="1:19" hidden="1">
      <c r="A672" s="72" t="s">
        <v>2267</v>
      </c>
      <c r="B672" s="73" t="str">
        <f>IFERROR(VLOOKUP(Proc[[#This Row],[App]],Table2[],3,0),"open")</f>
        <v>ok</v>
      </c>
      <c r="C672" s="72" t="s">
        <v>369</v>
      </c>
      <c r="D672" t="s">
        <v>2268</v>
      </c>
      <c r="E672" t="s">
        <v>2272</v>
      </c>
      <c r="F672" s="73" t="s">
        <v>2274</v>
      </c>
      <c r="G672" s="72" t="s">
        <v>400</v>
      </c>
      <c r="H672" s="73" t="str">
        <f>IF(Proc[[#This Row],[type]]="LFF (MDG-F)",MID(Proc[[#This Row],[Obj]],13,10),"")</f>
        <v/>
      </c>
      <c r="J672" s="73" t="b">
        <f>Proc[[#This Row],[Requested]]=Proc[[#This Row],[CurrentParent]]</f>
        <v>0</v>
      </c>
      <c r="K672" s="73" t="str">
        <f>IF(Proc[[#This Row],[Author]]="Marcela Urrego",VLOOKUP(LEFT(Proc[[#This Row],[Requested]],1),Table3[#All],2,0),VLOOKUP(Proc[[#This Row],[Author]],Table4[],2,0))</f>
        <v>HC</v>
      </c>
      <c r="L672" s="32" t="s">
        <v>530</v>
      </c>
      <c r="M672" s="69">
        <v>45712.395381944443</v>
      </c>
      <c r="N672" s="69">
        <v>45713</v>
      </c>
      <c r="O672" s="69">
        <v>45713</v>
      </c>
      <c r="P672" s="74" t="str">
        <f ca="1">IF(Proc[[#This Row],[DaysAgeing]]&gt;5,"yep","on track")</f>
        <v>on track</v>
      </c>
      <c r="Q672" s="3">
        <f ca="1">IF(Proc[[#This Row],[DateClosed]]="",ABS(NETWORKDAYS(Proc[[#This Row],[DateOpened]],TODAY()))-1,ABS(NETWORKDAYS(Proc[[#This Row],[DateOpened]],Proc[[#This Row],[DateClosed]]))-1)</f>
        <v>1</v>
      </c>
      <c r="R672" s="74" t="s">
        <v>514</v>
      </c>
      <c r="S672" s="73"/>
    </row>
    <row r="673" spans="1:19" hidden="1">
      <c r="A673" s="72" t="s">
        <v>2267</v>
      </c>
      <c r="B673" s="73" t="str">
        <f>IFERROR(VLOOKUP(Proc[[#This Row],[App]],Table2[],3,0),"open")</f>
        <v>ok</v>
      </c>
      <c r="C673" s="72" t="s">
        <v>369</v>
      </c>
      <c r="D673" t="s">
        <v>2269</v>
      </c>
      <c r="E673" t="s">
        <v>2273</v>
      </c>
      <c r="F673" s="73" t="s">
        <v>2275</v>
      </c>
      <c r="G673" s="72" t="s">
        <v>400</v>
      </c>
      <c r="H673" s="73" t="str">
        <f>IF(Proc[[#This Row],[type]]="LFF (MDG-F)",MID(Proc[[#This Row],[Obj]],13,10),"")</f>
        <v/>
      </c>
      <c r="J673" s="73" t="b">
        <f>Proc[[#This Row],[Requested]]=Proc[[#This Row],[CurrentParent]]</f>
        <v>0</v>
      </c>
      <c r="K673" s="73" t="str">
        <f>IF(Proc[[#This Row],[Author]]="Marcela Urrego",VLOOKUP(LEFT(Proc[[#This Row],[Requested]],1),Table3[#All],2,0),VLOOKUP(Proc[[#This Row],[Author]],Table4[],2,0))</f>
        <v>HC</v>
      </c>
      <c r="L673" s="32" t="s">
        <v>530</v>
      </c>
      <c r="M673" s="69">
        <v>45712.395381944443</v>
      </c>
      <c r="N673" s="69">
        <v>45713</v>
      </c>
      <c r="O673" s="69">
        <v>45713</v>
      </c>
      <c r="P673" s="74" t="str">
        <f ca="1">IF(Proc[[#This Row],[DaysAgeing]]&gt;5,"yep","on track")</f>
        <v>on track</v>
      </c>
      <c r="Q673" s="3">
        <f ca="1">IF(Proc[[#This Row],[DateClosed]]="",ABS(NETWORKDAYS(Proc[[#This Row],[DateOpened]],TODAY()))-1,ABS(NETWORKDAYS(Proc[[#This Row],[DateOpened]],Proc[[#This Row],[DateClosed]]))-1)</f>
        <v>1</v>
      </c>
      <c r="R673" s="74" t="s">
        <v>514</v>
      </c>
      <c r="S673" s="73"/>
    </row>
    <row r="674" spans="1:19" hidden="1">
      <c r="A674" t="s">
        <v>2267</v>
      </c>
      <c r="B674" s="73" t="str">
        <f>IFERROR(VLOOKUP(Proc[[#This Row],[App]],Table2[],3,0),"open")</f>
        <v>ok</v>
      </c>
      <c r="C674" s="72" t="s">
        <v>369</v>
      </c>
      <c r="D674" t="s">
        <v>2270</v>
      </c>
      <c r="E674" t="s">
        <v>2273</v>
      </c>
      <c r="F674" s="73" t="s">
        <v>2275</v>
      </c>
      <c r="G674" s="72" t="s">
        <v>400</v>
      </c>
      <c r="H674" s="73" t="str">
        <f>IF(Proc[[#This Row],[type]]="LFF (MDG-F)",MID(Proc[[#This Row],[Obj]],13,10),"")</f>
        <v/>
      </c>
      <c r="J674" s="73" t="b">
        <f>Proc[[#This Row],[Requested]]=Proc[[#This Row],[CurrentParent]]</f>
        <v>0</v>
      </c>
      <c r="K674" s="73" t="str">
        <f>IF(Proc[[#This Row],[Author]]="Marcela Urrego",VLOOKUP(LEFT(Proc[[#This Row],[Requested]],1),Table3[#All],2,0),VLOOKUP(Proc[[#This Row],[Author]],Table4[],2,0))</f>
        <v>HC</v>
      </c>
      <c r="L674" s="32" t="s">
        <v>530</v>
      </c>
      <c r="M674" s="69">
        <v>45712.395381944443</v>
      </c>
      <c r="N674" s="69">
        <v>45713</v>
      </c>
      <c r="O674" s="69">
        <v>45713</v>
      </c>
      <c r="P674" s="74" t="str">
        <f ca="1">IF(Proc[[#This Row],[DaysAgeing]]&gt;5,"yep","on track")</f>
        <v>on track</v>
      </c>
      <c r="Q674" s="3">
        <f ca="1">IF(Proc[[#This Row],[DateClosed]]="",ABS(NETWORKDAYS(Proc[[#This Row],[DateOpened]],TODAY()))-1,ABS(NETWORKDAYS(Proc[[#This Row],[DateOpened]],Proc[[#This Row],[DateClosed]]))-1)</f>
        <v>1</v>
      </c>
      <c r="R674" s="74" t="s">
        <v>514</v>
      </c>
      <c r="S674" s="73"/>
    </row>
    <row r="675" spans="1:19" hidden="1">
      <c r="A675" s="72" t="s">
        <v>2267</v>
      </c>
      <c r="B675" s="73" t="str">
        <f>IFERROR(VLOOKUP(Proc[[#This Row],[App]],Table2[],3,0),"open")</f>
        <v>ok</v>
      </c>
      <c r="C675" s="72" t="s">
        <v>369</v>
      </c>
      <c r="D675" t="s">
        <v>2271</v>
      </c>
      <c r="E675" t="s">
        <v>2273</v>
      </c>
      <c r="F675" s="73" t="s">
        <v>2275</v>
      </c>
      <c r="G675" s="72" t="s">
        <v>400</v>
      </c>
      <c r="H675" s="73" t="str">
        <f>IF(Proc[[#This Row],[type]]="LFF (MDG-F)",MID(Proc[[#This Row],[Obj]],13,10),"")</f>
        <v/>
      </c>
      <c r="J675" s="73" t="b">
        <f>Proc[[#This Row],[Requested]]=Proc[[#This Row],[CurrentParent]]</f>
        <v>0</v>
      </c>
      <c r="K675" s="73" t="str">
        <f>IF(Proc[[#This Row],[Author]]="Marcela Urrego",VLOOKUP(LEFT(Proc[[#This Row],[Requested]],1),Table3[#All],2,0),VLOOKUP(Proc[[#This Row],[Author]],Table4[],2,0))</f>
        <v>HC</v>
      </c>
      <c r="L675" s="32" t="s">
        <v>530</v>
      </c>
      <c r="M675" s="69">
        <v>45712.395381944443</v>
      </c>
      <c r="N675" s="69">
        <v>45713</v>
      </c>
      <c r="O675" s="69">
        <v>45713</v>
      </c>
      <c r="P675" s="74" t="str">
        <f ca="1">IF(Proc[[#This Row],[DaysAgeing]]&gt;5,"yep","on track")</f>
        <v>on track</v>
      </c>
      <c r="Q675" s="3">
        <f ca="1">IF(Proc[[#This Row],[DateClosed]]="",ABS(NETWORKDAYS(Proc[[#This Row],[DateOpened]],TODAY()))-1,ABS(NETWORKDAYS(Proc[[#This Row],[DateOpened]],Proc[[#This Row],[DateClosed]]))-1)</f>
        <v>1</v>
      </c>
      <c r="R675" s="74" t="s">
        <v>514</v>
      </c>
      <c r="S675" s="73"/>
    </row>
    <row r="676" spans="1:19" hidden="1">
      <c r="A676" t="s">
        <v>2277</v>
      </c>
      <c r="B676" s="73" t="str">
        <f>IFERROR(VLOOKUP(Proc[[#This Row],[App]],Table2[],3,0),"open")</f>
        <v>ok</v>
      </c>
      <c r="C676" t="s">
        <v>369</v>
      </c>
      <c r="D676" t="s">
        <v>2278</v>
      </c>
      <c r="E676" t="s">
        <v>2281</v>
      </c>
      <c r="F676" s="73" t="s">
        <v>2284</v>
      </c>
      <c r="G676" t="s">
        <v>400</v>
      </c>
      <c r="H676" s="73" t="str">
        <f>IF(Proc[[#This Row],[type]]="LFF (MDG-F)",MID(Proc[[#This Row],[Obj]],13,10),"")</f>
        <v/>
      </c>
      <c r="I676" t="s">
        <v>2287</v>
      </c>
      <c r="J676" s="73" t="b">
        <f>Proc[[#This Row],[Requested]]=Proc[[#This Row],[CurrentParent]]</f>
        <v>0</v>
      </c>
      <c r="K676" s="73" t="str">
        <f>IF(Proc[[#This Row],[Author]]="Marcela Urrego",VLOOKUP(LEFT(Proc[[#This Row],[Requested]],1),Table3[#All],2,0),VLOOKUP(Proc[[#This Row],[Author]],Table4[],2,0))</f>
        <v>HC</v>
      </c>
      <c r="L676" s="32" t="s">
        <v>530</v>
      </c>
      <c r="M676" s="69">
        <v>45713.312280092592</v>
      </c>
      <c r="P676" s="74" t="str">
        <f ca="1">IF(Proc[[#This Row],[DaysAgeing]]&gt;5,"yep","on track")</f>
        <v>yep</v>
      </c>
      <c r="Q676" s="3">
        <f ca="1">IF(Proc[[#This Row],[DateClosed]]="",ABS(NETWORKDAYS(Proc[[#This Row],[DateOpened]],TODAY()))-1,ABS(NETWORKDAYS(Proc[[#This Row],[DateOpened]],Proc[[#This Row],[DateClosed]]))-1)</f>
        <v>6</v>
      </c>
      <c r="R676" s="74" t="s">
        <v>502</v>
      </c>
      <c r="S676" s="73"/>
    </row>
    <row r="677" spans="1:19" hidden="1">
      <c r="A677" s="72" t="s">
        <v>2277</v>
      </c>
      <c r="B677" s="73" t="str">
        <f>IFERROR(VLOOKUP(Proc[[#This Row],[App]],Table2[],3,0),"open")</f>
        <v>ok</v>
      </c>
      <c r="C677" s="72" t="s">
        <v>369</v>
      </c>
      <c r="D677" t="s">
        <v>2279</v>
      </c>
      <c r="E677" t="s">
        <v>2282</v>
      </c>
      <c r="F677" s="73" t="s">
        <v>2285</v>
      </c>
      <c r="G677" s="72" t="s">
        <v>400</v>
      </c>
      <c r="H677" s="73" t="str">
        <f>IF(Proc[[#This Row],[type]]="LFF (MDG-F)",MID(Proc[[#This Row],[Obj]],13,10),"")</f>
        <v/>
      </c>
      <c r="I677" s="72" t="s">
        <v>2287</v>
      </c>
      <c r="J677" s="73" t="b">
        <f>Proc[[#This Row],[Requested]]=Proc[[#This Row],[CurrentParent]]</f>
        <v>0</v>
      </c>
      <c r="K677" s="73" t="str">
        <f>IF(Proc[[#This Row],[Author]]="Marcela Urrego",VLOOKUP(LEFT(Proc[[#This Row],[Requested]],1),Table3[#All],2,0),VLOOKUP(Proc[[#This Row],[Author]],Table4[],2,0))</f>
        <v>HC</v>
      </c>
      <c r="L677" s="32" t="s">
        <v>530</v>
      </c>
      <c r="M677" s="69">
        <v>45713.312280092592</v>
      </c>
      <c r="P677" s="74" t="str">
        <f ca="1">IF(Proc[[#This Row],[DaysAgeing]]&gt;5,"yep","on track")</f>
        <v>yep</v>
      </c>
      <c r="Q677" s="3">
        <f ca="1">IF(Proc[[#This Row],[DateClosed]]="",ABS(NETWORKDAYS(Proc[[#This Row],[DateOpened]],TODAY()))-1,ABS(NETWORKDAYS(Proc[[#This Row],[DateOpened]],Proc[[#This Row],[DateClosed]]))-1)</f>
        <v>6</v>
      </c>
      <c r="R677" s="74" t="s">
        <v>502</v>
      </c>
      <c r="S677" s="73"/>
    </row>
    <row r="678" spans="1:19" hidden="1">
      <c r="A678" s="72" t="s">
        <v>2277</v>
      </c>
      <c r="B678" s="73" t="str">
        <f>IFERROR(VLOOKUP(Proc[[#This Row],[App]],Table2[],3,0),"open")</f>
        <v>ok</v>
      </c>
      <c r="C678" s="72" t="s">
        <v>369</v>
      </c>
      <c r="D678" t="s">
        <v>2280</v>
      </c>
      <c r="E678" t="s">
        <v>2283</v>
      </c>
      <c r="F678" s="73" t="s">
        <v>2286</v>
      </c>
      <c r="G678" s="72" t="s">
        <v>400</v>
      </c>
      <c r="H678" s="73" t="str">
        <f>IF(Proc[[#This Row],[type]]="LFF (MDG-F)",MID(Proc[[#This Row],[Obj]],13,10),"")</f>
        <v/>
      </c>
      <c r="I678" s="72" t="s">
        <v>2287</v>
      </c>
      <c r="J678" s="73" t="b">
        <f>Proc[[#This Row],[Requested]]=Proc[[#This Row],[CurrentParent]]</f>
        <v>0</v>
      </c>
      <c r="K678" s="73" t="str">
        <f>IF(Proc[[#This Row],[Author]]="Marcela Urrego",VLOOKUP(LEFT(Proc[[#This Row],[Requested]],1),Table3[#All],2,0),VLOOKUP(Proc[[#This Row],[Author]],Table4[],2,0))</f>
        <v>HC</v>
      </c>
      <c r="L678" s="32" t="s">
        <v>530</v>
      </c>
      <c r="M678" s="69">
        <v>45713.312280092592</v>
      </c>
      <c r="P678" s="74" t="str">
        <f ca="1">IF(Proc[[#This Row],[DaysAgeing]]&gt;5,"yep","on track")</f>
        <v>yep</v>
      </c>
      <c r="Q678" s="3">
        <f ca="1">IF(Proc[[#This Row],[DateClosed]]="",ABS(NETWORKDAYS(Proc[[#This Row],[DateOpened]],TODAY()))-1,ABS(NETWORKDAYS(Proc[[#This Row],[DateOpened]],Proc[[#This Row],[DateClosed]]))-1)</f>
        <v>6</v>
      </c>
      <c r="R678" s="74" t="s">
        <v>502</v>
      </c>
      <c r="S678" s="73"/>
    </row>
    <row r="679" spans="1:19" hidden="1">
      <c r="A679" t="s">
        <v>2288</v>
      </c>
      <c r="B679" s="73" t="str">
        <f>IFERROR(VLOOKUP(Proc[[#This Row],[App]],Table2[],3,0),"open")</f>
        <v>ok</v>
      </c>
      <c r="C679" t="s">
        <v>369</v>
      </c>
      <c r="D679" t="s">
        <v>2289</v>
      </c>
      <c r="E679" t="s">
        <v>2290</v>
      </c>
      <c r="F679" s="73" t="s">
        <v>2291</v>
      </c>
      <c r="G679" s="72" t="s">
        <v>406</v>
      </c>
      <c r="H679" s="73" t="str">
        <f>IF(Proc[[#This Row],[type]]="LFF (MDG-F)",MID(Proc[[#This Row],[Obj]],13,10),"")</f>
        <v>CN50C01602</v>
      </c>
      <c r="J679" s="73" t="b">
        <f>Proc[[#This Row],[Requested]]=Proc[[#This Row],[CurrentParent]]</f>
        <v>0</v>
      </c>
      <c r="K679" s="73" t="str">
        <f>IF(Proc[[#This Row],[Author]]="Marcela Urrego",VLOOKUP(LEFT(Proc[[#This Row],[Requested]],1),Table3[#All],2,0),VLOOKUP(Proc[[#This Row],[Author]],Table4[],2,0))</f>
        <v>HC</v>
      </c>
      <c r="L679" s="32" t="s">
        <v>530</v>
      </c>
      <c r="M679" s="69">
        <v>45713.229062500002</v>
      </c>
      <c r="N679" s="69">
        <v>45715</v>
      </c>
      <c r="O679" s="69">
        <v>45715</v>
      </c>
      <c r="P679" s="74" t="str">
        <f ca="1">IF(Proc[[#This Row],[DaysAgeing]]&gt;5,"yep","on track")</f>
        <v>on track</v>
      </c>
      <c r="Q679" s="3">
        <f ca="1">IF(Proc[[#This Row],[DateClosed]]="",ABS(NETWORKDAYS(Proc[[#This Row],[DateOpened]],TODAY()))-1,ABS(NETWORKDAYS(Proc[[#This Row],[DateOpened]],Proc[[#This Row],[DateClosed]]))-1)</f>
        <v>2</v>
      </c>
      <c r="R679" s="74" t="s">
        <v>496</v>
      </c>
      <c r="S679" s="73"/>
    </row>
    <row r="680" spans="1:19" hidden="1">
      <c r="A680" s="72" t="s">
        <v>2288</v>
      </c>
      <c r="B680" s="73" t="str">
        <f>IFERROR(VLOOKUP(Proc[[#This Row],[App]],Table2[],3,0),"open")</f>
        <v>ok</v>
      </c>
      <c r="C680" s="72" t="s">
        <v>369</v>
      </c>
      <c r="D680" t="s">
        <v>2292</v>
      </c>
      <c r="E680" t="s">
        <v>2293</v>
      </c>
      <c r="F680" s="73" t="s">
        <v>2294</v>
      </c>
      <c r="G680" s="72" t="s">
        <v>406</v>
      </c>
      <c r="H680" s="73" t="str">
        <f>IF(Proc[[#This Row],[type]]="LFF (MDG-F)",MID(Proc[[#This Row],[Obj]],13,10),"")</f>
        <v>CN90L50000</v>
      </c>
      <c r="J680" s="73" t="b">
        <f>Proc[[#This Row],[Requested]]=Proc[[#This Row],[CurrentParent]]</f>
        <v>0</v>
      </c>
      <c r="K680" s="73" t="str">
        <f>IF(Proc[[#This Row],[Author]]="Marcela Urrego",VLOOKUP(LEFT(Proc[[#This Row],[Requested]],1),Table3[#All],2,0),VLOOKUP(Proc[[#This Row],[Author]],Table4[],2,0))</f>
        <v>HC</v>
      </c>
      <c r="L680" s="32" t="s">
        <v>530</v>
      </c>
      <c r="M680" s="69">
        <v>45713.229062500002</v>
      </c>
      <c r="N680" s="69">
        <v>45715</v>
      </c>
      <c r="O680" s="69">
        <v>45715</v>
      </c>
      <c r="P680" s="74" t="str">
        <f ca="1">IF(Proc[[#This Row],[DaysAgeing]]&gt;5,"yep","on track")</f>
        <v>on track</v>
      </c>
      <c r="Q680" s="3">
        <f ca="1">IF(Proc[[#This Row],[DateClosed]]="",ABS(NETWORKDAYS(Proc[[#This Row],[DateOpened]],TODAY()))-1,ABS(NETWORKDAYS(Proc[[#This Row],[DateOpened]],Proc[[#This Row],[DateClosed]]))-1)</f>
        <v>2</v>
      </c>
      <c r="R680" s="74" t="s">
        <v>496</v>
      </c>
      <c r="S680" s="73"/>
    </row>
    <row r="681" spans="1:19" hidden="1">
      <c r="A681" s="72" t="s">
        <v>2288</v>
      </c>
      <c r="B681" s="73" t="str">
        <f>IFERROR(VLOOKUP(Proc[[#This Row],[App]],Table2[],3,0),"open")</f>
        <v>ok</v>
      </c>
      <c r="C681" s="72" t="s">
        <v>369</v>
      </c>
      <c r="D681" t="s">
        <v>2295</v>
      </c>
      <c r="E681" t="s">
        <v>2293</v>
      </c>
      <c r="F681" s="73" t="s">
        <v>2294</v>
      </c>
      <c r="G681" s="72" t="s">
        <v>406</v>
      </c>
      <c r="H681" s="73" t="str">
        <f>IF(Proc[[#This Row],[type]]="LFF (MDG-F)",MID(Proc[[#This Row],[Obj]],13,10),"")</f>
        <v>CN90L80001</v>
      </c>
      <c r="J681" s="73" t="b">
        <f>Proc[[#This Row],[Requested]]=Proc[[#This Row],[CurrentParent]]</f>
        <v>0</v>
      </c>
      <c r="K681" s="73" t="str">
        <f>IF(Proc[[#This Row],[Author]]="Marcela Urrego",VLOOKUP(LEFT(Proc[[#This Row],[Requested]],1),Table3[#All],2,0),VLOOKUP(Proc[[#This Row],[Author]],Table4[],2,0))</f>
        <v>HC</v>
      </c>
      <c r="L681" s="32" t="s">
        <v>530</v>
      </c>
      <c r="M681" s="69">
        <v>45713.229062500002</v>
      </c>
      <c r="N681" s="69">
        <v>45715</v>
      </c>
      <c r="O681" s="69">
        <v>45715</v>
      </c>
      <c r="P681" s="74" t="str">
        <f ca="1">IF(Proc[[#This Row],[DaysAgeing]]&gt;5,"yep","on track")</f>
        <v>on track</v>
      </c>
      <c r="Q681" s="3">
        <f ca="1">IF(Proc[[#This Row],[DateClosed]]="",ABS(NETWORKDAYS(Proc[[#This Row],[DateOpened]],TODAY()))-1,ABS(NETWORKDAYS(Proc[[#This Row],[DateOpened]],Proc[[#This Row],[DateClosed]]))-1)</f>
        <v>2</v>
      </c>
      <c r="R681" s="74" t="s">
        <v>496</v>
      </c>
      <c r="S681" s="73"/>
    </row>
    <row r="682" spans="1:19" hidden="1">
      <c r="A682" s="72" t="s">
        <v>2288</v>
      </c>
      <c r="B682" s="73" t="str">
        <f>IFERROR(VLOOKUP(Proc[[#This Row],[App]],Table2[],3,0),"open")</f>
        <v>ok</v>
      </c>
      <c r="C682" s="72" t="s">
        <v>369</v>
      </c>
      <c r="D682" t="s">
        <v>2296</v>
      </c>
      <c r="E682" t="s">
        <v>2297</v>
      </c>
      <c r="F682" s="73" t="s">
        <v>2298</v>
      </c>
      <c r="G682" s="72" t="s">
        <v>400</v>
      </c>
      <c r="H682" s="73" t="str">
        <f>IF(Proc[[#This Row],[type]]="LFF (MDG-F)",MID(Proc[[#This Row],[Obj]],13,10),"")</f>
        <v/>
      </c>
      <c r="J682" s="73" t="b">
        <f>Proc[[#This Row],[Requested]]=Proc[[#This Row],[CurrentParent]]</f>
        <v>0</v>
      </c>
      <c r="K682" s="73" t="str">
        <f>IF(Proc[[#This Row],[Author]]="Marcela Urrego",VLOOKUP(LEFT(Proc[[#This Row],[Requested]],1),Table3[#All],2,0),VLOOKUP(Proc[[#This Row],[Author]],Table4[],2,0))</f>
        <v>HC</v>
      </c>
      <c r="L682" s="32" t="s">
        <v>530</v>
      </c>
      <c r="M682" s="69">
        <v>45713.229062500002</v>
      </c>
      <c r="N682" s="69">
        <v>45715</v>
      </c>
      <c r="O682" s="69">
        <v>45715</v>
      </c>
      <c r="P682" s="74" t="str">
        <f ca="1">IF(Proc[[#This Row],[DaysAgeing]]&gt;5,"yep","on track")</f>
        <v>on track</v>
      </c>
      <c r="Q682" s="3">
        <f ca="1">IF(Proc[[#This Row],[DateClosed]]="",ABS(NETWORKDAYS(Proc[[#This Row],[DateOpened]],TODAY()))-1,ABS(NETWORKDAYS(Proc[[#This Row],[DateOpened]],Proc[[#This Row],[DateClosed]]))-1)</f>
        <v>2</v>
      </c>
      <c r="R682" s="74" t="s">
        <v>496</v>
      </c>
      <c r="S682" s="73"/>
    </row>
    <row r="683" spans="1:19" hidden="1">
      <c r="A683" s="72" t="s">
        <v>2288</v>
      </c>
      <c r="B683" s="73" t="str">
        <f>IFERROR(VLOOKUP(Proc[[#This Row],[App]],Table2[],3,0),"open")</f>
        <v>ok</v>
      </c>
      <c r="C683" s="72" t="s">
        <v>369</v>
      </c>
      <c r="D683" t="s">
        <v>2299</v>
      </c>
      <c r="E683" t="s">
        <v>2300</v>
      </c>
      <c r="F683" s="73" t="s">
        <v>2301</v>
      </c>
      <c r="G683" s="72" t="s">
        <v>400</v>
      </c>
      <c r="H683" s="73" t="str">
        <f>IF(Proc[[#This Row],[type]]="LFF (MDG-F)",MID(Proc[[#This Row],[Obj]],13,10),"")</f>
        <v/>
      </c>
      <c r="J683" s="73" t="b">
        <f>Proc[[#This Row],[Requested]]=Proc[[#This Row],[CurrentParent]]</f>
        <v>0</v>
      </c>
      <c r="K683" s="73" t="str">
        <f>IF(Proc[[#This Row],[Author]]="Marcela Urrego",VLOOKUP(LEFT(Proc[[#This Row],[Requested]],1),Table3[#All],2,0),VLOOKUP(Proc[[#This Row],[Author]],Table4[],2,0))</f>
        <v>HC</v>
      </c>
      <c r="L683" s="32" t="s">
        <v>530</v>
      </c>
      <c r="M683" s="69">
        <v>45713.229062500002</v>
      </c>
      <c r="N683" s="69">
        <v>45715</v>
      </c>
      <c r="O683" s="69">
        <v>45715</v>
      </c>
      <c r="P683" s="74" t="str">
        <f ca="1">IF(Proc[[#This Row],[DaysAgeing]]&gt;5,"yep","on track")</f>
        <v>on track</v>
      </c>
      <c r="Q683" s="3">
        <f ca="1">IF(Proc[[#This Row],[DateClosed]]="",ABS(NETWORKDAYS(Proc[[#This Row],[DateOpened]],TODAY()))-1,ABS(NETWORKDAYS(Proc[[#This Row],[DateOpened]],Proc[[#This Row],[DateClosed]]))-1)</f>
        <v>2</v>
      </c>
      <c r="R683" s="74" t="s">
        <v>496</v>
      </c>
      <c r="S683" s="73"/>
    </row>
    <row r="684" spans="1:19" hidden="1">
      <c r="A684" s="72" t="s">
        <v>2288</v>
      </c>
      <c r="B684" s="73" t="str">
        <f>IFERROR(VLOOKUP(Proc[[#This Row],[App]],Table2[],3,0),"open")</f>
        <v>ok</v>
      </c>
      <c r="C684" s="72" t="s">
        <v>369</v>
      </c>
      <c r="D684" t="s">
        <v>2302</v>
      </c>
      <c r="E684" t="s">
        <v>2300</v>
      </c>
      <c r="F684" s="73" t="s">
        <v>2301</v>
      </c>
      <c r="G684" s="72" t="s">
        <v>400</v>
      </c>
      <c r="H684" s="73" t="str">
        <f>IF(Proc[[#This Row],[type]]="LFF (MDG-F)",MID(Proc[[#This Row],[Obj]],13,10),"")</f>
        <v/>
      </c>
      <c r="J684" s="73" t="b">
        <f>Proc[[#This Row],[Requested]]=Proc[[#This Row],[CurrentParent]]</f>
        <v>0</v>
      </c>
      <c r="K684" s="73" t="str">
        <f>IF(Proc[[#This Row],[Author]]="Marcela Urrego",VLOOKUP(LEFT(Proc[[#This Row],[Requested]],1),Table3[#All],2,0),VLOOKUP(Proc[[#This Row],[Author]],Table4[],2,0))</f>
        <v>HC</v>
      </c>
      <c r="L684" s="32" t="s">
        <v>530</v>
      </c>
      <c r="M684" s="69">
        <v>45713.229062500002</v>
      </c>
      <c r="N684" s="69">
        <v>45715</v>
      </c>
      <c r="O684" s="69">
        <v>45715</v>
      </c>
      <c r="P684" s="74" t="str">
        <f ca="1">IF(Proc[[#This Row],[DaysAgeing]]&gt;5,"yep","on track")</f>
        <v>on track</v>
      </c>
      <c r="Q684" s="3">
        <f ca="1">IF(Proc[[#This Row],[DateClosed]]="",ABS(NETWORKDAYS(Proc[[#This Row],[DateOpened]],TODAY()))-1,ABS(NETWORKDAYS(Proc[[#This Row],[DateOpened]],Proc[[#This Row],[DateClosed]]))-1)</f>
        <v>2</v>
      </c>
      <c r="R684" s="74" t="s">
        <v>496</v>
      </c>
      <c r="S684" s="73"/>
    </row>
    <row r="685" spans="1:19" hidden="1">
      <c r="A685" s="72" t="s">
        <v>2288</v>
      </c>
      <c r="B685" s="73" t="str">
        <f>IFERROR(VLOOKUP(Proc[[#This Row],[App]],Table2[],3,0),"open")</f>
        <v>ok</v>
      </c>
      <c r="C685" s="72" t="s">
        <v>369</v>
      </c>
      <c r="D685" t="s">
        <v>2303</v>
      </c>
      <c r="E685" t="s">
        <v>2297</v>
      </c>
      <c r="F685" s="73" t="s">
        <v>2298</v>
      </c>
      <c r="G685" s="72" t="s">
        <v>400</v>
      </c>
      <c r="H685" s="73" t="str">
        <f>IF(Proc[[#This Row],[type]]="LFF (MDG-F)",MID(Proc[[#This Row],[Obj]],13,10),"")</f>
        <v/>
      </c>
      <c r="J685" s="73" t="b">
        <f>Proc[[#This Row],[Requested]]=Proc[[#This Row],[CurrentParent]]</f>
        <v>0</v>
      </c>
      <c r="K685" s="73" t="str">
        <f>IF(Proc[[#This Row],[Author]]="Marcela Urrego",VLOOKUP(LEFT(Proc[[#This Row],[Requested]],1),Table3[#All],2,0),VLOOKUP(Proc[[#This Row],[Author]],Table4[],2,0))</f>
        <v>HC</v>
      </c>
      <c r="L685" s="32" t="s">
        <v>530</v>
      </c>
      <c r="M685" s="69">
        <v>45713.229062500002</v>
      </c>
      <c r="N685" s="69">
        <v>45715</v>
      </c>
      <c r="O685" s="69">
        <v>45715</v>
      </c>
      <c r="P685" s="74" t="str">
        <f ca="1">IF(Proc[[#This Row],[DaysAgeing]]&gt;5,"yep","on track")</f>
        <v>on track</v>
      </c>
      <c r="Q685" s="3">
        <f ca="1">IF(Proc[[#This Row],[DateClosed]]="",ABS(NETWORKDAYS(Proc[[#This Row],[DateOpened]],TODAY()))-1,ABS(NETWORKDAYS(Proc[[#This Row],[DateOpened]],Proc[[#This Row],[DateClosed]]))-1)</f>
        <v>2</v>
      </c>
      <c r="R685" s="74" t="s">
        <v>496</v>
      </c>
      <c r="S685" s="73"/>
    </row>
    <row r="686" spans="1:19" hidden="1">
      <c r="A686" s="72" t="s">
        <v>2288</v>
      </c>
      <c r="B686" s="73" t="str">
        <f>IFERROR(VLOOKUP(Proc[[#This Row],[App]],Table2[],3,0),"open")</f>
        <v>ok</v>
      </c>
      <c r="C686" s="72" t="s">
        <v>369</v>
      </c>
      <c r="D686" t="s">
        <v>2304</v>
      </c>
      <c r="E686" t="s">
        <v>2305</v>
      </c>
      <c r="F686" s="73" t="s">
        <v>2306</v>
      </c>
      <c r="G686" s="72" t="s">
        <v>400</v>
      </c>
      <c r="H686" s="73" t="str">
        <f>IF(Proc[[#This Row],[type]]="LFF (MDG-F)",MID(Proc[[#This Row],[Obj]],13,10),"")</f>
        <v/>
      </c>
      <c r="J686" s="73" t="b">
        <f>Proc[[#This Row],[Requested]]=Proc[[#This Row],[CurrentParent]]</f>
        <v>0</v>
      </c>
      <c r="K686" s="73" t="str">
        <f>IF(Proc[[#This Row],[Author]]="Marcela Urrego",VLOOKUP(LEFT(Proc[[#This Row],[Requested]],1),Table3[#All],2,0),VLOOKUP(Proc[[#This Row],[Author]],Table4[],2,0))</f>
        <v>HC</v>
      </c>
      <c r="L686" s="32" t="s">
        <v>530</v>
      </c>
      <c r="M686" s="69">
        <v>45713.229062500002</v>
      </c>
      <c r="N686" s="69">
        <v>45715</v>
      </c>
      <c r="O686" s="69">
        <v>45715</v>
      </c>
      <c r="P686" s="74" t="str">
        <f ca="1">IF(Proc[[#This Row],[DaysAgeing]]&gt;5,"yep","on track")</f>
        <v>on track</v>
      </c>
      <c r="Q686" s="3">
        <f ca="1">IF(Proc[[#This Row],[DateClosed]]="",ABS(NETWORKDAYS(Proc[[#This Row],[DateOpened]],TODAY()))-1,ABS(NETWORKDAYS(Proc[[#This Row],[DateOpened]],Proc[[#This Row],[DateClosed]]))-1)</f>
        <v>2</v>
      </c>
      <c r="R686" s="74" t="s">
        <v>496</v>
      </c>
      <c r="S686" s="73"/>
    </row>
    <row r="687" spans="1:19" hidden="1">
      <c r="A687" s="72" t="s">
        <v>2288</v>
      </c>
      <c r="B687" s="73" t="str">
        <f>IFERROR(VLOOKUP(Proc[[#This Row],[App]],Table2[],3,0),"open")</f>
        <v>ok</v>
      </c>
      <c r="C687" s="72" t="s">
        <v>369</v>
      </c>
      <c r="D687" t="s">
        <v>2307</v>
      </c>
      <c r="E687" t="s">
        <v>2305</v>
      </c>
      <c r="F687" s="73" t="s">
        <v>2306</v>
      </c>
      <c r="G687" s="72" t="s">
        <v>400</v>
      </c>
      <c r="H687" s="73" t="str">
        <f>IF(Proc[[#This Row],[type]]="LFF (MDG-F)",MID(Proc[[#This Row],[Obj]],13,10),"")</f>
        <v/>
      </c>
      <c r="J687" s="73" t="b">
        <f>Proc[[#This Row],[Requested]]=Proc[[#This Row],[CurrentParent]]</f>
        <v>0</v>
      </c>
      <c r="K687" s="73" t="str">
        <f>IF(Proc[[#This Row],[Author]]="Marcela Urrego",VLOOKUP(LEFT(Proc[[#This Row],[Requested]],1),Table3[#All],2,0),VLOOKUP(Proc[[#This Row],[Author]],Table4[],2,0))</f>
        <v>HC</v>
      </c>
      <c r="L687" s="32" t="s">
        <v>530</v>
      </c>
      <c r="M687" s="69">
        <v>45713.229062500002</v>
      </c>
      <c r="N687" s="69">
        <v>45715</v>
      </c>
      <c r="O687" s="69">
        <v>45715</v>
      </c>
      <c r="P687" s="74" t="str">
        <f ca="1">IF(Proc[[#This Row],[DaysAgeing]]&gt;5,"yep","on track")</f>
        <v>on track</v>
      </c>
      <c r="Q687" s="3">
        <f ca="1">IF(Proc[[#This Row],[DateClosed]]="",ABS(NETWORKDAYS(Proc[[#This Row],[DateOpened]],TODAY()))-1,ABS(NETWORKDAYS(Proc[[#This Row],[DateOpened]],Proc[[#This Row],[DateClosed]]))-1)</f>
        <v>2</v>
      </c>
      <c r="R687" s="74" t="s">
        <v>496</v>
      </c>
      <c r="S687" s="73"/>
    </row>
    <row r="688" spans="1:19" hidden="1">
      <c r="A688" s="72" t="s">
        <v>2288</v>
      </c>
      <c r="B688" s="73" t="str">
        <f>IFERROR(VLOOKUP(Proc[[#This Row],[App]],Table2[],3,0),"open")</f>
        <v>ok</v>
      </c>
      <c r="C688" s="72" t="s">
        <v>369</v>
      </c>
      <c r="D688" t="s">
        <v>2308</v>
      </c>
      <c r="E688" t="s">
        <v>2305</v>
      </c>
      <c r="F688" s="73" t="s">
        <v>2306</v>
      </c>
      <c r="G688" s="72" t="s">
        <v>400</v>
      </c>
      <c r="H688" s="73" t="str">
        <f>IF(Proc[[#This Row],[type]]="LFF (MDG-F)",MID(Proc[[#This Row],[Obj]],13,10),"")</f>
        <v/>
      </c>
      <c r="J688" s="73" t="b">
        <f>Proc[[#This Row],[Requested]]=Proc[[#This Row],[CurrentParent]]</f>
        <v>0</v>
      </c>
      <c r="K688" s="73" t="str">
        <f>IF(Proc[[#This Row],[Author]]="Marcela Urrego",VLOOKUP(LEFT(Proc[[#This Row],[Requested]],1),Table3[#All],2,0),VLOOKUP(Proc[[#This Row],[Author]],Table4[],2,0))</f>
        <v>HC</v>
      </c>
      <c r="L688" s="32" t="s">
        <v>530</v>
      </c>
      <c r="M688" s="69">
        <v>45713.229062500002</v>
      </c>
      <c r="N688" s="69">
        <v>45715</v>
      </c>
      <c r="O688" s="69">
        <v>45715</v>
      </c>
      <c r="P688" s="74" t="str">
        <f ca="1">IF(Proc[[#This Row],[DaysAgeing]]&gt;5,"yep","on track")</f>
        <v>on track</v>
      </c>
      <c r="Q688" s="3">
        <f ca="1">IF(Proc[[#This Row],[DateClosed]]="",ABS(NETWORKDAYS(Proc[[#This Row],[DateOpened]],TODAY()))-1,ABS(NETWORKDAYS(Proc[[#This Row],[DateOpened]],Proc[[#This Row],[DateClosed]]))-1)</f>
        <v>2</v>
      </c>
      <c r="R688" s="74" t="s">
        <v>496</v>
      </c>
      <c r="S688" s="73"/>
    </row>
    <row r="689" spans="1:19" hidden="1">
      <c r="A689" s="72" t="s">
        <v>2288</v>
      </c>
      <c r="B689" s="73" t="str">
        <f>IFERROR(VLOOKUP(Proc[[#This Row],[App]],Table2[],3,0),"open")</f>
        <v>ok</v>
      </c>
      <c r="C689" s="72" t="s">
        <v>369</v>
      </c>
      <c r="D689" t="s">
        <v>2309</v>
      </c>
      <c r="E689" t="s">
        <v>2305</v>
      </c>
      <c r="F689" s="73" t="s">
        <v>2306</v>
      </c>
      <c r="G689" s="72" t="s">
        <v>400</v>
      </c>
      <c r="H689" s="73" t="str">
        <f>IF(Proc[[#This Row],[type]]="LFF (MDG-F)",MID(Proc[[#This Row],[Obj]],13,10),"")</f>
        <v/>
      </c>
      <c r="J689" s="73" t="b">
        <f>Proc[[#This Row],[Requested]]=Proc[[#This Row],[CurrentParent]]</f>
        <v>0</v>
      </c>
      <c r="K689" s="73" t="str">
        <f>IF(Proc[[#This Row],[Author]]="Marcela Urrego",VLOOKUP(LEFT(Proc[[#This Row],[Requested]],1),Table3[#All],2,0),VLOOKUP(Proc[[#This Row],[Author]],Table4[],2,0))</f>
        <v>HC</v>
      </c>
      <c r="L689" s="32" t="s">
        <v>530</v>
      </c>
      <c r="M689" s="69">
        <v>45713.229062500002</v>
      </c>
      <c r="N689" s="69">
        <v>45715</v>
      </c>
      <c r="O689" s="69">
        <v>45715</v>
      </c>
      <c r="P689" s="74" t="str">
        <f ca="1">IF(Proc[[#This Row],[DaysAgeing]]&gt;5,"yep","on track")</f>
        <v>on track</v>
      </c>
      <c r="Q689" s="3">
        <f ca="1">IF(Proc[[#This Row],[DateClosed]]="",ABS(NETWORKDAYS(Proc[[#This Row],[DateOpened]],TODAY()))-1,ABS(NETWORKDAYS(Proc[[#This Row],[DateOpened]],Proc[[#This Row],[DateClosed]]))-1)</f>
        <v>2</v>
      </c>
      <c r="R689" s="74" t="s">
        <v>496</v>
      </c>
      <c r="S689" s="73"/>
    </row>
    <row r="690" spans="1:19" hidden="1">
      <c r="A690" s="72" t="s">
        <v>2288</v>
      </c>
      <c r="B690" s="73" t="str">
        <f>IFERROR(VLOOKUP(Proc[[#This Row],[App]],Table2[],3,0),"open")</f>
        <v>ok</v>
      </c>
      <c r="C690" s="72" t="s">
        <v>369</v>
      </c>
      <c r="D690" t="s">
        <v>2310</v>
      </c>
      <c r="E690" t="s">
        <v>2305</v>
      </c>
      <c r="F690" s="73" t="s">
        <v>2306</v>
      </c>
      <c r="G690" s="72" t="s">
        <v>400</v>
      </c>
      <c r="H690" s="73" t="str">
        <f>IF(Proc[[#This Row],[type]]="LFF (MDG-F)",MID(Proc[[#This Row],[Obj]],13,10),"")</f>
        <v/>
      </c>
      <c r="J690" s="73" t="b">
        <f>Proc[[#This Row],[Requested]]=Proc[[#This Row],[CurrentParent]]</f>
        <v>0</v>
      </c>
      <c r="K690" s="73" t="str">
        <f>IF(Proc[[#This Row],[Author]]="Marcela Urrego",VLOOKUP(LEFT(Proc[[#This Row],[Requested]],1),Table3[#All],2,0),VLOOKUP(Proc[[#This Row],[Author]],Table4[],2,0))</f>
        <v>HC</v>
      </c>
      <c r="L690" s="32" t="s">
        <v>530</v>
      </c>
      <c r="M690" s="69">
        <v>45713.229062500002</v>
      </c>
      <c r="N690" s="69">
        <v>45715</v>
      </c>
      <c r="O690" s="69">
        <v>45715</v>
      </c>
      <c r="P690" s="74" t="str">
        <f ca="1">IF(Proc[[#This Row],[DaysAgeing]]&gt;5,"yep","on track")</f>
        <v>on track</v>
      </c>
      <c r="Q690" s="3">
        <f ca="1">IF(Proc[[#This Row],[DateClosed]]="",ABS(NETWORKDAYS(Proc[[#This Row],[DateOpened]],TODAY()))-1,ABS(NETWORKDAYS(Proc[[#This Row],[DateOpened]],Proc[[#This Row],[DateClosed]]))-1)</f>
        <v>2</v>
      </c>
      <c r="R690" s="74" t="s">
        <v>496</v>
      </c>
      <c r="S690" s="73"/>
    </row>
    <row r="691" spans="1:19" hidden="1">
      <c r="A691" s="72" t="s">
        <v>2288</v>
      </c>
      <c r="B691" s="73" t="str">
        <f>IFERROR(VLOOKUP(Proc[[#This Row],[App]],Table2[],3,0),"open")</f>
        <v>ok</v>
      </c>
      <c r="C691" s="72" t="s">
        <v>369</v>
      </c>
      <c r="D691" t="s">
        <v>2311</v>
      </c>
      <c r="E691" t="s">
        <v>2305</v>
      </c>
      <c r="F691" s="73" t="s">
        <v>2306</v>
      </c>
      <c r="G691" s="72" t="s">
        <v>400</v>
      </c>
      <c r="H691" s="73" t="str">
        <f>IF(Proc[[#This Row],[type]]="LFF (MDG-F)",MID(Proc[[#This Row],[Obj]],13,10),"")</f>
        <v/>
      </c>
      <c r="J691" s="73" t="b">
        <f>Proc[[#This Row],[Requested]]=Proc[[#This Row],[CurrentParent]]</f>
        <v>0</v>
      </c>
      <c r="K691" s="73" t="str">
        <f>IF(Proc[[#This Row],[Author]]="Marcela Urrego",VLOOKUP(LEFT(Proc[[#This Row],[Requested]],1),Table3[#All],2,0),VLOOKUP(Proc[[#This Row],[Author]],Table4[],2,0))</f>
        <v>HC</v>
      </c>
      <c r="L691" s="32" t="s">
        <v>530</v>
      </c>
      <c r="M691" s="69">
        <v>45713.229062500002</v>
      </c>
      <c r="N691" s="69">
        <v>45715</v>
      </c>
      <c r="O691" s="69">
        <v>45715</v>
      </c>
      <c r="P691" s="74" t="str">
        <f ca="1">IF(Proc[[#This Row],[DaysAgeing]]&gt;5,"yep","on track")</f>
        <v>on track</v>
      </c>
      <c r="Q691" s="3">
        <f ca="1">IF(Proc[[#This Row],[DateClosed]]="",ABS(NETWORKDAYS(Proc[[#This Row],[DateOpened]],TODAY()))-1,ABS(NETWORKDAYS(Proc[[#This Row],[DateOpened]],Proc[[#This Row],[DateClosed]]))-1)</f>
        <v>2</v>
      </c>
      <c r="R691" s="74" t="s">
        <v>496</v>
      </c>
      <c r="S691" s="73"/>
    </row>
    <row r="692" spans="1:19" hidden="1">
      <c r="A692" s="72" t="s">
        <v>2288</v>
      </c>
      <c r="B692" s="73" t="str">
        <f>IFERROR(VLOOKUP(Proc[[#This Row],[App]],Table2[],3,0),"open")</f>
        <v>ok</v>
      </c>
      <c r="C692" s="72" t="s">
        <v>369</v>
      </c>
      <c r="D692" t="s">
        <v>2312</v>
      </c>
      <c r="E692" t="s">
        <v>2305</v>
      </c>
      <c r="F692" s="73" t="s">
        <v>2306</v>
      </c>
      <c r="G692" s="72" t="s">
        <v>400</v>
      </c>
      <c r="H692" s="73" t="str">
        <f>IF(Proc[[#This Row],[type]]="LFF (MDG-F)",MID(Proc[[#This Row],[Obj]],13,10),"")</f>
        <v/>
      </c>
      <c r="J692" s="73" t="b">
        <f>Proc[[#This Row],[Requested]]=Proc[[#This Row],[CurrentParent]]</f>
        <v>0</v>
      </c>
      <c r="K692" s="73" t="str">
        <f>IF(Proc[[#This Row],[Author]]="Marcela Urrego",VLOOKUP(LEFT(Proc[[#This Row],[Requested]],1),Table3[#All],2,0),VLOOKUP(Proc[[#This Row],[Author]],Table4[],2,0))</f>
        <v>HC</v>
      </c>
      <c r="L692" s="32" t="s">
        <v>530</v>
      </c>
      <c r="M692" s="69">
        <v>45713.229062500002</v>
      </c>
      <c r="N692" s="69">
        <v>45715</v>
      </c>
      <c r="O692" s="69">
        <v>45715</v>
      </c>
      <c r="P692" s="74" t="str">
        <f ca="1">IF(Proc[[#This Row],[DaysAgeing]]&gt;5,"yep","on track")</f>
        <v>on track</v>
      </c>
      <c r="Q692" s="3">
        <f ca="1">IF(Proc[[#This Row],[DateClosed]]="",ABS(NETWORKDAYS(Proc[[#This Row],[DateOpened]],TODAY()))-1,ABS(NETWORKDAYS(Proc[[#This Row],[DateOpened]],Proc[[#This Row],[DateClosed]]))-1)</f>
        <v>2</v>
      </c>
      <c r="R692" s="74" t="s">
        <v>496</v>
      </c>
      <c r="S692" s="73"/>
    </row>
    <row r="693" spans="1:19" hidden="1">
      <c r="A693" s="72" t="s">
        <v>2288</v>
      </c>
      <c r="B693" s="73" t="str">
        <f>IFERROR(VLOOKUP(Proc[[#This Row],[App]],Table2[],3,0),"open")</f>
        <v>ok</v>
      </c>
      <c r="C693" s="72" t="s">
        <v>369</v>
      </c>
      <c r="D693" t="s">
        <v>2313</v>
      </c>
      <c r="E693" t="s">
        <v>2314</v>
      </c>
      <c r="F693" s="73" t="s">
        <v>2315</v>
      </c>
      <c r="G693" s="72" t="s">
        <v>400</v>
      </c>
      <c r="H693" s="73" t="str">
        <f>IF(Proc[[#This Row],[type]]="LFF (MDG-F)",MID(Proc[[#This Row],[Obj]],13,10),"")</f>
        <v/>
      </c>
      <c r="J693" s="73" t="b">
        <f>Proc[[#This Row],[Requested]]=Proc[[#This Row],[CurrentParent]]</f>
        <v>0</v>
      </c>
      <c r="K693" s="73" t="str">
        <f>IF(Proc[[#This Row],[Author]]="Marcela Urrego",VLOOKUP(LEFT(Proc[[#This Row],[Requested]],1),Table3[#All],2,0),VLOOKUP(Proc[[#This Row],[Author]],Table4[],2,0))</f>
        <v>HC</v>
      </c>
      <c r="L693" s="32" t="s">
        <v>530</v>
      </c>
      <c r="M693" s="69">
        <v>45713.229062500002</v>
      </c>
      <c r="N693" s="69">
        <v>45715</v>
      </c>
      <c r="O693" s="69">
        <v>45715</v>
      </c>
      <c r="P693" s="74" t="str">
        <f ca="1">IF(Proc[[#This Row],[DaysAgeing]]&gt;5,"yep","on track")</f>
        <v>on track</v>
      </c>
      <c r="Q693" s="3">
        <f ca="1">IF(Proc[[#This Row],[DateClosed]]="",ABS(NETWORKDAYS(Proc[[#This Row],[DateOpened]],TODAY()))-1,ABS(NETWORKDAYS(Proc[[#This Row],[DateOpened]],Proc[[#This Row],[DateClosed]]))-1)</f>
        <v>2</v>
      </c>
      <c r="R693" s="74" t="s">
        <v>496</v>
      </c>
      <c r="S693" s="73"/>
    </row>
    <row r="694" spans="1:19" hidden="1">
      <c r="A694" s="72" t="s">
        <v>2288</v>
      </c>
      <c r="B694" s="73" t="str">
        <f>IFERROR(VLOOKUP(Proc[[#This Row],[App]],Table2[],3,0),"open")</f>
        <v>ok</v>
      </c>
      <c r="C694" s="72" t="s">
        <v>369</v>
      </c>
      <c r="D694" t="s">
        <v>2316</v>
      </c>
      <c r="E694" t="s">
        <v>2317</v>
      </c>
      <c r="F694" s="73" t="s">
        <v>2318</v>
      </c>
      <c r="G694" s="72" t="s">
        <v>400</v>
      </c>
      <c r="H694" s="73" t="str">
        <f>IF(Proc[[#This Row],[type]]="LFF (MDG-F)",MID(Proc[[#This Row],[Obj]],13,10),"")</f>
        <v/>
      </c>
      <c r="J694" s="73" t="b">
        <f>Proc[[#This Row],[Requested]]=Proc[[#This Row],[CurrentParent]]</f>
        <v>0</v>
      </c>
      <c r="K694" s="73" t="str">
        <f>IF(Proc[[#This Row],[Author]]="Marcela Urrego",VLOOKUP(LEFT(Proc[[#This Row],[Requested]],1),Table3[#All],2,0),VLOOKUP(Proc[[#This Row],[Author]],Table4[],2,0))</f>
        <v>HC</v>
      </c>
      <c r="L694" s="32" t="s">
        <v>530</v>
      </c>
      <c r="M694" s="69">
        <v>45713.229062500002</v>
      </c>
      <c r="N694" s="69">
        <v>45715</v>
      </c>
      <c r="O694" s="69">
        <v>45715</v>
      </c>
      <c r="P694" s="74" t="str">
        <f ca="1">IF(Proc[[#This Row],[DaysAgeing]]&gt;5,"yep","on track")</f>
        <v>on track</v>
      </c>
      <c r="Q694" s="3">
        <f ca="1">IF(Proc[[#This Row],[DateClosed]]="",ABS(NETWORKDAYS(Proc[[#This Row],[DateOpened]],TODAY()))-1,ABS(NETWORKDAYS(Proc[[#This Row],[DateOpened]],Proc[[#This Row],[DateClosed]]))-1)</f>
        <v>2</v>
      </c>
      <c r="R694" s="74" t="s">
        <v>496</v>
      </c>
      <c r="S694" s="73"/>
    </row>
    <row r="695" spans="1:19" hidden="1">
      <c r="A695" s="72" t="s">
        <v>2288</v>
      </c>
      <c r="B695" s="73" t="str">
        <f>IFERROR(VLOOKUP(Proc[[#This Row],[App]],Table2[],3,0),"open")</f>
        <v>ok</v>
      </c>
      <c r="C695" s="72" t="s">
        <v>369</v>
      </c>
      <c r="D695" t="s">
        <v>2319</v>
      </c>
      <c r="E695" t="s">
        <v>2320</v>
      </c>
      <c r="F695" s="73" t="s">
        <v>2321</v>
      </c>
      <c r="G695" s="72" t="s">
        <v>400</v>
      </c>
      <c r="H695" s="73" t="str">
        <f>IF(Proc[[#This Row],[type]]="LFF (MDG-F)",MID(Proc[[#This Row],[Obj]],13,10),"")</f>
        <v/>
      </c>
      <c r="J695" s="73" t="b">
        <f>Proc[[#This Row],[Requested]]=Proc[[#This Row],[CurrentParent]]</f>
        <v>0</v>
      </c>
      <c r="K695" s="73" t="str">
        <f>IF(Proc[[#This Row],[Author]]="Marcela Urrego",VLOOKUP(LEFT(Proc[[#This Row],[Requested]],1),Table3[#All],2,0),VLOOKUP(Proc[[#This Row],[Author]],Table4[],2,0))</f>
        <v>HC</v>
      </c>
      <c r="L695" s="32" t="s">
        <v>530</v>
      </c>
      <c r="M695" s="69">
        <v>45713.229062500002</v>
      </c>
      <c r="N695" s="69">
        <v>45715</v>
      </c>
      <c r="O695" s="69">
        <v>45715</v>
      </c>
      <c r="P695" s="74" t="str">
        <f ca="1">IF(Proc[[#This Row],[DaysAgeing]]&gt;5,"yep","on track")</f>
        <v>on track</v>
      </c>
      <c r="Q695" s="3">
        <f ca="1">IF(Proc[[#This Row],[DateClosed]]="",ABS(NETWORKDAYS(Proc[[#This Row],[DateOpened]],TODAY()))-1,ABS(NETWORKDAYS(Proc[[#This Row],[DateOpened]],Proc[[#This Row],[DateClosed]]))-1)</f>
        <v>2</v>
      </c>
      <c r="R695" s="74" t="s">
        <v>496</v>
      </c>
      <c r="S695" s="73"/>
    </row>
    <row r="696" spans="1:19" hidden="1">
      <c r="A696" s="72" t="s">
        <v>2288</v>
      </c>
      <c r="B696" s="73" t="str">
        <f>IFERROR(VLOOKUP(Proc[[#This Row],[App]],Table2[],3,0),"open")</f>
        <v>ok</v>
      </c>
      <c r="C696" s="72" t="s">
        <v>369</v>
      </c>
      <c r="D696" t="s">
        <v>2322</v>
      </c>
      <c r="E696" t="s">
        <v>2323</v>
      </c>
      <c r="F696" s="73" t="s">
        <v>2324</v>
      </c>
      <c r="G696" s="72" t="s">
        <v>400</v>
      </c>
      <c r="H696" s="73" t="str">
        <f>IF(Proc[[#This Row],[type]]="LFF (MDG-F)",MID(Proc[[#This Row],[Obj]],13,10),"")</f>
        <v/>
      </c>
      <c r="J696" s="73" t="b">
        <f>Proc[[#This Row],[Requested]]=Proc[[#This Row],[CurrentParent]]</f>
        <v>0</v>
      </c>
      <c r="K696" s="73" t="str">
        <f>IF(Proc[[#This Row],[Author]]="Marcela Urrego",VLOOKUP(LEFT(Proc[[#This Row],[Requested]],1),Table3[#All],2,0),VLOOKUP(Proc[[#This Row],[Author]],Table4[],2,0))</f>
        <v>HC</v>
      </c>
      <c r="L696" s="32" t="s">
        <v>530</v>
      </c>
      <c r="M696" s="69">
        <v>45713.229062500002</v>
      </c>
      <c r="N696" s="69">
        <v>45715</v>
      </c>
      <c r="O696" s="69">
        <v>45715</v>
      </c>
      <c r="P696" s="74" t="str">
        <f ca="1">IF(Proc[[#This Row],[DaysAgeing]]&gt;5,"yep","on track")</f>
        <v>on track</v>
      </c>
      <c r="Q696" s="3">
        <f ca="1">IF(Proc[[#This Row],[DateClosed]]="",ABS(NETWORKDAYS(Proc[[#This Row],[DateOpened]],TODAY()))-1,ABS(NETWORKDAYS(Proc[[#This Row],[DateOpened]],Proc[[#This Row],[DateClosed]]))-1)</f>
        <v>2</v>
      </c>
      <c r="R696" s="74" t="s">
        <v>496</v>
      </c>
      <c r="S696" s="73"/>
    </row>
    <row r="697" spans="1:19" hidden="1">
      <c r="A697" s="72" t="s">
        <v>2288</v>
      </c>
      <c r="B697" s="73" t="str">
        <f>IFERROR(VLOOKUP(Proc[[#This Row],[App]],Table2[],3,0),"open")</f>
        <v>ok</v>
      </c>
      <c r="C697" s="72" t="s">
        <v>369</v>
      </c>
      <c r="D697" t="s">
        <v>2325</v>
      </c>
      <c r="E697" t="s">
        <v>2323</v>
      </c>
      <c r="F697" s="73" t="s">
        <v>2324</v>
      </c>
      <c r="G697" s="72" t="s">
        <v>400</v>
      </c>
      <c r="H697" s="73" t="str">
        <f>IF(Proc[[#This Row],[type]]="LFF (MDG-F)",MID(Proc[[#This Row],[Obj]],13,10),"")</f>
        <v/>
      </c>
      <c r="J697" s="73" t="b">
        <f>Proc[[#This Row],[Requested]]=Proc[[#This Row],[CurrentParent]]</f>
        <v>0</v>
      </c>
      <c r="K697" s="73" t="str">
        <f>IF(Proc[[#This Row],[Author]]="Marcela Urrego",VLOOKUP(LEFT(Proc[[#This Row],[Requested]],1),Table3[#All],2,0),VLOOKUP(Proc[[#This Row],[Author]],Table4[],2,0))</f>
        <v>HC</v>
      </c>
      <c r="L697" s="32" t="s">
        <v>530</v>
      </c>
      <c r="M697" s="69">
        <v>45713.229062500002</v>
      </c>
      <c r="N697" s="69">
        <v>45715</v>
      </c>
      <c r="O697" s="69">
        <v>45715</v>
      </c>
      <c r="P697" s="74" t="str">
        <f ca="1">IF(Proc[[#This Row],[DaysAgeing]]&gt;5,"yep","on track")</f>
        <v>on track</v>
      </c>
      <c r="Q697" s="3">
        <f ca="1">IF(Proc[[#This Row],[DateClosed]]="",ABS(NETWORKDAYS(Proc[[#This Row],[DateOpened]],TODAY()))-1,ABS(NETWORKDAYS(Proc[[#This Row],[DateOpened]],Proc[[#This Row],[DateClosed]]))-1)</f>
        <v>2</v>
      </c>
      <c r="R697" s="74" t="s">
        <v>496</v>
      </c>
      <c r="S697" s="73"/>
    </row>
    <row r="698" spans="1:19" hidden="1">
      <c r="A698" s="72" t="s">
        <v>2288</v>
      </c>
      <c r="B698" s="73" t="str">
        <f>IFERROR(VLOOKUP(Proc[[#This Row],[App]],Table2[],3,0),"open")</f>
        <v>ok</v>
      </c>
      <c r="C698" s="72" t="s">
        <v>369</v>
      </c>
      <c r="D698" t="s">
        <v>2326</v>
      </c>
      <c r="E698" t="s">
        <v>2317</v>
      </c>
      <c r="F698" s="73" t="s">
        <v>2324</v>
      </c>
      <c r="G698" s="72" t="s">
        <v>400</v>
      </c>
      <c r="H698" s="73" t="str">
        <f>IF(Proc[[#This Row],[type]]="LFF (MDG-F)",MID(Proc[[#This Row],[Obj]],13,10),"")</f>
        <v/>
      </c>
      <c r="J698" s="73" t="b">
        <f>Proc[[#This Row],[Requested]]=Proc[[#This Row],[CurrentParent]]</f>
        <v>0</v>
      </c>
      <c r="K698" s="73" t="str">
        <f>IF(Proc[[#This Row],[Author]]="Marcela Urrego",VLOOKUP(LEFT(Proc[[#This Row],[Requested]],1),Table3[#All],2,0),VLOOKUP(Proc[[#This Row],[Author]],Table4[],2,0))</f>
        <v>HC</v>
      </c>
      <c r="L698" s="32" t="s">
        <v>530</v>
      </c>
      <c r="M698" s="69">
        <v>45713.229062500002</v>
      </c>
      <c r="N698" s="69">
        <v>45715</v>
      </c>
      <c r="O698" s="69">
        <v>45715</v>
      </c>
      <c r="P698" s="74" t="str">
        <f ca="1">IF(Proc[[#This Row],[DaysAgeing]]&gt;5,"yep","on track")</f>
        <v>on track</v>
      </c>
      <c r="Q698" s="3">
        <f ca="1">IF(Proc[[#This Row],[DateClosed]]="",ABS(NETWORKDAYS(Proc[[#This Row],[DateOpened]],TODAY()))-1,ABS(NETWORKDAYS(Proc[[#This Row],[DateOpened]],Proc[[#This Row],[DateClosed]]))-1)</f>
        <v>2</v>
      </c>
      <c r="R698" s="74" t="s">
        <v>496</v>
      </c>
      <c r="S698" s="73"/>
    </row>
    <row r="699" spans="1:19" hidden="1">
      <c r="A699" s="72" t="s">
        <v>2288</v>
      </c>
      <c r="B699" s="73" t="str">
        <f>IFERROR(VLOOKUP(Proc[[#This Row],[App]],Table2[],3,0),"open")</f>
        <v>ok</v>
      </c>
      <c r="C699" s="72" t="s">
        <v>369</v>
      </c>
      <c r="D699" t="s">
        <v>2327</v>
      </c>
      <c r="E699" t="s">
        <v>2317</v>
      </c>
      <c r="F699" s="73" t="s">
        <v>2324</v>
      </c>
      <c r="G699" s="72" t="s">
        <v>400</v>
      </c>
      <c r="H699" s="73" t="str">
        <f>IF(Proc[[#This Row],[type]]="LFF (MDG-F)",MID(Proc[[#This Row],[Obj]],13,10),"")</f>
        <v/>
      </c>
      <c r="J699" s="73" t="b">
        <f>Proc[[#This Row],[Requested]]=Proc[[#This Row],[CurrentParent]]</f>
        <v>0</v>
      </c>
      <c r="K699" s="73" t="str">
        <f>IF(Proc[[#This Row],[Author]]="Marcela Urrego",VLOOKUP(LEFT(Proc[[#This Row],[Requested]],1),Table3[#All],2,0),VLOOKUP(Proc[[#This Row],[Author]],Table4[],2,0))</f>
        <v>HC</v>
      </c>
      <c r="L699" s="32" t="s">
        <v>530</v>
      </c>
      <c r="M699" s="69">
        <v>45713.229062500002</v>
      </c>
      <c r="N699" s="69">
        <v>45715</v>
      </c>
      <c r="O699" s="69">
        <v>45715</v>
      </c>
      <c r="P699" s="74" t="str">
        <f ca="1">IF(Proc[[#This Row],[DaysAgeing]]&gt;5,"yep","on track")</f>
        <v>on track</v>
      </c>
      <c r="Q699" s="3">
        <f ca="1">IF(Proc[[#This Row],[DateClosed]]="",ABS(NETWORKDAYS(Proc[[#This Row],[DateOpened]],TODAY()))-1,ABS(NETWORKDAYS(Proc[[#This Row],[DateOpened]],Proc[[#This Row],[DateClosed]]))-1)</f>
        <v>2</v>
      </c>
      <c r="R699" s="74" t="s">
        <v>496</v>
      </c>
      <c r="S699" s="73"/>
    </row>
    <row r="700" spans="1:19" hidden="1">
      <c r="A700" s="72" t="s">
        <v>2288</v>
      </c>
      <c r="B700" s="73" t="str">
        <f>IFERROR(VLOOKUP(Proc[[#This Row],[App]],Table2[],3,0),"open")</f>
        <v>ok</v>
      </c>
      <c r="C700" s="72" t="s">
        <v>369</v>
      </c>
      <c r="D700" t="s">
        <v>2328</v>
      </c>
      <c r="E700" t="s">
        <v>2317</v>
      </c>
      <c r="F700" s="73" t="s">
        <v>2324</v>
      </c>
      <c r="G700" s="72" t="s">
        <v>400</v>
      </c>
      <c r="H700" s="73" t="str">
        <f>IF(Proc[[#This Row],[type]]="LFF (MDG-F)",MID(Proc[[#This Row],[Obj]],13,10),"")</f>
        <v/>
      </c>
      <c r="J700" s="73" t="b">
        <f>Proc[[#This Row],[Requested]]=Proc[[#This Row],[CurrentParent]]</f>
        <v>0</v>
      </c>
      <c r="K700" s="73" t="str">
        <f>IF(Proc[[#This Row],[Author]]="Marcela Urrego",VLOOKUP(LEFT(Proc[[#This Row],[Requested]],1),Table3[#All],2,0),VLOOKUP(Proc[[#This Row],[Author]],Table4[],2,0))</f>
        <v>HC</v>
      </c>
      <c r="L700" s="32" t="s">
        <v>530</v>
      </c>
      <c r="M700" s="69">
        <v>45713.229062500002</v>
      </c>
      <c r="N700" s="69">
        <v>45715</v>
      </c>
      <c r="O700" s="69">
        <v>45715</v>
      </c>
      <c r="P700" s="74" t="str">
        <f ca="1">IF(Proc[[#This Row],[DaysAgeing]]&gt;5,"yep","on track")</f>
        <v>on track</v>
      </c>
      <c r="Q700" s="3">
        <f ca="1">IF(Proc[[#This Row],[DateClosed]]="",ABS(NETWORKDAYS(Proc[[#This Row],[DateOpened]],TODAY()))-1,ABS(NETWORKDAYS(Proc[[#This Row],[DateOpened]],Proc[[#This Row],[DateClosed]]))-1)</f>
        <v>2</v>
      </c>
      <c r="R700" s="74" t="s">
        <v>496</v>
      </c>
      <c r="S700" s="73"/>
    </row>
    <row r="701" spans="1:19" hidden="1">
      <c r="A701" s="72" t="s">
        <v>2288</v>
      </c>
      <c r="B701" s="73" t="str">
        <f>IFERROR(VLOOKUP(Proc[[#This Row],[App]],Table2[],3,0),"open")</f>
        <v>ok</v>
      </c>
      <c r="C701" s="72" t="s">
        <v>369</v>
      </c>
      <c r="D701" t="s">
        <v>2329</v>
      </c>
      <c r="E701" t="s">
        <v>2297</v>
      </c>
      <c r="F701" s="73" t="s">
        <v>2298</v>
      </c>
      <c r="G701" s="72" t="s">
        <v>400</v>
      </c>
      <c r="H701" s="73" t="str">
        <f>IF(Proc[[#This Row],[type]]="LFF (MDG-F)",MID(Proc[[#This Row],[Obj]],13,10),"")</f>
        <v/>
      </c>
      <c r="J701" s="73" t="b">
        <f>Proc[[#This Row],[Requested]]=Proc[[#This Row],[CurrentParent]]</f>
        <v>0</v>
      </c>
      <c r="K701" s="73" t="str">
        <f>IF(Proc[[#This Row],[Author]]="Marcela Urrego",VLOOKUP(LEFT(Proc[[#This Row],[Requested]],1),Table3[#All],2,0),VLOOKUP(Proc[[#This Row],[Author]],Table4[],2,0))</f>
        <v>HC</v>
      </c>
      <c r="L701" s="32" t="s">
        <v>530</v>
      </c>
      <c r="M701" s="69">
        <v>45713.229062500002</v>
      </c>
      <c r="N701" s="69">
        <v>45715</v>
      </c>
      <c r="O701" s="69">
        <v>45715</v>
      </c>
      <c r="P701" s="74" t="str">
        <f ca="1">IF(Proc[[#This Row],[DaysAgeing]]&gt;5,"yep","on track")</f>
        <v>on track</v>
      </c>
      <c r="Q701" s="3">
        <f ca="1">IF(Proc[[#This Row],[DateClosed]]="",ABS(NETWORKDAYS(Proc[[#This Row],[DateOpened]],TODAY()))-1,ABS(NETWORKDAYS(Proc[[#This Row],[DateOpened]],Proc[[#This Row],[DateClosed]]))-1)</f>
        <v>2</v>
      </c>
      <c r="R701" s="74" t="s">
        <v>496</v>
      </c>
      <c r="S701" s="73"/>
    </row>
    <row r="702" spans="1:19" hidden="1">
      <c r="A702" s="72" t="s">
        <v>2288</v>
      </c>
      <c r="B702" s="73" t="str">
        <f>IFERROR(VLOOKUP(Proc[[#This Row],[App]],Table2[],3,0),"open")</f>
        <v>ok</v>
      </c>
      <c r="C702" s="72" t="s">
        <v>369</v>
      </c>
      <c r="D702" t="s">
        <v>2330</v>
      </c>
      <c r="E702" t="s">
        <v>2331</v>
      </c>
      <c r="F702" s="73" t="s">
        <v>2332</v>
      </c>
      <c r="G702" s="72" t="s">
        <v>400</v>
      </c>
      <c r="H702" s="73" t="str">
        <f>IF(Proc[[#This Row],[type]]="LFF (MDG-F)",MID(Proc[[#This Row],[Obj]],13,10),"")</f>
        <v/>
      </c>
      <c r="J702" s="73" t="b">
        <f>Proc[[#This Row],[Requested]]=Proc[[#This Row],[CurrentParent]]</f>
        <v>0</v>
      </c>
      <c r="K702" s="73" t="str">
        <f>IF(Proc[[#This Row],[Author]]="Marcela Urrego",VLOOKUP(LEFT(Proc[[#This Row],[Requested]],1),Table3[#All],2,0),VLOOKUP(Proc[[#This Row],[Author]],Table4[],2,0))</f>
        <v>HC</v>
      </c>
      <c r="L702" s="32" t="s">
        <v>530</v>
      </c>
      <c r="M702" s="69">
        <v>45713.229062500002</v>
      </c>
      <c r="N702" s="69">
        <v>45715</v>
      </c>
      <c r="O702" s="69">
        <v>45715</v>
      </c>
      <c r="P702" s="74" t="str">
        <f ca="1">IF(Proc[[#This Row],[DaysAgeing]]&gt;5,"yep","on track")</f>
        <v>on track</v>
      </c>
      <c r="Q702" s="3">
        <f ca="1">IF(Proc[[#This Row],[DateClosed]]="",ABS(NETWORKDAYS(Proc[[#This Row],[DateOpened]],TODAY()))-1,ABS(NETWORKDAYS(Proc[[#This Row],[DateOpened]],Proc[[#This Row],[DateClosed]]))-1)</f>
        <v>2</v>
      </c>
      <c r="R702" s="74" t="s">
        <v>496</v>
      </c>
      <c r="S702" s="73"/>
    </row>
    <row r="703" spans="1:19" hidden="1">
      <c r="A703" s="72" t="s">
        <v>2288</v>
      </c>
      <c r="B703" s="73" t="str">
        <f>IFERROR(VLOOKUP(Proc[[#This Row],[App]],Table2[],3,0),"open")</f>
        <v>ok</v>
      </c>
      <c r="C703" s="72" t="s">
        <v>369</v>
      </c>
      <c r="D703" t="s">
        <v>2333</v>
      </c>
      <c r="E703" t="s">
        <v>2334</v>
      </c>
      <c r="F703" s="73" t="s">
        <v>2332</v>
      </c>
      <c r="G703" s="72" t="s">
        <v>400</v>
      </c>
      <c r="H703" s="73" t="str">
        <f>IF(Proc[[#This Row],[type]]="LFF (MDG-F)",MID(Proc[[#This Row],[Obj]],13,10),"")</f>
        <v/>
      </c>
      <c r="J703" s="73" t="b">
        <f>Proc[[#This Row],[Requested]]=Proc[[#This Row],[CurrentParent]]</f>
        <v>0</v>
      </c>
      <c r="K703" s="73" t="str">
        <f>IF(Proc[[#This Row],[Author]]="Marcela Urrego",VLOOKUP(LEFT(Proc[[#This Row],[Requested]],1),Table3[#All],2,0),VLOOKUP(Proc[[#This Row],[Author]],Table4[],2,0))</f>
        <v>HC</v>
      </c>
      <c r="L703" s="32" t="s">
        <v>530</v>
      </c>
      <c r="M703" s="69">
        <v>45713.229062500002</v>
      </c>
      <c r="N703" s="69">
        <v>45715</v>
      </c>
      <c r="O703" s="69">
        <v>45715</v>
      </c>
      <c r="P703" s="74" t="str">
        <f ca="1">IF(Proc[[#This Row],[DaysAgeing]]&gt;5,"yep","on track")</f>
        <v>on track</v>
      </c>
      <c r="Q703" s="3">
        <f ca="1">IF(Proc[[#This Row],[DateClosed]]="",ABS(NETWORKDAYS(Proc[[#This Row],[DateOpened]],TODAY()))-1,ABS(NETWORKDAYS(Proc[[#This Row],[DateOpened]],Proc[[#This Row],[DateClosed]]))-1)</f>
        <v>2</v>
      </c>
      <c r="R703" s="74" t="s">
        <v>496</v>
      </c>
      <c r="S703" s="73"/>
    </row>
    <row r="704" spans="1:19" hidden="1">
      <c r="A704" s="72" t="s">
        <v>2288</v>
      </c>
      <c r="B704" s="73" t="str">
        <f>IFERROR(VLOOKUP(Proc[[#This Row],[App]],Table2[],3,0),"open")</f>
        <v>ok</v>
      </c>
      <c r="C704" s="72" t="s">
        <v>369</v>
      </c>
      <c r="D704" t="s">
        <v>2335</v>
      </c>
      <c r="E704" t="s">
        <v>2334</v>
      </c>
      <c r="F704" s="73" t="s">
        <v>2332</v>
      </c>
      <c r="G704" s="72" t="s">
        <v>400</v>
      </c>
      <c r="H704" s="73" t="str">
        <f>IF(Proc[[#This Row],[type]]="LFF (MDG-F)",MID(Proc[[#This Row],[Obj]],13,10),"")</f>
        <v/>
      </c>
      <c r="J704" s="73" t="b">
        <f>Proc[[#This Row],[Requested]]=Proc[[#This Row],[CurrentParent]]</f>
        <v>0</v>
      </c>
      <c r="K704" s="73" t="str">
        <f>IF(Proc[[#This Row],[Author]]="Marcela Urrego",VLOOKUP(LEFT(Proc[[#This Row],[Requested]],1),Table3[#All],2,0),VLOOKUP(Proc[[#This Row],[Author]],Table4[],2,0))</f>
        <v>HC</v>
      </c>
      <c r="L704" s="32" t="s">
        <v>530</v>
      </c>
      <c r="M704" s="69">
        <v>45713.229062500002</v>
      </c>
      <c r="N704" s="69">
        <v>45715</v>
      </c>
      <c r="O704" s="69">
        <v>45715</v>
      </c>
      <c r="P704" s="74" t="str">
        <f ca="1">IF(Proc[[#This Row],[DaysAgeing]]&gt;5,"yep","on track")</f>
        <v>on track</v>
      </c>
      <c r="Q704" s="3">
        <f ca="1">IF(Proc[[#This Row],[DateClosed]]="",ABS(NETWORKDAYS(Proc[[#This Row],[DateOpened]],TODAY()))-1,ABS(NETWORKDAYS(Proc[[#This Row],[DateOpened]],Proc[[#This Row],[DateClosed]]))-1)</f>
        <v>2</v>
      </c>
      <c r="R704" s="74" t="s">
        <v>496</v>
      </c>
      <c r="S704" s="73"/>
    </row>
    <row r="705" spans="1:19" hidden="1">
      <c r="A705" s="72" t="s">
        <v>2288</v>
      </c>
      <c r="B705" s="73" t="str">
        <f>IFERROR(VLOOKUP(Proc[[#This Row],[App]],Table2[],3,0),"open")</f>
        <v>ok</v>
      </c>
      <c r="C705" s="72" t="s">
        <v>369</v>
      </c>
      <c r="D705" t="s">
        <v>2336</v>
      </c>
      <c r="E705" t="s">
        <v>2334</v>
      </c>
      <c r="F705" s="73" t="s">
        <v>2332</v>
      </c>
      <c r="G705" s="72" t="s">
        <v>400</v>
      </c>
      <c r="H705" s="73" t="str">
        <f>IF(Proc[[#This Row],[type]]="LFF (MDG-F)",MID(Proc[[#This Row],[Obj]],13,10),"")</f>
        <v/>
      </c>
      <c r="J705" s="73" t="b">
        <f>Proc[[#This Row],[Requested]]=Proc[[#This Row],[CurrentParent]]</f>
        <v>0</v>
      </c>
      <c r="K705" s="73" t="str">
        <f>IF(Proc[[#This Row],[Author]]="Marcela Urrego",VLOOKUP(LEFT(Proc[[#This Row],[Requested]],1),Table3[#All],2,0),VLOOKUP(Proc[[#This Row],[Author]],Table4[],2,0))</f>
        <v>HC</v>
      </c>
      <c r="L705" s="32" t="s">
        <v>530</v>
      </c>
      <c r="M705" s="69">
        <v>45713.229062500002</v>
      </c>
      <c r="N705" s="69">
        <v>45715</v>
      </c>
      <c r="O705" s="69">
        <v>45715</v>
      </c>
      <c r="P705" s="74" t="str">
        <f ca="1">IF(Proc[[#This Row],[DaysAgeing]]&gt;5,"yep","on track")</f>
        <v>on track</v>
      </c>
      <c r="Q705" s="3">
        <f ca="1">IF(Proc[[#This Row],[DateClosed]]="",ABS(NETWORKDAYS(Proc[[#This Row],[DateOpened]],TODAY()))-1,ABS(NETWORKDAYS(Proc[[#This Row],[DateOpened]],Proc[[#This Row],[DateClosed]]))-1)</f>
        <v>2</v>
      </c>
      <c r="R705" s="74" t="s">
        <v>496</v>
      </c>
      <c r="S705" s="73"/>
    </row>
    <row r="706" spans="1:19" hidden="1">
      <c r="A706" s="72" t="s">
        <v>2288</v>
      </c>
      <c r="B706" s="73" t="str">
        <f>IFERROR(VLOOKUP(Proc[[#This Row],[App]],Table2[],3,0),"open")</f>
        <v>ok</v>
      </c>
      <c r="C706" s="72" t="s">
        <v>369</v>
      </c>
      <c r="D706" t="s">
        <v>2337</v>
      </c>
      <c r="E706" t="s">
        <v>2334</v>
      </c>
      <c r="F706" s="73" t="s">
        <v>2332</v>
      </c>
      <c r="G706" s="72" t="s">
        <v>400</v>
      </c>
      <c r="H706" s="73" t="str">
        <f>IF(Proc[[#This Row],[type]]="LFF (MDG-F)",MID(Proc[[#This Row],[Obj]],13,10),"")</f>
        <v/>
      </c>
      <c r="J706" s="73" t="b">
        <f>Proc[[#This Row],[Requested]]=Proc[[#This Row],[CurrentParent]]</f>
        <v>0</v>
      </c>
      <c r="K706" s="73" t="str">
        <f>IF(Proc[[#This Row],[Author]]="Marcela Urrego",VLOOKUP(LEFT(Proc[[#This Row],[Requested]],1),Table3[#All],2,0),VLOOKUP(Proc[[#This Row],[Author]],Table4[],2,0))</f>
        <v>HC</v>
      </c>
      <c r="L706" s="32" t="s">
        <v>530</v>
      </c>
      <c r="M706" s="69">
        <v>45713.229062500002</v>
      </c>
      <c r="N706" s="69">
        <v>45715</v>
      </c>
      <c r="O706" s="69">
        <v>45715</v>
      </c>
      <c r="P706" s="74" t="str">
        <f ca="1">IF(Proc[[#This Row],[DaysAgeing]]&gt;5,"yep","on track")</f>
        <v>on track</v>
      </c>
      <c r="Q706" s="3">
        <f ca="1">IF(Proc[[#This Row],[DateClosed]]="",ABS(NETWORKDAYS(Proc[[#This Row],[DateOpened]],TODAY()))-1,ABS(NETWORKDAYS(Proc[[#This Row],[DateOpened]],Proc[[#This Row],[DateClosed]]))-1)</f>
        <v>2</v>
      </c>
      <c r="R706" s="74" t="s">
        <v>496</v>
      </c>
      <c r="S706" s="73"/>
    </row>
    <row r="707" spans="1:19" hidden="1">
      <c r="A707" s="72" t="s">
        <v>2288</v>
      </c>
      <c r="B707" s="73" t="str">
        <f>IFERROR(VLOOKUP(Proc[[#This Row],[App]],Table2[],3,0),"open")</f>
        <v>ok</v>
      </c>
      <c r="C707" s="72" t="s">
        <v>369</v>
      </c>
      <c r="D707" t="s">
        <v>2338</v>
      </c>
      <c r="E707" t="s">
        <v>2334</v>
      </c>
      <c r="F707" s="73" t="s">
        <v>2332</v>
      </c>
      <c r="G707" s="72" t="s">
        <v>400</v>
      </c>
      <c r="H707" s="73" t="str">
        <f>IF(Proc[[#This Row],[type]]="LFF (MDG-F)",MID(Proc[[#This Row],[Obj]],13,10),"")</f>
        <v/>
      </c>
      <c r="J707" s="73" t="b">
        <f>Proc[[#This Row],[Requested]]=Proc[[#This Row],[CurrentParent]]</f>
        <v>0</v>
      </c>
      <c r="K707" s="73" t="str">
        <f>IF(Proc[[#This Row],[Author]]="Marcela Urrego",VLOOKUP(LEFT(Proc[[#This Row],[Requested]],1),Table3[#All],2,0),VLOOKUP(Proc[[#This Row],[Author]],Table4[],2,0))</f>
        <v>HC</v>
      </c>
      <c r="L707" s="32" t="s">
        <v>530</v>
      </c>
      <c r="M707" s="69">
        <v>45713.229062500002</v>
      </c>
      <c r="N707" s="69">
        <v>45715</v>
      </c>
      <c r="O707" s="69">
        <v>45715</v>
      </c>
      <c r="P707" s="74" t="str">
        <f ca="1">IF(Proc[[#This Row],[DaysAgeing]]&gt;5,"yep","on track")</f>
        <v>on track</v>
      </c>
      <c r="Q707" s="3">
        <f ca="1">IF(Proc[[#This Row],[DateClosed]]="",ABS(NETWORKDAYS(Proc[[#This Row],[DateOpened]],TODAY()))-1,ABS(NETWORKDAYS(Proc[[#This Row],[DateOpened]],Proc[[#This Row],[DateClosed]]))-1)</f>
        <v>2</v>
      </c>
      <c r="R707" s="74" t="s">
        <v>496</v>
      </c>
      <c r="S707" s="73"/>
    </row>
    <row r="708" spans="1:19" hidden="1">
      <c r="A708" s="72" t="s">
        <v>2288</v>
      </c>
      <c r="B708" s="73" t="str">
        <f>IFERROR(VLOOKUP(Proc[[#This Row],[App]],Table2[],3,0),"open")</f>
        <v>ok</v>
      </c>
      <c r="C708" s="72" t="s">
        <v>369</v>
      </c>
      <c r="D708" t="s">
        <v>2339</v>
      </c>
      <c r="E708" t="s">
        <v>2334</v>
      </c>
      <c r="F708" s="73" t="s">
        <v>2332</v>
      </c>
      <c r="G708" s="72" t="s">
        <v>400</v>
      </c>
      <c r="H708" s="73" t="str">
        <f>IF(Proc[[#This Row],[type]]="LFF (MDG-F)",MID(Proc[[#This Row],[Obj]],13,10),"")</f>
        <v/>
      </c>
      <c r="J708" s="73" t="b">
        <f>Proc[[#This Row],[Requested]]=Proc[[#This Row],[CurrentParent]]</f>
        <v>0</v>
      </c>
      <c r="K708" s="73" t="str">
        <f>IF(Proc[[#This Row],[Author]]="Marcela Urrego",VLOOKUP(LEFT(Proc[[#This Row],[Requested]],1),Table3[#All],2,0),VLOOKUP(Proc[[#This Row],[Author]],Table4[],2,0))</f>
        <v>HC</v>
      </c>
      <c r="L708" s="32" t="s">
        <v>530</v>
      </c>
      <c r="M708" s="69">
        <v>45713.229062500002</v>
      </c>
      <c r="N708" s="69">
        <v>45715</v>
      </c>
      <c r="O708" s="69">
        <v>45715</v>
      </c>
      <c r="P708" s="74" t="str">
        <f ca="1">IF(Proc[[#This Row],[DaysAgeing]]&gt;5,"yep","on track")</f>
        <v>on track</v>
      </c>
      <c r="Q708" s="3">
        <f ca="1">IF(Proc[[#This Row],[DateClosed]]="",ABS(NETWORKDAYS(Proc[[#This Row],[DateOpened]],TODAY()))-1,ABS(NETWORKDAYS(Proc[[#This Row],[DateOpened]],Proc[[#This Row],[DateClosed]]))-1)</f>
        <v>2</v>
      </c>
      <c r="R708" s="74" t="s">
        <v>496</v>
      </c>
      <c r="S708" s="73"/>
    </row>
    <row r="709" spans="1:19" hidden="1">
      <c r="A709" s="72" t="s">
        <v>2288</v>
      </c>
      <c r="B709" s="73" t="str">
        <f>IFERROR(VLOOKUP(Proc[[#This Row],[App]],Table2[],3,0),"open")</f>
        <v>ok</v>
      </c>
      <c r="C709" s="72" t="s">
        <v>369</v>
      </c>
      <c r="D709" t="s">
        <v>2340</v>
      </c>
      <c r="E709" t="s">
        <v>2341</v>
      </c>
      <c r="F709" s="73" t="s">
        <v>2342</v>
      </c>
      <c r="G709" s="72" t="s">
        <v>400</v>
      </c>
      <c r="H709" s="73" t="str">
        <f>IF(Proc[[#This Row],[type]]="LFF (MDG-F)",MID(Proc[[#This Row],[Obj]],13,10),"")</f>
        <v/>
      </c>
      <c r="J709" s="73" t="b">
        <f>Proc[[#This Row],[Requested]]=Proc[[#This Row],[CurrentParent]]</f>
        <v>0</v>
      </c>
      <c r="K709" s="73" t="str">
        <f>IF(Proc[[#This Row],[Author]]="Marcela Urrego",VLOOKUP(LEFT(Proc[[#This Row],[Requested]],1),Table3[#All],2,0),VLOOKUP(Proc[[#This Row],[Author]],Table4[],2,0))</f>
        <v>HC</v>
      </c>
      <c r="L709" s="32" t="s">
        <v>530</v>
      </c>
      <c r="M709" s="69">
        <v>45713.229062500002</v>
      </c>
      <c r="N709" s="69">
        <v>45715</v>
      </c>
      <c r="O709" s="69">
        <v>45715</v>
      </c>
      <c r="P709" s="74" t="str">
        <f ca="1">IF(Proc[[#This Row],[DaysAgeing]]&gt;5,"yep","on track")</f>
        <v>on track</v>
      </c>
      <c r="Q709" s="3">
        <f ca="1">IF(Proc[[#This Row],[DateClosed]]="",ABS(NETWORKDAYS(Proc[[#This Row],[DateOpened]],TODAY()))-1,ABS(NETWORKDAYS(Proc[[#This Row],[DateOpened]],Proc[[#This Row],[DateClosed]]))-1)</f>
        <v>2</v>
      </c>
      <c r="R709" s="74" t="s">
        <v>496</v>
      </c>
      <c r="S709" s="73"/>
    </row>
    <row r="710" spans="1:19" hidden="1">
      <c r="A710" s="72" t="s">
        <v>2288</v>
      </c>
      <c r="B710" s="73" t="str">
        <f>IFERROR(VLOOKUP(Proc[[#This Row],[App]],Table2[],3,0),"open")</f>
        <v>ok</v>
      </c>
      <c r="C710" s="72" t="s">
        <v>369</v>
      </c>
      <c r="D710" t="s">
        <v>2343</v>
      </c>
      <c r="E710" t="s">
        <v>2341</v>
      </c>
      <c r="F710" s="73" t="s">
        <v>2342</v>
      </c>
      <c r="G710" s="72" t="s">
        <v>400</v>
      </c>
      <c r="H710" s="73" t="str">
        <f>IF(Proc[[#This Row],[type]]="LFF (MDG-F)",MID(Proc[[#This Row],[Obj]],13,10),"")</f>
        <v/>
      </c>
      <c r="J710" s="73" t="b">
        <f>Proc[[#This Row],[Requested]]=Proc[[#This Row],[CurrentParent]]</f>
        <v>0</v>
      </c>
      <c r="K710" s="73" t="str">
        <f>IF(Proc[[#This Row],[Author]]="Marcela Urrego",VLOOKUP(LEFT(Proc[[#This Row],[Requested]],1),Table3[#All],2,0),VLOOKUP(Proc[[#This Row],[Author]],Table4[],2,0))</f>
        <v>HC</v>
      </c>
      <c r="L710" s="32" t="s">
        <v>530</v>
      </c>
      <c r="M710" s="69">
        <v>45713.229062500002</v>
      </c>
      <c r="N710" s="69">
        <v>45715</v>
      </c>
      <c r="O710" s="69">
        <v>45715</v>
      </c>
      <c r="P710" s="74" t="str">
        <f ca="1">IF(Proc[[#This Row],[DaysAgeing]]&gt;5,"yep","on track")</f>
        <v>on track</v>
      </c>
      <c r="Q710" s="3">
        <f ca="1">IF(Proc[[#This Row],[DateClosed]]="",ABS(NETWORKDAYS(Proc[[#This Row],[DateOpened]],TODAY()))-1,ABS(NETWORKDAYS(Proc[[#This Row],[DateOpened]],Proc[[#This Row],[DateClosed]]))-1)</f>
        <v>2</v>
      </c>
      <c r="R710" s="74" t="s">
        <v>496</v>
      </c>
      <c r="S710" s="73"/>
    </row>
    <row r="711" spans="1:19" hidden="1">
      <c r="A711" s="72" t="s">
        <v>2288</v>
      </c>
      <c r="B711" s="73" t="str">
        <f>IFERROR(VLOOKUP(Proc[[#This Row],[App]],Table2[],3,0),"open")</f>
        <v>ok</v>
      </c>
      <c r="C711" s="72" t="s">
        <v>369</v>
      </c>
      <c r="D711" t="s">
        <v>2344</v>
      </c>
      <c r="E711" t="s">
        <v>2345</v>
      </c>
      <c r="F711" s="73" t="s">
        <v>2346</v>
      </c>
      <c r="G711" s="72" t="s">
        <v>400</v>
      </c>
      <c r="H711" s="73" t="str">
        <f>IF(Proc[[#This Row],[type]]="LFF (MDG-F)",MID(Proc[[#This Row],[Obj]],13,10),"")</f>
        <v/>
      </c>
      <c r="J711" s="73" t="b">
        <f>Proc[[#This Row],[Requested]]=Proc[[#This Row],[CurrentParent]]</f>
        <v>0</v>
      </c>
      <c r="K711" s="73" t="str">
        <f>IF(Proc[[#This Row],[Author]]="Marcela Urrego",VLOOKUP(LEFT(Proc[[#This Row],[Requested]],1),Table3[#All],2,0),VLOOKUP(Proc[[#This Row],[Author]],Table4[],2,0))</f>
        <v>HC</v>
      </c>
      <c r="L711" s="32" t="s">
        <v>530</v>
      </c>
      <c r="M711" s="69">
        <v>45713.229062500002</v>
      </c>
      <c r="N711" s="69">
        <v>45715</v>
      </c>
      <c r="O711" s="69">
        <v>45715</v>
      </c>
      <c r="P711" s="74" t="str">
        <f ca="1">IF(Proc[[#This Row],[DaysAgeing]]&gt;5,"yep","on track")</f>
        <v>on track</v>
      </c>
      <c r="Q711" s="3">
        <f ca="1">IF(Proc[[#This Row],[DateClosed]]="",ABS(NETWORKDAYS(Proc[[#This Row],[DateOpened]],TODAY()))-1,ABS(NETWORKDAYS(Proc[[#This Row],[DateOpened]],Proc[[#This Row],[DateClosed]]))-1)</f>
        <v>2</v>
      </c>
      <c r="R711" s="74" t="s">
        <v>496</v>
      </c>
      <c r="S711" s="73"/>
    </row>
    <row r="712" spans="1:19" hidden="1">
      <c r="A712" s="72" t="s">
        <v>2288</v>
      </c>
      <c r="B712" s="73" t="str">
        <f>IFERROR(VLOOKUP(Proc[[#This Row],[App]],Table2[],3,0),"open")</f>
        <v>ok</v>
      </c>
      <c r="C712" s="72" t="s">
        <v>369</v>
      </c>
      <c r="D712" t="s">
        <v>2347</v>
      </c>
      <c r="E712" t="s">
        <v>2348</v>
      </c>
      <c r="F712" s="73" t="s">
        <v>2349</v>
      </c>
      <c r="G712" s="72" t="s">
        <v>400</v>
      </c>
      <c r="H712" s="73" t="str">
        <f>IF(Proc[[#This Row],[type]]="LFF (MDG-F)",MID(Proc[[#This Row],[Obj]],13,10),"")</f>
        <v/>
      </c>
      <c r="J712" s="73" t="b">
        <f>Proc[[#This Row],[Requested]]=Proc[[#This Row],[CurrentParent]]</f>
        <v>0</v>
      </c>
      <c r="K712" s="73" t="str">
        <f>IF(Proc[[#This Row],[Author]]="Marcela Urrego",VLOOKUP(LEFT(Proc[[#This Row],[Requested]],1),Table3[#All],2,0),VLOOKUP(Proc[[#This Row],[Author]],Table4[],2,0))</f>
        <v>HC</v>
      </c>
      <c r="L712" s="32" t="s">
        <v>530</v>
      </c>
      <c r="M712" s="69">
        <v>45713.229062500002</v>
      </c>
      <c r="N712" s="69">
        <v>45715</v>
      </c>
      <c r="O712" s="69">
        <v>45715</v>
      </c>
      <c r="P712" s="74" t="str">
        <f ca="1">IF(Proc[[#This Row],[DaysAgeing]]&gt;5,"yep","on track")</f>
        <v>on track</v>
      </c>
      <c r="Q712" s="3">
        <f ca="1">IF(Proc[[#This Row],[DateClosed]]="",ABS(NETWORKDAYS(Proc[[#This Row],[DateOpened]],TODAY()))-1,ABS(NETWORKDAYS(Proc[[#This Row],[DateOpened]],Proc[[#This Row],[DateClosed]]))-1)</f>
        <v>2</v>
      </c>
      <c r="R712" s="74" t="s">
        <v>496</v>
      </c>
      <c r="S712" s="73"/>
    </row>
    <row r="713" spans="1:19" hidden="1">
      <c r="A713" s="72" t="s">
        <v>2288</v>
      </c>
      <c r="B713" s="73" t="str">
        <f>IFERROR(VLOOKUP(Proc[[#This Row],[App]],Table2[],3,0),"open")</f>
        <v>ok</v>
      </c>
      <c r="C713" s="72" t="s">
        <v>369</v>
      </c>
      <c r="D713" t="s">
        <v>2350</v>
      </c>
      <c r="E713" t="s">
        <v>2348</v>
      </c>
      <c r="F713" s="73" t="s">
        <v>2349</v>
      </c>
      <c r="G713" s="72" t="s">
        <v>400</v>
      </c>
      <c r="H713" s="73" t="str">
        <f>IF(Proc[[#This Row],[type]]="LFF (MDG-F)",MID(Proc[[#This Row],[Obj]],13,10),"")</f>
        <v/>
      </c>
      <c r="J713" s="73" t="b">
        <f>Proc[[#This Row],[Requested]]=Proc[[#This Row],[CurrentParent]]</f>
        <v>0</v>
      </c>
      <c r="K713" s="73" t="str">
        <f>IF(Proc[[#This Row],[Author]]="Marcela Urrego",VLOOKUP(LEFT(Proc[[#This Row],[Requested]],1),Table3[#All],2,0),VLOOKUP(Proc[[#This Row],[Author]],Table4[],2,0))</f>
        <v>HC</v>
      </c>
      <c r="L713" s="32" t="s">
        <v>530</v>
      </c>
      <c r="M713" s="69">
        <v>45713.229062500002</v>
      </c>
      <c r="N713" s="69">
        <v>45715</v>
      </c>
      <c r="O713" s="69">
        <v>45715</v>
      </c>
      <c r="P713" s="74" t="str">
        <f ca="1">IF(Proc[[#This Row],[DaysAgeing]]&gt;5,"yep","on track")</f>
        <v>on track</v>
      </c>
      <c r="Q713" s="3">
        <f ca="1">IF(Proc[[#This Row],[DateClosed]]="",ABS(NETWORKDAYS(Proc[[#This Row],[DateOpened]],TODAY()))-1,ABS(NETWORKDAYS(Proc[[#This Row],[DateOpened]],Proc[[#This Row],[DateClosed]]))-1)</f>
        <v>2</v>
      </c>
      <c r="R713" s="74" t="s">
        <v>496</v>
      </c>
      <c r="S713" s="73"/>
    </row>
    <row r="714" spans="1:19" hidden="1">
      <c r="A714" s="72" t="s">
        <v>2288</v>
      </c>
      <c r="B714" s="73" t="str">
        <f>IFERROR(VLOOKUP(Proc[[#This Row],[App]],Table2[],3,0),"open")</f>
        <v>ok</v>
      </c>
      <c r="C714" s="72" t="s">
        <v>369</v>
      </c>
      <c r="D714" t="s">
        <v>2351</v>
      </c>
      <c r="E714" t="s">
        <v>2348</v>
      </c>
      <c r="F714" s="73" t="s">
        <v>2349</v>
      </c>
      <c r="G714" s="72" t="s">
        <v>400</v>
      </c>
      <c r="H714" s="73" t="str">
        <f>IF(Proc[[#This Row],[type]]="LFF (MDG-F)",MID(Proc[[#This Row],[Obj]],13,10),"")</f>
        <v/>
      </c>
      <c r="J714" s="73" t="b">
        <f>Proc[[#This Row],[Requested]]=Proc[[#This Row],[CurrentParent]]</f>
        <v>0</v>
      </c>
      <c r="K714" s="73" t="str">
        <f>IF(Proc[[#This Row],[Author]]="Marcela Urrego",VLOOKUP(LEFT(Proc[[#This Row],[Requested]],1),Table3[#All],2,0),VLOOKUP(Proc[[#This Row],[Author]],Table4[],2,0))</f>
        <v>HC</v>
      </c>
      <c r="L714" s="32" t="s">
        <v>530</v>
      </c>
      <c r="M714" s="69">
        <v>45713.229062500002</v>
      </c>
      <c r="N714" s="69">
        <v>45715</v>
      </c>
      <c r="O714" s="69">
        <v>45715</v>
      </c>
      <c r="P714" s="74" t="str">
        <f ca="1">IF(Proc[[#This Row],[DaysAgeing]]&gt;5,"yep","on track")</f>
        <v>on track</v>
      </c>
      <c r="Q714" s="3">
        <f ca="1">IF(Proc[[#This Row],[DateClosed]]="",ABS(NETWORKDAYS(Proc[[#This Row],[DateOpened]],TODAY()))-1,ABS(NETWORKDAYS(Proc[[#This Row],[DateOpened]],Proc[[#This Row],[DateClosed]]))-1)</f>
        <v>2</v>
      </c>
      <c r="R714" s="74" t="s">
        <v>496</v>
      </c>
      <c r="S714" s="73"/>
    </row>
    <row r="715" spans="1:19" hidden="1">
      <c r="A715" s="72" t="s">
        <v>2288</v>
      </c>
      <c r="B715" s="73" t="str">
        <f>IFERROR(VLOOKUP(Proc[[#This Row],[App]],Table2[],3,0),"open")</f>
        <v>ok</v>
      </c>
      <c r="C715" s="72" t="s">
        <v>369</v>
      </c>
      <c r="D715" t="s">
        <v>2352</v>
      </c>
      <c r="E715" t="s">
        <v>2348</v>
      </c>
      <c r="F715" s="73" t="s">
        <v>2349</v>
      </c>
      <c r="G715" s="72" t="s">
        <v>400</v>
      </c>
      <c r="H715" s="73" t="str">
        <f>IF(Proc[[#This Row],[type]]="LFF (MDG-F)",MID(Proc[[#This Row],[Obj]],13,10),"")</f>
        <v/>
      </c>
      <c r="J715" s="73" t="b">
        <f>Proc[[#This Row],[Requested]]=Proc[[#This Row],[CurrentParent]]</f>
        <v>0</v>
      </c>
      <c r="K715" s="73" t="str">
        <f>IF(Proc[[#This Row],[Author]]="Marcela Urrego",VLOOKUP(LEFT(Proc[[#This Row],[Requested]],1),Table3[#All],2,0),VLOOKUP(Proc[[#This Row],[Author]],Table4[],2,0))</f>
        <v>HC</v>
      </c>
      <c r="L715" s="32" t="s">
        <v>530</v>
      </c>
      <c r="M715" s="69">
        <v>45713.229062500002</v>
      </c>
      <c r="N715" s="69">
        <v>45715</v>
      </c>
      <c r="O715" s="69">
        <v>45715</v>
      </c>
      <c r="P715" s="74" t="str">
        <f ca="1">IF(Proc[[#This Row],[DaysAgeing]]&gt;5,"yep","on track")</f>
        <v>on track</v>
      </c>
      <c r="Q715" s="3">
        <f ca="1">IF(Proc[[#This Row],[DateClosed]]="",ABS(NETWORKDAYS(Proc[[#This Row],[DateOpened]],TODAY()))-1,ABS(NETWORKDAYS(Proc[[#This Row],[DateOpened]],Proc[[#This Row],[DateClosed]]))-1)</f>
        <v>2</v>
      </c>
      <c r="R715" s="74" t="s">
        <v>496</v>
      </c>
      <c r="S715" s="73"/>
    </row>
    <row r="716" spans="1:19" hidden="1">
      <c r="A716" s="72" t="s">
        <v>2288</v>
      </c>
      <c r="B716" s="73" t="str">
        <f>IFERROR(VLOOKUP(Proc[[#This Row],[App]],Table2[],3,0),"open")</f>
        <v>ok</v>
      </c>
      <c r="C716" s="72" t="s">
        <v>369</v>
      </c>
      <c r="D716" t="s">
        <v>2353</v>
      </c>
      <c r="E716" t="s">
        <v>2354</v>
      </c>
      <c r="F716" s="73" t="s">
        <v>2355</v>
      </c>
      <c r="G716" s="72" t="s">
        <v>400</v>
      </c>
      <c r="H716" s="73" t="str">
        <f>IF(Proc[[#This Row],[type]]="LFF (MDG-F)",MID(Proc[[#This Row],[Obj]],13,10),"")</f>
        <v/>
      </c>
      <c r="J716" s="73" t="b">
        <f>Proc[[#This Row],[Requested]]=Proc[[#This Row],[CurrentParent]]</f>
        <v>0</v>
      </c>
      <c r="K716" s="73" t="str">
        <f>IF(Proc[[#This Row],[Author]]="Marcela Urrego",VLOOKUP(LEFT(Proc[[#This Row],[Requested]],1),Table3[#All],2,0),VLOOKUP(Proc[[#This Row],[Author]],Table4[],2,0))</f>
        <v>HC</v>
      </c>
      <c r="L716" s="32" t="s">
        <v>530</v>
      </c>
      <c r="M716" s="69">
        <v>45713.229062500002</v>
      </c>
      <c r="N716" s="69">
        <v>45715</v>
      </c>
      <c r="O716" s="69">
        <v>45715</v>
      </c>
      <c r="P716" s="74" t="str">
        <f ca="1">IF(Proc[[#This Row],[DaysAgeing]]&gt;5,"yep","on track")</f>
        <v>on track</v>
      </c>
      <c r="Q716" s="3">
        <f ca="1">IF(Proc[[#This Row],[DateClosed]]="",ABS(NETWORKDAYS(Proc[[#This Row],[DateOpened]],TODAY()))-1,ABS(NETWORKDAYS(Proc[[#This Row],[DateOpened]],Proc[[#This Row],[DateClosed]]))-1)</f>
        <v>2</v>
      </c>
      <c r="R716" s="74" t="s">
        <v>496</v>
      </c>
      <c r="S716" s="73"/>
    </row>
    <row r="717" spans="1:19" hidden="1">
      <c r="A717" s="72" t="s">
        <v>2288</v>
      </c>
      <c r="B717" s="73" t="str">
        <f>IFERROR(VLOOKUP(Proc[[#This Row],[App]],Table2[],3,0),"open")</f>
        <v>ok</v>
      </c>
      <c r="C717" s="72" t="s">
        <v>369</v>
      </c>
      <c r="D717" t="s">
        <v>2356</v>
      </c>
      <c r="E717" t="s">
        <v>2348</v>
      </c>
      <c r="F717" s="73" t="s">
        <v>2357</v>
      </c>
      <c r="G717" s="72" t="s">
        <v>400</v>
      </c>
      <c r="H717" s="73" t="str">
        <f>IF(Proc[[#This Row],[type]]="LFF (MDG-F)",MID(Proc[[#This Row],[Obj]],13,10),"")</f>
        <v/>
      </c>
      <c r="J717" s="73" t="b">
        <f>Proc[[#This Row],[Requested]]=Proc[[#This Row],[CurrentParent]]</f>
        <v>0</v>
      </c>
      <c r="K717" s="73" t="str">
        <f>IF(Proc[[#This Row],[Author]]="Marcela Urrego",VLOOKUP(LEFT(Proc[[#This Row],[Requested]],1),Table3[#All],2,0),VLOOKUP(Proc[[#This Row],[Author]],Table4[],2,0))</f>
        <v>HC</v>
      </c>
      <c r="L717" s="32" t="s">
        <v>530</v>
      </c>
      <c r="M717" s="69">
        <v>45713.229062500002</v>
      </c>
      <c r="N717" s="69">
        <v>45715</v>
      </c>
      <c r="O717" s="69">
        <v>45715</v>
      </c>
      <c r="P717" s="74" t="str">
        <f ca="1">IF(Proc[[#This Row],[DaysAgeing]]&gt;5,"yep","on track")</f>
        <v>on track</v>
      </c>
      <c r="Q717" s="3">
        <f ca="1">IF(Proc[[#This Row],[DateClosed]]="",ABS(NETWORKDAYS(Proc[[#This Row],[DateOpened]],TODAY()))-1,ABS(NETWORKDAYS(Proc[[#This Row],[DateOpened]],Proc[[#This Row],[DateClosed]]))-1)</f>
        <v>2</v>
      </c>
      <c r="R717" s="74" t="s">
        <v>496</v>
      </c>
      <c r="S717" s="73"/>
    </row>
    <row r="718" spans="1:19" hidden="1">
      <c r="A718" s="72" t="s">
        <v>2288</v>
      </c>
      <c r="B718" s="73" t="str">
        <f>IFERROR(VLOOKUP(Proc[[#This Row],[App]],Table2[],3,0),"open")</f>
        <v>ok</v>
      </c>
      <c r="C718" s="72" t="s">
        <v>369</v>
      </c>
      <c r="D718" t="s">
        <v>2358</v>
      </c>
      <c r="E718" t="s">
        <v>2348</v>
      </c>
      <c r="F718" s="73" t="s">
        <v>2357</v>
      </c>
      <c r="G718" s="72" t="s">
        <v>400</v>
      </c>
      <c r="H718" s="73" t="str">
        <f>IF(Proc[[#This Row],[type]]="LFF (MDG-F)",MID(Proc[[#This Row],[Obj]],13,10),"")</f>
        <v/>
      </c>
      <c r="J718" s="73" t="b">
        <f>Proc[[#This Row],[Requested]]=Proc[[#This Row],[CurrentParent]]</f>
        <v>0</v>
      </c>
      <c r="K718" s="73" t="str">
        <f>IF(Proc[[#This Row],[Author]]="Marcela Urrego",VLOOKUP(LEFT(Proc[[#This Row],[Requested]],1),Table3[#All],2,0),VLOOKUP(Proc[[#This Row],[Author]],Table4[],2,0))</f>
        <v>HC</v>
      </c>
      <c r="L718" s="32" t="s">
        <v>530</v>
      </c>
      <c r="M718" s="69">
        <v>45713.229062500002</v>
      </c>
      <c r="N718" s="69">
        <v>45715</v>
      </c>
      <c r="O718" s="69">
        <v>45715</v>
      </c>
      <c r="P718" s="74" t="str">
        <f ca="1">IF(Proc[[#This Row],[DaysAgeing]]&gt;5,"yep","on track")</f>
        <v>on track</v>
      </c>
      <c r="Q718" s="3">
        <f ca="1">IF(Proc[[#This Row],[DateClosed]]="",ABS(NETWORKDAYS(Proc[[#This Row],[DateOpened]],TODAY()))-1,ABS(NETWORKDAYS(Proc[[#This Row],[DateOpened]],Proc[[#This Row],[DateClosed]]))-1)</f>
        <v>2</v>
      </c>
      <c r="R718" s="74" t="s">
        <v>496</v>
      </c>
      <c r="S718" s="73"/>
    </row>
    <row r="719" spans="1:19" hidden="1">
      <c r="A719" s="72" t="s">
        <v>2288</v>
      </c>
      <c r="B719" s="73" t="str">
        <f>IFERROR(VLOOKUP(Proc[[#This Row],[App]],Table2[],3,0),"open")</f>
        <v>ok</v>
      </c>
      <c r="C719" s="72" t="s">
        <v>369</v>
      </c>
      <c r="D719" t="s">
        <v>2359</v>
      </c>
      <c r="E719" t="s">
        <v>2348</v>
      </c>
      <c r="F719" s="73" t="s">
        <v>2357</v>
      </c>
      <c r="G719" s="72" t="s">
        <v>400</v>
      </c>
      <c r="H719" s="73" t="str">
        <f>IF(Proc[[#This Row],[type]]="LFF (MDG-F)",MID(Proc[[#This Row],[Obj]],13,10),"")</f>
        <v/>
      </c>
      <c r="J719" s="73" t="b">
        <f>Proc[[#This Row],[Requested]]=Proc[[#This Row],[CurrentParent]]</f>
        <v>0</v>
      </c>
      <c r="K719" s="73" t="str">
        <f>IF(Proc[[#This Row],[Author]]="Marcela Urrego",VLOOKUP(LEFT(Proc[[#This Row],[Requested]],1),Table3[#All],2,0),VLOOKUP(Proc[[#This Row],[Author]],Table4[],2,0))</f>
        <v>HC</v>
      </c>
      <c r="L719" s="32" t="s">
        <v>530</v>
      </c>
      <c r="M719" s="69">
        <v>45713.229062500002</v>
      </c>
      <c r="N719" s="69">
        <v>45715</v>
      </c>
      <c r="O719" s="69">
        <v>45715</v>
      </c>
      <c r="P719" s="74" t="str">
        <f ca="1">IF(Proc[[#This Row],[DaysAgeing]]&gt;5,"yep","on track")</f>
        <v>on track</v>
      </c>
      <c r="Q719" s="3">
        <f ca="1">IF(Proc[[#This Row],[DateClosed]]="",ABS(NETWORKDAYS(Proc[[#This Row],[DateOpened]],TODAY()))-1,ABS(NETWORKDAYS(Proc[[#This Row],[DateOpened]],Proc[[#This Row],[DateClosed]]))-1)</f>
        <v>2</v>
      </c>
      <c r="R719" s="74" t="s">
        <v>496</v>
      </c>
      <c r="S719" s="73"/>
    </row>
    <row r="720" spans="1:19" hidden="1">
      <c r="A720" s="72" t="s">
        <v>2288</v>
      </c>
      <c r="B720" s="73" t="str">
        <f>IFERROR(VLOOKUP(Proc[[#This Row],[App]],Table2[],3,0),"open")</f>
        <v>ok</v>
      </c>
      <c r="C720" s="72" t="s">
        <v>369</v>
      </c>
      <c r="D720" t="s">
        <v>2360</v>
      </c>
      <c r="E720" t="s">
        <v>2297</v>
      </c>
      <c r="F720" s="73" t="s">
        <v>2298</v>
      </c>
      <c r="G720" s="72" t="s">
        <v>400</v>
      </c>
      <c r="H720" s="73" t="str">
        <f>IF(Proc[[#This Row],[type]]="LFF (MDG-F)",MID(Proc[[#This Row],[Obj]],13,10),"")</f>
        <v/>
      </c>
      <c r="J720" s="73" t="b">
        <f>Proc[[#This Row],[Requested]]=Proc[[#This Row],[CurrentParent]]</f>
        <v>0</v>
      </c>
      <c r="K720" s="73" t="str">
        <f>IF(Proc[[#This Row],[Author]]="Marcela Urrego",VLOOKUP(LEFT(Proc[[#This Row],[Requested]],1),Table3[#All],2,0),VLOOKUP(Proc[[#This Row],[Author]],Table4[],2,0))</f>
        <v>HC</v>
      </c>
      <c r="L720" s="32" t="s">
        <v>530</v>
      </c>
      <c r="M720" s="69">
        <v>45713.229062500002</v>
      </c>
      <c r="N720" s="69">
        <v>45715</v>
      </c>
      <c r="O720" s="69">
        <v>45715</v>
      </c>
      <c r="P720" s="74" t="str">
        <f ca="1">IF(Proc[[#This Row],[DaysAgeing]]&gt;5,"yep","on track")</f>
        <v>on track</v>
      </c>
      <c r="Q720" s="3">
        <f ca="1">IF(Proc[[#This Row],[DateClosed]]="",ABS(NETWORKDAYS(Proc[[#This Row],[DateOpened]],TODAY()))-1,ABS(NETWORKDAYS(Proc[[#This Row],[DateOpened]],Proc[[#This Row],[DateClosed]]))-1)</f>
        <v>2</v>
      </c>
      <c r="R720" s="74" t="s">
        <v>496</v>
      </c>
      <c r="S720" s="73"/>
    </row>
    <row r="721" spans="1:19" hidden="1">
      <c r="A721" s="72" t="s">
        <v>2288</v>
      </c>
      <c r="B721" s="73" t="str">
        <f>IFERROR(VLOOKUP(Proc[[#This Row],[App]],Table2[],3,0),"open")</f>
        <v>ok</v>
      </c>
      <c r="C721" s="72" t="s">
        <v>369</v>
      </c>
      <c r="D721" t="s">
        <v>2361</v>
      </c>
      <c r="E721" t="s">
        <v>2362</v>
      </c>
      <c r="F721" s="73" t="s">
        <v>2363</v>
      </c>
      <c r="G721" s="72" t="s">
        <v>400</v>
      </c>
      <c r="H721" s="73" t="str">
        <f>IF(Proc[[#This Row],[type]]="LFF (MDG-F)",MID(Proc[[#This Row],[Obj]],13,10),"")</f>
        <v/>
      </c>
      <c r="J721" s="73" t="b">
        <f>Proc[[#This Row],[Requested]]=Proc[[#This Row],[CurrentParent]]</f>
        <v>0</v>
      </c>
      <c r="K721" s="73" t="str">
        <f>IF(Proc[[#This Row],[Author]]="Marcela Urrego",VLOOKUP(LEFT(Proc[[#This Row],[Requested]],1),Table3[#All],2,0),VLOOKUP(Proc[[#This Row],[Author]],Table4[],2,0))</f>
        <v>HC</v>
      </c>
      <c r="L721" s="32" t="s">
        <v>530</v>
      </c>
      <c r="M721" s="69">
        <v>45713.229062500002</v>
      </c>
      <c r="N721" s="69">
        <v>45715</v>
      </c>
      <c r="O721" s="69">
        <v>45715</v>
      </c>
      <c r="P721" s="74" t="str">
        <f ca="1">IF(Proc[[#This Row],[DaysAgeing]]&gt;5,"yep","on track")</f>
        <v>on track</v>
      </c>
      <c r="Q721" s="3">
        <f ca="1">IF(Proc[[#This Row],[DateClosed]]="",ABS(NETWORKDAYS(Proc[[#This Row],[DateOpened]],TODAY()))-1,ABS(NETWORKDAYS(Proc[[#This Row],[DateOpened]],Proc[[#This Row],[DateClosed]]))-1)</f>
        <v>2</v>
      </c>
      <c r="R721" s="74" t="s">
        <v>496</v>
      </c>
      <c r="S721" s="73"/>
    </row>
    <row r="722" spans="1:19" hidden="1">
      <c r="A722" s="72" t="s">
        <v>2288</v>
      </c>
      <c r="B722" s="73" t="str">
        <f>IFERROR(VLOOKUP(Proc[[#This Row],[App]],Table2[],3,0),"open")</f>
        <v>ok</v>
      </c>
      <c r="C722" s="72" t="s">
        <v>369</v>
      </c>
      <c r="D722" t="s">
        <v>2364</v>
      </c>
      <c r="E722" t="s">
        <v>2348</v>
      </c>
      <c r="F722" s="73" t="s">
        <v>2365</v>
      </c>
      <c r="G722" s="72" t="s">
        <v>400</v>
      </c>
      <c r="H722" s="73" t="str">
        <f>IF(Proc[[#This Row],[type]]="LFF (MDG-F)",MID(Proc[[#This Row],[Obj]],13,10),"")</f>
        <v/>
      </c>
      <c r="J722" s="73" t="b">
        <f>Proc[[#This Row],[Requested]]=Proc[[#This Row],[CurrentParent]]</f>
        <v>0</v>
      </c>
      <c r="K722" s="73" t="str">
        <f>IF(Proc[[#This Row],[Author]]="Marcela Urrego",VLOOKUP(LEFT(Proc[[#This Row],[Requested]],1),Table3[#All],2,0),VLOOKUP(Proc[[#This Row],[Author]],Table4[],2,0))</f>
        <v>HC</v>
      </c>
      <c r="L722" s="32" t="s">
        <v>530</v>
      </c>
      <c r="M722" s="69">
        <v>45713.229062500002</v>
      </c>
      <c r="N722" s="69">
        <v>45715</v>
      </c>
      <c r="O722" s="69">
        <v>45715</v>
      </c>
      <c r="P722" s="74" t="str">
        <f ca="1">IF(Proc[[#This Row],[DaysAgeing]]&gt;5,"yep","on track")</f>
        <v>on track</v>
      </c>
      <c r="Q722" s="3">
        <f ca="1">IF(Proc[[#This Row],[DateClosed]]="",ABS(NETWORKDAYS(Proc[[#This Row],[DateOpened]],TODAY()))-1,ABS(NETWORKDAYS(Proc[[#This Row],[DateOpened]],Proc[[#This Row],[DateClosed]]))-1)</f>
        <v>2</v>
      </c>
      <c r="R722" s="74" t="s">
        <v>496</v>
      </c>
      <c r="S722" s="73"/>
    </row>
    <row r="723" spans="1:19" hidden="1">
      <c r="A723" s="72" t="s">
        <v>2288</v>
      </c>
      <c r="B723" s="73" t="str">
        <f>IFERROR(VLOOKUP(Proc[[#This Row],[App]],Table2[],3,0),"open")</f>
        <v>ok</v>
      </c>
      <c r="C723" s="72" t="s">
        <v>369</v>
      </c>
      <c r="D723" t="s">
        <v>2366</v>
      </c>
      <c r="E723" t="s">
        <v>2348</v>
      </c>
      <c r="F723" s="73" t="s">
        <v>2365</v>
      </c>
      <c r="G723" s="72" t="s">
        <v>400</v>
      </c>
      <c r="H723" s="73" t="str">
        <f>IF(Proc[[#This Row],[type]]="LFF (MDG-F)",MID(Proc[[#This Row],[Obj]],13,10),"")</f>
        <v/>
      </c>
      <c r="J723" s="73" t="b">
        <f>Proc[[#This Row],[Requested]]=Proc[[#This Row],[CurrentParent]]</f>
        <v>0</v>
      </c>
      <c r="K723" s="73" t="str">
        <f>IF(Proc[[#This Row],[Author]]="Marcela Urrego",VLOOKUP(LEFT(Proc[[#This Row],[Requested]],1),Table3[#All],2,0),VLOOKUP(Proc[[#This Row],[Author]],Table4[],2,0))</f>
        <v>HC</v>
      </c>
      <c r="L723" s="32" t="s">
        <v>530</v>
      </c>
      <c r="M723" s="69">
        <v>45713.229062500002</v>
      </c>
      <c r="N723" s="69">
        <v>45715</v>
      </c>
      <c r="O723" s="69">
        <v>45715</v>
      </c>
      <c r="P723" s="74" t="str">
        <f ca="1">IF(Proc[[#This Row],[DaysAgeing]]&gt;5,"yep","on track")</f>
        <v>on track</v>
      </c>
      <c r="Q723" s="3">
        <f ca="1">IF(Proc[[#This Row],[DateClosed]]="",ABS(NETWORKDAYS(Proc[[#This Row],[DateOpened]],TODAY()))-1,ABS(NETWORKDAYS(Proc[[#This Row],[DateOpened]],Proc[[#This Row],[DateClosed]]))-1)</f>
        <v>2</v>
      </c>
      <c r="R723" s="74" t="s">
        <v>496</v>
      </c>
      <c r="S723" s="73"/>
    </row>
    <row r="724" spans="1:19" hidden="1">
      <c r="A724" s="72" t="s">
        <v>2288</v>
      </c>
      <c r="B724" s="73" t="str">
        <f>IFERROR(VLOOKUP(Proc[[#This Row],[App]],Table2[],3,0),"open")</f>
        <v>ok</v>
      </c>
      <c r="C724" s="72" t="s">
        <v>369</v>
      </c>
      <c r="D724" t="s">
        <v>2367</v>
      </c>
      <c r="E724" t="s">
        <v>2368</v>
      </c>
      <c r="F724" s="73" t="s">
        <v>2369</v>
      </c>
      <c r="G724" s="72" t="s">
        <v>400</v>
      </c>
      <c r="H724" s="73" t="str">
        <f>IF(Proc[[#This Row],[type]]="LFF (MDG-F)",MID(Proc[[#This Row],[Obj]],13,10),"")</f>
        <v/>
      </c>
      <c r="J724" s="73" t="b">
        <f>Proc[[#This Row],[Requested]]=Proc[[#This Row],[CurrentParent]]</f>
        <v>0</v>
      </c>
      <c r="K724" s="73" t="str">
        <f>IF(Proc[[#This Row],[Author]]="Marcela Urrego",VLOOKUP(LEFT(Proc[[#This Row],[Requested]],1),Table3[#All],2,0),VLOOKUP(Proc[[#This Row],[Author]],Table4[],2,0))</f>
        <v>HC</v>
      </c>
      <c r="L724" s="32" t="s">
        <v>530</v>
      </c>
      <c r="M724" s="69">
        <v>45713.229062500002</v>
      </c>
      <c r="N724" s="69">
        <v>45715</v>
      </c>
      <c r="O724" s="69">
        <v>45715</v>
      </c>
      <c r="P724" s="74" t="str">
        <f ca="1">IF(Proc[[#This Row],[DaysAgeing]]&gt;5,"yep","on track")</f>
        <v>on track</v>
      </c>
      <c r="Q724" s="3">
        <f ca="1">IF(Proc[[#This Row],[DateClosed]]="",ABS(NETWORKDAYS(Proc[[#This Row],[DateOpened]],TODAY()))-1,ABS(NETWORKDAYS(Proc[[#This Row],[DateOpened]],Proc[[#This Row],[DateClosed]]))-1)</f>
        <v>2</v>
      </c>
      <c r="R724" s="74" t="s">
        <v>496</v>
      </c>
      <c r="S724" s="73"/>
    </row>
    <row r="725" spans="1:19" hidden="1">
      <c r="A725" t="s">
        <v>2396</v>
      </c>
      <c r="B725" s="73" t="str">
        <f>IFERROR(VLOOKUP(Proc[[#This Row],[App]],Table2[],3,0),"open")</f>
        <v>ok</v>
      </c>
      <c r="C725" s="72" t="s">
        <v>369</v>
      </c>
      <c r="D725" t="s">
        <v>2370</v>
      </c>
      <c r="E725" t="s">
        <v>2371</v>
      </c>
      <c r="F725" s="73" t="s">
        <v>2372</v>
      </c>
      <c r="G725" s="72" t="s">
        <v>400</v>
      </c>
      <c r="H725" s="73" t="str">
        <f>IF(Proc[[#This Row],[type]]="LFF (MDG-F)",MID(Proc[[#This Row],[Obj]],13,10),"")</f>
        <v/>
      </c>
      <c r="J725" s="73" t="b">
        <f>Proc[[#This Row],[Requested]]=Proc[[#This Row],[CurrentParent]]</f>
        <v>0</v>
      </c>
      <c r="K725" s="73" t="str">
        <f>IF(Proc[[#This Row],[Author]]="Marcela Urrego",VLOOKUP(LEFT(Proc[[#This Row],[Requested]],1),Table3[#All],2,0),VLOOKUP(Proc[[#This Row],[Author]],Table4[],2,0))</f>
        <v>HC</v>
      </c>
      <c r="L725" s="32" t="s">
        <v>530</v>
      </c>
      <c r="M725" s="69">
        <v>45713.21603009259</v>
      </c>
      <c r="N725" s="69">
        <v>45715</v>
      </c>
      <c r="O725" s="69">
        <v>45715</v>
      </c>
      <c r="P725" s="74" t="str">
        <f ca="1">IF(Proc[[#This Row],[DaysAgeing]]&gt;5,"yep","on track")</f>
        <v>on track</v>
      </c>
      <c r="Q725" s="3">
        <f ca="1">IF(Proc[[#This Row],[DateClosed]]="",ABS(NETWORKDAYS(Proc[[#This Row],[DateOpened]],TODAY()))-1,ABS(NETWORKDAYS(Proc[[#This Row],[DateOpened]],Proc[[#This Row],[DateClosed]]))-1)</f>
        <v>2</v>
      </c>
      <c r="R725" s="74" t="s">
        <v>496</v>
      </c>
      <c r="S725" s="73"/>
    </row>
    <row r="726" spans="1:19" hidden="1">
      <c r="A726" s="72" t="s">
        <v>2396</v>
      </c>
      <c r="B726" s="73" t="str">
        <f>IFERROR(VLOOKUP(Proc[[#This Row],[App]],Table2[],3,0),"open")</f>
        <v>ok</v>
      </c>
      <c r="C726" s="72" t="s">
        <v>369</v>
      </c>
      <c r="D726" t="s">
        <v>2373</v>
      </c>
      <c r="E726" t="s">
        <v>2371</v>
      </c>
      <c r="F726" s="73" t="s">
        <v>2372</v>
      </c>
      <c r="G726" s="72" t="s">
        <v>400</v>
      </c>
      <c r="H726" s="73" t="str">
        <f>IF(Proc[[#This Row],[type]]="LFF (MDG-F)",MID(Proc[[#This Row],[Obj]],13,10),"")</f>
        <v/>
      </c>
      <c r="J726" s="73" t="b">
        <f>Proc[[#This Row],[Requested]]=Proc[[#This Row],[CurrentParent]]</f>
        <v>0</v>
      </c>
      <c r="K726" s="73" t="str">
        <f>IF(Proc[[#This Row],[Author]]="Marcela Urrego",VLOOKUP(LEFT(Proc[[#This Row],[Requested]],1),Table3[#All],2,0),VLOOKUP(Proc[[#This Row],[Author]],Table4[],2,0))</f>
        <v>HC</v>
      </c>
      <c r="L726" s="32" t="s">
        <v>530</v>
      </c>
      <c r="M726" s="69">
        <v>45713.21603009259</v>
      </c>
      <c r="N726" s="69">
        <v>45715</v>
      </c>
      <c r="O726" s="69">
        <v>45715</v>
      </c>
      <c r="P726" s="74" t="str">
        <f ca="1">IF(Proc[[#This Row],[DaysAgeing]]&gt;5,"yep","on track")</f>
        <v>on track</v>
      </c>
      <c r="Q726" s="3">
        <f ca="1">IF(Proc[[#This Row],[DateClosed]]="",ABS(NETWORKDAYS(Proc[[#This Row],[DateOpened]],TODAY()))-1,ABS(NETWORKDAYS(Proc[[#This Row],[DateOpened]],Proc[[#This Row],[DateClosed]]))-1)</f>
        <v>2</v>
      </c>
      <c r="R726" s="74" t="s">
        <v>496</v>
      </c>
      <c r="S726" s="73"/>
    </row>
    <row r="727" spans="1:19" hidden="1">
      <c r="A727" s="72" t="s">
        <v>2396</v>
      </c>
      <c r="B727" s="73" t="str">
        <f>IFERROR(VLOOKUP(Proc[[#This Row],[App]],Table2[],3,0),"open")</f>
        <v>ok</v>
      </c>
      <c r="C727" s="72" t="s">
        <v>369</v>
      </c>
      <c r="D727" t="s">
        <v>2374</v>
      </c>
      <c r="E727" t="s">
        <v>2371</v>
      </c>
      <c r="F727" s="73" t="s">
        <v>2375</v>
      </c>
      <c r="G727" s="72" t="s">
        <v>400</v>
      </c>
      <c r="H727" s="73" t="str">
        <f>IF(Proc[[#This Row],[type]]="LFF (MDG-F)",MID(Proc[[#This Row],[Obj]],13,10),"")</f>
        <v/>
      </c>
      <c r="J727" s="73" t="b">
        <f>Proc[[#This Row],[Requested]]=Proc[[#This Row],[CurrentParent]]</f>
        <v>0</v>
      </c>
      <c r="K727" s="73" t="str">
        <f>IF(Proc[[#This Row],[Author]]="Marcela Urrego",VLOOKUP(LEFT(Proc[[#This Row],[Requested]],1),Table3[#All],2,0),VLOOKUP(Proc[[#This Row],[Author]],Table4[],2,0))</f>
        <v>HC</v>
      </c>
      <c r="L727" s="32" t="s">
        <v>530</v>
      </c>
      <c r="M727" s="69">
        <v>45713.21603009259</v>
      </c>
      <c r="N727" s="69">
        <v>45715</v>
      </c>
      <c r="O727" s="69">
        <v>45715</v>
      </c>
      <c r="P727" s="74" t="str">
        <f ca="1">IF(Proc[[#This Row],[DaysAgeing]]&gt;5,"yep","on track")</f>
        <v>on track</v>
      </c>
      <c r="Q727" s="3">
        <f ca="1">IF(Proc[[#This Row],[DateClosed]]="",ABS(NETWORKDAYS(Proc[[#This Row],[DateOpened]],TODAY()))-1,ABS(NETWORKDAYS(Proc[[#This Row],[DateOpened]],Proc[[#This Row],[DateClosed]]))-1)</f>
        <v>2</v>
      </c>
      <c r="R727" s="74" t="s">
        <v>496</v>
      </c>
      <c r="S727" s="73"/>
    </row>
    <row r="728" spans="1:19" hidden="1">
      <c r="A728" s="72" t="s">
        <v>2396</v>
      </c>
      <c r="B728" s="73" t="str">
        <f>IFERROR(VLOOKUP(Proc[[#This Row],[App]],Table2[],3,0),"open")</f>
        <v>ok</v>
      </c>
      <c r="C728" s="72" t="s">
        <v>369</v>
      </c>
      <c r="D728" t="s">
        <v>2376</v>
      </c>
      <c r="E728" t="s">
        <v>2371</v>
      </c>
      <c r="F728" s="73" t="s">
        <v>2377</v>
      </c>
      <c r="G728" s="72" t="s">
        <v>400</v>
      </c>
      <c r="H728" s="73" t="str">
        <f>IF(Proc[[#This Row],[type]]="LFF (MDG-F)",MID(Proc[[#This Row],[Obj]],13,10),"")</f>
        <v/>
      </c>
      <c r="J728" s="73" t="b">
        <f>Proc[[#This Row],[Requested]]=Proc[[#This Row],[CurrentParent]]</f>
        <v>0</v>
      </c>
      <c r="K728" s="73" t="str">
        <f>IF(Proc[[#This Row],[Author]]="Marcela Urrego",VLOOKUP(LEFT(Proc[[#This Row],[Requested]],1),Table3[#All],2,0),VLOOKUP(Proc[[#This Row],[Author]],Table4[],2,0))</f>
        <v>HC</v>
      </c>
      <c r="L728" s="32" t="s">
        <v>530</v>
      </c>
      <c r="M728" s="69">
        <v>45713.21603009259</v>
      </c>
      <c r="N728" s="69">
        <v>45715</v>
      </c>
      <c r="O728" s="69">
        <v>45715</v>
      </c>
      <c r="P728" s="74" t="str">
        <f ca="1">IF(Proc[[#This Row],[DaysAgeing]]&gt;5,"yep","on track")</f>
        <v>on track</v>
      </c>
      <c r="Q728" s="3">
        <f ca="1">IF(Proc[[#This Row],[DateClosed]]="",ABS(NETWORKDAYS(Proc[[#This Row],[DateOpened]],TODAY()))-1,ABS(NETWORKDAYS(Proc[[#This Row],[DateOpened]],Proc[[#This Row],[DateClosed]]))-1)</f>
        <v>2</v>
      </c>
      <c r="R728" s="74" t="s">
        <v>496</v>
      </c>
      <c r="S728" s="73"/>
    </row>
    <row r="729" spans="1:19" hidden="1">
      <c r="A729" s="72" t="s">
        <v>2396</v>
      </c>
      <c r="B729" s="73" t="str">
        <f>IFERROR(VLOOKUP(Proc[[#This Row],[App]],Table2[],3,0),"open")</f>
        <v>ok</v>
      </c>
      <c r="C729" s="72" t="s">
        <v>369</v>
      </c>
      <c r="D729" t="s">
        <v>2378</v>
      </c>
      <c r="E729" t="s">
        <v>2371</v>
      </c>
      <c r="F729" s="73" t="s">
        <v>2379</v>
      </c>
      <c r="G729" s="72" t="s">
        <v>400</v>
      </c>
      <c r="H729" s="73" t="str">
        <f>IF(Proc[[#This Row],[type]]="LFF (MDG-F)",MID(Proc[[#This Row],[Obj]],13,10),"")</f>
        <v/>
      </c>
      <c r="J729" s="73" t="b">
        <f>Proc[[#This Row],[Requested]]=Proc[[#This Row],[CurrentParent]]</f>
        <v>0</v>
      </c>
      <c r="K729" s="73" t="str">
        <f>IF(Proc[[#This Row],[Author]]="Marcela Urrego",VLOOKUP(LEFT(Proc[[#This Row],[Requested]],1),Table3[#All],2,0),VLOOKUP(Proc[[#This Row],[Author]],Table4[],2,0))</f>
        <v>HC</v>
      </c>
      <c r="L729" s="32" t="s">
        <v>530</v>
      </c>
      <c r="M729" s="69">
        <v>45713.21603009259</v>
      </c>
      <c r="N729" s="69">
        <v>45715</v>
      </c>
      <c r="O729" s="69">
        <v>45715</v>
      </c>
      <c r="P729" s="74" t="str">
        <f ca="1">IF(Proc[[#This Row],[DaysAgeing]]&gt;5,"yep","on track")</f>
        <v>on track</v>
      </c>
      <c r="Q729" s="3">
        <f ca="1">IF(Proc[[#This Row],[DateClosed]]="",ABS(NETWORKDAYS(Proc[[#This Row],[DateOpened]],TODAY()))-1,ABS(NETWORKDAYS(Proc[[#This Row],[DateOpened]],Proc[[#This Row],[DateClosed]]))-1)</f>
        <v>2</v>
      </c>
      <c r="R729" s="74" t="s">
        <v>496</v>
      </c>
      <c r="S729" s="73"/>
    </row>
    <row r="730" spans="1:19" hidden="1">
      <c r="A730" s="72" t="s">
        <v>2396</v>
      </c>
      <c r="B730" s="73" t="str">
        <f>IFERROR(VLOOKUP(Proc[[#This Row],[App]],Table2[],3,0),"open")</f>
        <v>ok</v>
      </c>
      <c r="C730" s="72" t="s">
        <v>369</v>
      </c>
      <c r="D730" t="s">
        <v>2380</v>
      </c>
      <c r="E730" t="s">
        <v>2371</v>
      </c>
      <c r="F730" s="73" t="s">
        <v>2381</v>
      </c>
      <c r="G730" s="72" t="s">
        <v>400</v>
      </c>
      <c r="H730" s="73" t="str">
        <f>IF(Proc[[#This Row],[type]]="LFF (MDG-F)",MID(Proc[[#This Row],[Obj]],13,10),"")</f>
        <v/>
      </c>
      <c r="J730" s="73" t="b">
        <f>Proc[[#This Row],[Requested]]=Proc[[#This Row],[CurrentParent]]</f>
        <v>0</v>
      </c>
      <c r="K730" s="73" t="str">
        <f>IF(Proc[[#This Row],[Author]]="Marcela Urrego",VLOOKUP(LEFT(Proc[[#This Row],[Requested]],1),Table3[#All],2,0),VLOOKUP(Proc[[#This Row],[Author]],Table4[],2,0))</f>
        <v>HC</v>
      </c>
      <c r="L730" s="32" t="s">
        <v>530</v>
      </c>
      <c r="M730" s="69">
        <v>45713.21603009259</v>
      </c>
      <c r="N730" s="69">
        <v>45715</v>
      </c>
      <c r="O730" s="69">
        <v>45715</v>
      </c>
      <c r="P730" s="74" t="str">
        <f ca="1">IF(Proc[[#This Row],[DaysAgeing]]&gt;5,"yep","on track")</f>
        <v>on track</v>
      </c>
      <c r="Q730" s="3">
        <f ca="1">IF(Proc[[#This Row],[DateClosed]]="",ABS(NETWORKDAYS(Proc[[#This Row],[DateOpened]],TODAY()))-1,ABS(NETWORKDAYS(Proc[[#This Row],[DateOpened]],Proc[[#This Row],[DateClosed]]))-1)</f>
        <v>2</v>
      </c>
      <c r="R730" s="74" t="s">
        <v>496</v>
      </c>
      <c r="S730" s="73"/>
    </row>
    <row r="731" spans="1:19" hidden="1">
      <c r="A731" s="72" t="s">
        <v>2396</v>
      </c>
      <c r="B731" s="73" t="str">
        <f>IFERROR(VLOOKUP(Proc[[#This Row],[App]],Table2[],3,0),"open")</f>
        <v>ok</v>
      </c>
      <c r="C731" s="72" t="s">
        <v>369</v>
      </c>
      <c r="D731" t="s">
        <v>2382</v>
      </c>
      <c r="E731" t="s">
        <v>2371</v>
      </c>
      <c r="F731" s="73" t="s">
        <v>2383</v>
      </c>
      <c r="G731" s="72" t="s">
        <v>400</v>
      </c>
      <c r="H731" s="73" t="str">
        <f>IF(Proc[[#This Row],[type]]="LFF (MDG-F)",MID(Proc[[#This Row],[Obj]],13,10),"")</f>
        <v/>
      </c>
      <c r="J731" s="73" t="b">
        <f>Proc[[#This Row],[Requested]]=Proc[[#This Row],[CurrentParent]]</f>
        <v>0</v>
      </c>
      <c r="K731" s="73" t="str">
        <f>IF(Proc[[#This Row],[Author]]="Marcela Urrego",VLOOKUP(LEFT(Proc[[#This Row],[Requested]],1),Table3[#All],2,0),VLOOKUP(Proc[[#This Row],[Author]],Table4[],2,0))</f>
        <v>HC</v>
      </c>
      <c r="L731" s="32" t="s">
        <v>530</v>
      </c>
      <c r="M731" s="69">
        <v>45713.21603009259</v>
      </c>
      <c r="N731" s="69">
        <v>45715</v>
      </c>
      <c r="O731" s="69">
        <v>45715</v>
      </c>
      <c r="P731" s="74" t="str">
        <f ca="1">IF(Proc[[#This Row],[DaysAgeing]]&gt;5,"yep","on track")</f>
        <v>on track</v>
      </c>
      <c r="Q731" s="3">
        <f ca="1">IF(Proc[[#This Row],[DateClosed]]="",ABS(NETWORKDAYS(Proc[[#This Row],[DateOpened]],TODAY()))-1,ABS(NETWORKDAYS(Proc[[#This Row],[DateOpened]],Proc[[#This Row],[DateClosed]]))-1)</f>
        <v>2</v>
      </c>
      <c r="R731" s="74" t="s">
        <v>496</v>
      </c>
      <c r="S731" s="73"/>
    </row>
    <row r="732" spans="1:19" hidden="1">
      <c r="A732" s="72" t="s">
        <v>2396</v>
      </c>
      <c r="B732" s="73" t="str">
        <f>IFERROR(VLOOKUP(Proc[[#This Row],[App]],Table2[],3,0),"open")</f>
        <v>ok</v>
      </c>
      <c r="C732" s="72" t="s">
        <v>369</v>
      </c>
      <c r="D732" t="s">
        <v>2384</v>
      </c>
      <c r="E732" t="s">
        <v>2371</v>
      </c>
      <c r="F732" s="73" t="s">
        <v>2385</v>
      </c>
      <c r="G732" s="72" t="s">
        <v>400</v>
      </c>
      <c r="H732" s="73" t="str">
        <f>IF(Proc[[#This Row],[type]]="LFF (MDG-F)",MID(Proc[[#This Row],[Obj]],13,10),"")</f>
        <v/>
      </c>
      <c r="J732" s="73" t="b">
        <f>Proc[[#This Row],[Requested]]=Proc[[#This Row],[CurrentParent]]</f>
        <v>0</v>
      </c>
      <c r="K732" s="73" t="str">
        <f>IF(Proc[[#This Row],[Author]]="Marcela Urrego",VLOOKUP(LEFT(Proc[[#This Row],[Requested]],1),Table3[#All],2,0),VLOOKUP(Proc[[#This Row],[Author]],Table4[],2,0))</f>
        <v>HC</v>
      </c>
      <c r="L732" s="32" t="s">
        <v>530</v>
      </c>
      <c r="M732" s="69">
        <v>45713.21603009259</v>
      </c>
      <c r="N732" s="69">
        <v>45715</v>
      </c>
      <c r="O732" s="69">
        <v>45715</v>
      </c>
      <c r="P732" s="74" t="str">
        <f ca="1">IF(Proc[[#This Row],[DaysAgeing]]&gt;5,"yep","on track")</f>
        <v>on track</v>
      </c>
      <c r="Q732" s="3">
        <f ca="1">IF(Proc[[#This Row],[DateClosed]]="",ABS(NETWORKDAYS(Proc[[#This Row],[DateOpened]],TODAY()))-1,ABS(NETWORKDAYS(Proc[[#This Row],[DateOpened]],Proc[[#This Row],[DateClosed]]))-1)</f>
        <v>2</v>
      </c>
      <c r="R732" s="74" t="s">
        <v>496</v>
      </c>
      <c r="S732" s="73"/>
    </row>
    <row r="733" spans="1:19" hidden="1">
      <c r="A733" s="72" t="s">
        <v>2396</v>
      </c>
      <c r="B733" s="73" t="str">
        <f>IFERROR(VLOOKUP(Proc[[#This Row],[App]],Table2[],3,0),"open")</f>
        <v>ok</v>
      </c>
      <c r="C733" s="72" t="s">
        <v>369</v>
      </c>
      <c r="D733" t="s">
        <v>2386</v>
      </c>
      <c r="E733" t="s">
        <v>2371</v>
      </c>
      <c r="F733" s="73" t="s">
        <v>2387</v>
      </c>
      <c r="G733" s="72" t="s">
        <v>400</v>
      </c>
      <c r="H733" s="73" t="str">
        <f>IF(Proc[[#This Row],[type]]="LFF (MDG-F)",MID(Proc[[#This Row],[Obj]],13,10),"")</f>
        <v/>
      </c>
      <c r="J733" s="73" t="b">
        <f>Proc[[#This Row],[Requested]]=Proc[[#This Row],[CurrentParent]]</f>
        <v>0</v>
      </c>
      <c r="K733" s="73" t="str">
        <f>IF(Proc[[#This Row],[Author]]="Marcela Urrego",VLOOKUP(LEFT(Proc[[#This Row],[Requested]],1),Table3[#All],2,0),VLOOKUP(Proc[[#This Row],[Author]],Table4[],2,0))</f>
        <v>HC</v>
      </c>
      <c r="L733" s="32" t="s">
        <v>530</v>
      </c>
      <c r="M733" s="69">
        <v>45713.21603009259</v>
      </c>
      <c r="N733" s="69">
        <v>45715</v>
      </c>
      <c r="O733" s="69">
        <v>45715</v>
      </c>
      <c r="P733" s="74" t="str">
        <f ca="1">IF(Proc[[#This Row],[DaysAgeing]]&gt;5,"yep","on track")</f>
        <v>on track</v>
      </c>
      <c r="Q733" s="3">
        <f ca="1">IF(Proc[[#This Row],[DateClosed]]="",ABS(NETWORKDAYS(Proc[[#This Row],[DateOpened]],TODAY()))-1,ABS(NETWORKDAYS(Proc[[#This Row],[DateOpened]],Proc[[#This Row],[DateClosed]]))-1)</f>
        <v>2</v>
      </c>
      <c r="R733" s="74" t="s">
        <v>496</v>
      </c>
      <c r="S733" s="73"/>
    </row>
    <row r="734" spans="1:19" hidden="1">
      <c r="A734" s="72" t="s">
        <v>2396</v>
      </c>
      <c r="B734" s="73" t="str">
        <f>IFERROR(VLOOKUP(Proc[[#This Row],[App]],Table2[],3,0),"open")</f>
        <v>ok</v>
      </c>
      <c r="C734" s="72" t="s">
        <v>369</v>
      </c>
      <c r="D734" t="s">
        <v>2388</v>
      </c>
      <c r="E734" t="s">
        <v>2371</v>
      </c>
      <c r="F734" s="73" t="s">
        <v>2389</v>
      </c>
      <c r="G734" s="72" t="s">
        <v>400</v>
      </c>
      <c r="H734" s="73" t="str">
        <f>IF(Proc[[#This Row],[type]]="LFF (MDG-F)",MID(Proc[[#This Row],[Obj]],13,10),"")</f>
        <v/>
      </c>
      <c r="J734" s="73" t="b">
        <f>Proc[[#This Row],[Requested]]=Proc[[#This Row],[CurrentParent]]</f>
        <v>0</v>
      </c>
      <c r="K734" s="73" t="str">
        <f>IF(Proc[[#This Row],[Author]]="Marcela Urrego",VLOOKUP(LEFT(Proc[[#This Row],[Requested]],1),Table3[#All],2,0),VLOOKUP(Proc[[#This Row],[Author]],Table4[],2,0))</f>
        <v>HC</v>
      </c>
      <c r="L734" s="32" t="s">
        <v>530</v>
      </c>
      <c r="M734" s="69">
        <v>45713.21603009259</v>
      </c>
      <c r="N734" s="69">
        <v>45715</v>
      </c>
      <c r="O734" s="69">
        <v>45715</v>
      </c>
      <c r="P734" s="74" t="str">
        <f ca="1">IF(Proc[[#This Row],[DaysAgeing]]&gt;5,"yep","on track")</f>
        <v>on track</v>
      </c>
      <c r="Q734" s="3">
        <f ca="1">IF(Proc[[#This Row],[DateClosed]]="",ABS(NETWORKDAYS(Proc[[#This Row],[DateOpened]],TODAY()))-1,ABS(NETWORKDAYS(Proc[[#This Row],[DateOpened]],Proc[[#This Row],[DateClosed]]))-1)</f>
        <v>2</v>
      </c>
      <c r="R734" s="74" t="s">
        <v>496</v>
      </c>
      <c r="S734" s="73"/>
    </row>
    <row r="735" spans="1:19" hidden="1">
      <c r="A735" s="72" t="s">
        <v>2396</v>
      </c>
      <c r="B735" s="73" t="str">
        <f>IFERROR(VLOOKUP(Proc[[#This Row],[App]],Table2[],3,0),"open")</f>
        <v>ok</v>
      </c>
      <c r="C735" s="72" t="s">
        <v>369</v>
      </c>
      <c r="D735" t="s">
        <v>2390</v>
      </c>
      <c r="E735" t="s">
        <v>2371</v>
      </c>
      <c r="F735" s="73" t="s">
        <v>2381</v>
      </c>
      <c r="G735" s="72" t="s">
        <v>400</v>
      </c>
      <c r="H735" s="73" t="str">
        <f>IF(Proc[[#This Row],[type]]="LFF (MDG-F)",MID(Proc[[#This Row],[Obj]],13,10),"")</f>
        <v/>
      </c>
      <c r="J735" s="73" t="b">
        <f>Proc[[#This Row],[Requested]]=Proc[[#This Row],[CurrentParent]]</f>
        <v>0</v>
      </c>
      <c r="K735" s="73" t="str">
        <f>IF(Proc[[#This Row],[Author]]="Marcela Urrego",VLOOKUP(LEFT(Proc[[#This Row],[Requested]],1),Table3[#All],2,0),VLOOKUP(Proc[[#This Row],[Author]],Table4[],2,0))</f>
        <v>HC</v>
      </c>
      <c r="L735" s="32" t="s">
        <v>530</v>
      </c>
      <c r="M735" s="69">
        <v>45713.21603009259</v>
      </c>
      <c r="N735" s="69">
        <v>45715</v>
      </c>
      <c r="O735" s="69">
        <v>45715</v>
      </c>
      <c r="P735" s="74" t="str">
        <f ca="1">IF(Proc[[#This Row],[DaysAgeing]]&gt;5,"yep","on track")</f>
        <v>on track</v>
      </c>
      <c r="Q735" s="3">
        <f ca="1">IF(Proc[[#This Row],[DateClosed]]="",ABS(NETWORKDAYS(Proc[[#This Row],[DateOpened]],TODAY()))-1,ABS(NETWORKDAYS(Proc[[#This Row],[DateOpened]],Proc[[#This Row],[DateClosed]]))-1)</f>
        <v>2</v>
      </c>
      <c r="R735" s="74" t="s">
        <v>496</v>
      </c>
      <c r="S735" s="73"/>
    </row>
    <row r="736" spans="1:19" hidden="1">
      <c r="A736" s="72" t="s">
        <v>2396</v>
      </c>
      <c r="B736" s="73" t="str">
        <f>IFERROR(VLOOKUP(Proc[[#This Row],[App]],Table2[],3,0),"open")</f>
        <v>ok</v>
      </c>
      <c r="C736" s="72" t="s">
        <v>369</v>
      </c>
      <c r="D736" t="s">
        <v>2391</v>
      </c>
      <c r="E736" t="s">
        <v>2371</v>
      </c>
      <c r="F736" s="73" t="s">
        <v>2381</v>
      </c>
      <c r="G736" s="72" t="s">
        <v>400</v>
      </c>
      <c r="H736" s="73" t="str">
        <f>IF(Proc[[#This Row],[type]]="LFF (MDG-F)",MID(Proc[[#This Row],[Obj]],13,10),"")</f>
        <v/>
      </c>
      <c r="J736" s="73" t="b">
        <f>Proc[[#This Row],[Requested]]=Proc[[#This Row],[CurrentParent]]</f>
        <v>0</v>
      </c>
      <c r="K736" s="73" t="str">
        <f>IF(Proc[[#This Row],[Author]]="Marcela Urrego",VLOOKUP(LEFT(Proc[[#This Row],[Requested]],1),Table3[#All],2,0),VLOOKUP(Proc[[#This Row],[Author]],Table4[],2,0))</f>
        <v>HC</v>
      </c>
      <c r="L736" s="32" t="s">
        <v>530</v>
      </c>
      <c r="M736" s="69">
        <v>45713.21603009259</v>
      </c>
      <c r="N736" s="69">
        <v>45715</v>
      </c>
      <c r="O736" s="69">
        <v>45715</v>
      </c>
      <c r="P736" s="74" t="str">
        <f ca="1">IF(Proc[[#This Row],[DaysAgeing]]&gt;5,"yep","on track")</f>
        <v>on track</v>
      </c>
      <c r="Q736" s="3">
        <f ca="1">IF(Proc[[#This Row],[DateClosed]]="",ABS(NETWORKDAYS(Proc[[#This Row],[DateOpened]],TODAY()))-1,ABS(NETWORKDAYS(Proc[[#This Row],[DateOpened]],Proc[[#This Row],[DateClosed]]))-1)</f>
        <v>2</v>
      </c>
      <c r="R736" s="74" t="s">
        <v>496</v>
      </c>
      <c r="S736" s="73"/>
    </row>
    <row r="737" spans="1:19" hidden="1">
      <c r="A737" s="72" t="s">
        <v>2396</v>
      </c>
      <c r="B737" s="73" t="str">
        <f>IFERROR(VLOOKUP(Proc[[#This Row],[App]],Table2[],3,0),"open")</f>
        <v>ok</v>
      </c>
      <c r="C737" s="72" t="s">
        <v>369</v>
      </c>
      <c r="D737" t="s">
        <v>2392</v>
      </c>
      <c r="E737" t="s">
        <v>2393</v>
      </c>
      <c r="F737" s="73" t="s">
        <v>2394</v>
      </c>
      <c r="G737" s="72" t="s">
        <v>400</v>
      </c>
      <c r="H737" s="73" t="str">
        <f>IF(Proc[[#This Row],[type]]="LFF (MDG-F)",MID(Proc[[#This Row],[Obj]],13,10),"")</f>
        <v/>
      </c>
      <c r="J737" s="73" t="b">
        <f>Proc[[#This Row],[Requested]]=Proc[[#This Row],[CurrentParent]]</f>
        <v>0</v>
      </c>
      <c r="K737" s="73" t="str">
        <f>IF(Proc[[#This Row],[Author]]="Marcela Urrego",VLOOKUP(LEFT(Proc[[#This Row],[Requested]],1),Table3[#All],2,0),VLOOKUP(Proc[[#This Row],[Author]],Table4[],2,0))</f>
        <v>HC</v>
      </c>
      <c r="L737" s="32" t="s">
        <v>530</v>
      </c>
      <c r="M737" s="69">
        <v>45713.21603009259</v>
      </c>
      <c r="N737" s="69">
        <v>45715</v>
      </c>
      <c r="O737" s="69">
        <v>45715</v>
      </c>
      <c r="P737" s="74" t="str">
        <f ca="1">IF(Proc[[#This Row],[DaysAgeing]]&gt;5,"yep","on track")</f>
        <v>on track</v>
      </c>
      <c r="Q737" s="3">
        <f ca="1">IF(Proc[[#This Row],[DateClosed]]="",ABS(NETWORKDAYS(Proc[[#This Row],[DateOpened]],TODAY()))-1,ABS(NETWORKDAYS(Proc[[#This Row],[DateOpened]],Proc[[#This Row],[DateClosed]]))-1)</f>
        <v>2</v>
      </c>
      <c r="R737" s="74" t="s">
        <v>496</v>
      </c>
      <c r="S737" s="73"/>
    </row>
    <row r="738" spans="1:19" hidden="1">
      <c r="A738" s="72" t="s">
        <v>2396</v>
      </c>
      <c r="B738" s="73" t="str">
        <f>IFERROR(VLOOKUP(Proc[[#This Row],[App]],Table2[],3,0),"open")</f>
        <v>ok</v>
      </c>
      <c r="C738" s="72" t="s">
        <v>369</v>
      </c>
      <c r="D738" t="s">
        <v>2395</v>
      </c>
      <c r="E738" t="s">
        <v>2393</v>
      </c>
      <c r="F738" s="73" t="s">
        <v>2394</v>
      </c>
      <c r="G738" s="72" t="s">
        <v>400</v>
      </c>
      <c r="H738" s="73" t="str">
        <f>IF(Proc[[#This Row],[type]]="LFF (MDG-F)",MID(Proc[[#This Row],[Obj]],13,10),"")</f>
        <v/>
      </c>
      <c r="J738" s="73" t="b">
        <f>Proc[[#This Row],[Requested]]=Proc[[#This Row],[CurrentParent]]</f>
        <v>0</v>
      </c>
      <c r="K738" s="73" t="str">
        <f>IF(Proc[[#This Row],[Author]]="Marcela Urrego",VLOOKUP(LEFT(Proc[[#This Row],[Requested]],1),Table3[#All],2,0),VLOOKUP(Proc[[#This Row],[Author]],Table4[],2,0))</f>
        <v>HC</v>
      </c>
      <c r="L738" s="32" t="s">
        <v>530</v>
      </c>
      <c r="M738" s="69">
        <v>45713.21603009259</v>
      </c>
      <c r="N738" s="69">
        <v>45715</v>
      </c>
      <c r="O738" s="69">
        <v>45715</v>
      </c>
      <c r="P738" s="74" t="str">
        <f ca="1">IF(Proc[[#This Row],[DaysAgeing]]&gt;5,"yep","on track")</f>
        <v>on track</v>
      </c>
      <c r="Q738" s="3">
        <f ca="1">IF(Proc[[#This Row],[DateClosed]]="",ABS(NETWORKDAYS(Proc[[#This Row],[DateOpened]],TODAY()))-1,ABS(NETWORKDAYS(Proc[[#This Row],[DateOpened]],Proc[[#This Row],[DateClosed]]))-1)</f>
        <v>2</v>
      </c>
      <c r="R738" s="74" t="s">
        <v>496</v>
      </c>
      <c r="S738" s="73"/>
    </row>
    <row r="739" spans="1:19" hidden="1">
      <c r="A739" t="s">
        <v>2417</v>
      </c>
      <c r="B739" s="73" t="str">
        <f>IFERROR(VLOOKUP(Proc[[#This Row],[App]],Table2[],3,0),"open")</f>
        <v>ok</v>
      </c>
      <c r="C739" t="s">
        <v>369</v>
      </c>
      <c r="D739" t="s">
        <v>2397</v>
      </c>
      <c r="E739" t="s">
        <v>2398</v>
      </c>
      <c r="F739" s="73" t="s">
        <v>2418</v>
      </c>
      <c r="G739" s="72" t="s">
        <v>400</v>
      </c>
      <c r="H739" s="73" t="str">
        <f>IF(Proc[[#This Row],[type]]="LFF (MDG-F)",MID(Proc[[#This Row],[Obj]],13,10),"")</f>
        <v/>
      </c>
      <c r="J739" s="73" t="b">
        <f>Proc[[#This Row],[Requested]]=Proc[[#This Row],[CurrentParent]]</f>
        <v>0</v>
      </c>
      <c r="K739" s="73" t="str">
        <f>IF(Proc[[#This Row],[Author]]="Marcela Urrego",VLOOKUP(LEFT(Proc[[#This Row],[Requested]],1),Table3[#All],2,0),VLOOKUP(Proc[[#This Row],[Author]],Table4[],2,0))</f>
        <v>LS</v>
      </c>
      <c r="L739" s="32" t="s">
        <v>530</v>
      </c>
      <c r="M739" s="69">
        <v>45713.460798611108</v>
      </c>
      <c r="N739" s="69">
        <v>45715</v>
      </c>
      <c r="O739" s="69">
        <v>45715</v>
      </c>
      <c r="P739" s="74" t="str">
        <f ca="1">IF(Proc[[#This Row],[DaysAgeing]]&gt;5,"yep","on track")</f>
        <v>on track</v>
      </c>
      <c r="Q739" s="3">
        <f ca="1">IF(Proc[[#This Row],[DateClosed]]="",ABS(NETWORKDAYS(Proc[[#This Row],[DateOpened]],TODAY()))-1,ABS(NETWORKDAYS(Proc[[#This Row],[DateOpened]],Proc[[#This Row],[DateClosed]]))-1)</f>
        <v>2</v>
      </c>
      <c r="R739" s="74" t="s">
        <v>1004</v>
      </c>
      <c r="S739" s="73"/>
    </row>
    <row r="740" spans="1:19" hidden="1">
      <c r="A740" s="72" t="s">
        <v>2417</v>
      </c>
      <c r="B740" s="73" t="str">
        <f>IFERROR(VLOOKUP(Proc[[#This Row],[App]],Table2[],3,0),"open")</f>
        <v>ok</v>
      </c>
      <c r="C740" s="72" t="s">
        <v>369</v>
      </c>
      <c r="D740" t="s">
        <v>2399</v>
      </c>
      <c r="E740" t="s">
        <v>2398</v>
      </c>
      <c r="F740" s="73" t="s">
        <v>2418</v>
      </c>
      <c r="G740" s="72" t="s">
        <v>400</v>
      </c>
      <c r="H740" s="73" t="str">
        <f>IF(Proc[[#This Row],[type]]="LFF (MDG-F)",MID(Proc[[#This Row],[Obj]],13,10),"")</f>
        <v/>
      </c>
      <c r="J740" s="73" t="b">
        <f>Proc[[#This Row],[Requested]]=Proc[[#This Row],[CurrentParent]]</f>
        <v>0</v>
      </c>
      <c r="K740" s="73" t="str">
        <f>IF(Proc[[#This Row],[Author]]="Marcela Urrego",VLOOKUP(LEFT(Proc[[#This Row],[Requested]],1),Table3[#All],2,0),VLOOKUP(Proc[[#This Row],[Author]],Table4[],2,0))</f>
        <v>LS</v>
      </c>
      <c r="L740" s="32" t="s">
        <v>530</v>
      </c>
      <c r="M740" s="69">
        <v>45713.460798611108</v>
      </c>
      <c r="N740" s="69">
        <v>45715</v>
      </c>
      <c r="O740" s="69">
        <v>45715</v>
      </c>
      <c r="P740" s="74" t="str">
        <f ca="1">IF(Proc[[#This Row],[DaysAgeing]]&gt;5,"yep","on track")</f>
        <v>on track</v>
      </c>
      <c r="Q740" s="3">
        <f ca="1">IF(Proc[[#This Row],[DateClosed]]="",ABS(NETWORKDAYS(Proc[[#This Row],[DateOpened]],TODAY()))-1,ABS(NETWORKDAYS(Proc[[#This Row],[DateOpened]],Proc[[#This Row],[DateClosed]]))-1)</f>
        <v>2</v>
      </c>
      <c r="R740" s="74" t="s">
        <v>1004</v>
      </c>
      <c r="S740" s="73"/>
    </row>
    <row r="741" spans="1:19" hidden="1">
      <c r="A741" s="72" t="s">
        <v>2417</v>
      </c>
      <c r="B741" s="73" t="str">
        <f>IFERROR(VLOOKUP(Proc[[#This Row],[App]],Table2[],3,0),"open")</f>
        <v>ok</v>
      </c>
      <c r="C741" s="72" t="s">
        <v>369</v>
      </c>
      <c r="D741" t="s">
        <v>2399</v>
      </c>
      <c r="E741" t="s">
        <v>2398</v>
      </c>
      <c r="F741" s="73" t="s">
        <v>2418</v>
      </c>
      <c r="G741" s="72" t="s">
        <v>400</v>
      </c>
      <c r="H741" s="73" t="str">
        <f>IF(Proc[[#This Row],[type]]="LFF (MDG-F)",MID(Proc[[#This Row],[Obj]],13,10),"")</f>
        <v/>
      </c>
      <c r="J741" s="73" t="b">
        <f>Proc[[#This Row],[Requested]]=Proc[[#This Row],[CurrentParent]]</f>
        <v>0</v>
      </c>
      <c r="K741" s="73" t="str">
        <f>IF(Proc[[#This Row],[Author]]="Marcela Urrego",VLOOKUP(LEFT(Proc[[#This Row],[Requested]],1),Table3[#All],2,0),VLOOKUP(Proc[[#This Row],[Author]],Table4[],2,0))</f>
        <v>LS</v>
      </c>
      <c r="L741" s="32" t="s">
        <v>530</v>
      </c>
      <c r="M741" s="69">
        <v>45713.460798611108</v>
      </c>
      <c r="N741" s="69">
        <v>45715</v>
      </c>
      <c r="O741" s="69">
        <v>45715</v>
      </c>
      <c r="P741" s="74" t="str">
        <f ca="1">IF(Proc[[#This Row],[DaysAgeing]]&gt;5,"yep","on track")</f>
        <v>on track</v>
      </c>
      <c r="Q741" s="3">
        <f ca="1">IF(Proc[[#This Row],[DateClosed]]="",ABS(NETWORKDAYS(Proc[[#This Row],[DateOpened]],TODAY()))-1,ABS(NETWORKDAYS(Proc[[#This Row],[DateOpened]],Proc[[#This Row],[DateClosed]]))-1)</f>
        <v>2</v>
      </c>
      <c r="R741" s="74" t="s">
        <v>1004</v>
      </c>
      <c r="S741" s="73"/>
    </row>
    <row r="742" spans="1:19" hidden="1">
      <c r="A742" s="72" t="s">
        <v>2417</v>
      </c>
      <c r="B742" s="73" t="str">
        <f>IFERROR(VLOOKUP(Proc[[#This Row],[App]],Table2[],3,0),"open")</f>
        <v>ok</v>
      </c>
      <c r="C742" t="s">
        <v>369</v>
      </c>
      <c r="D742" t="s">
        <v>2400</v>
      </c>
      <c r="E742" t="s">
        <v>1287</v>
      </c>
      <c r="F742" s="73" t="s">
        <v>1088</v>
      </c>
      <c r="G742" s="72" t="s">
        <v>400</v>
      </c>
      <c r="H742" s="73" t="str">
        <f>IF(Proc[[#This Row],[type]]="LFF (MDG-F)",MID(Proc[[#This Row],[Obj]],13,10),"")</f>
        <v/>
      </c>
      <c r="I742" t="s">
        <v>1252</v>
      </c>
      <c r="J742" s="73" t="b">
        <f>Proc[[#This Row],[Requested]]=Proc[[#This Row],[CurrentParent]]</f>
        <v>0</v>
      </c>
      <c r="K742" s="73" t="str">
        <f>IF(Proc[[#This Row],[Author]]="Marcela Urrego",VLOOKUP(LEFT(Proc[[#This Row],[Requested]],1),Table3[#All],2,0),VLOOKUP(Proc[[#This Row],[Author]],Table4[],2,0))</f>
        <v>LS</v>
      </c>
      <c r="L742" s="32" t="s">
        <v>530</v>
      </c>
      <c r="M742" s="69">
        <v>45713.460798611108</v>
      </c>
      <c r="N742" s="69">
        <v>45715</v>
      </c>
      <c r="O742" s="69">
        <v>45715</v>
      </c>
      <c r="P742" s="74" t="str">
        <f ca="1">IF(Proc[[#This Row],[DaysAgeing]]&gt;5,"yep","on track")</f>
        <v>on track</v>
      </c>
      <c r="Q742" s="3">
        <f ca="1">IF(Proc[[#This Row],[DateClosed]]="",ABS(NETWORKDAYS(Proc[[#This Row],[DateOpened]],TODAY()))-1,ABS(NETWORKDAYS(Proc[[#This Row],[DateOpened]],Proc[[#This Row],[DateClosed]]))-1)</f>
        <v>2</v>
      </c>
      <c r="R742" s="74" t="s">
        <v>1004</v>
      </c>
      <c r="S742" s="73"/>
    </row>
    <row r="743" spans="1:19" hidden="1">
      <c r="A743" s="72" t="s">
        <v>2417</v>
      </c>
      <c r="B743" s="73" t="str">
        <f>IFERROR(VLOOKUP(Proc[[#This Row],[App]],Table2[],3,0),"open")</f>
        <v>ok</v>
      </c>
      <c r="C743" s="72" t="s">
        <v>369</v>
      </c>
      <c r="D743" t="s">
        <v>2401</v>
      </c>
      <c r="E743" t="s">
        <v>1287</v>
      </c>
      <c r="F743" s="73" t="s">
        <v>1318</v>
      </c>
      <c r="G743" s="72" t="s">
        <v>400</v>
      </c>
      <c r="H743" s="73" t="str">
        <f>IF(Proc[[#This Row],[type]]="LFF (MDG-F)",MID(Proc[[#This Row],[Obj]],13,10),"")</f>
        <v/>
      </c>
      <c r="I743" s="72" t="s">
        <v>1252</v>
      </c>
      <c r="J743" s="73" t="b">
        <f>Proc[[#This Row],[Requested]]=Proc[[#This Row],[CurrentParent]]</f>
        <v>0</v>
      </c>
      <c r="K743" s="73" t="str">
        <f>IF(Proc[[#This Row],[Author]]="Marcela Urrego",VLOOKUP(LEFT(Proc[[#This Row],[Requested]],1),Table3[#All],2,0),VLOOKUP(Proc[[#This Row],[Author]],Table4[],2,0))</f>
        <v>LS</v>
      </c>
      <c r="L743" s="32" t="s">
        <v>530</v>
      </c>
      <c r="M743" s="69">
        <v>45713.460798611108</v>
      </c>
      <c r="N743" s="69">
        <v>45715</v>
      </c>
      <c r="O743" s="69">
        <v>45715</v>
      </c>
      <c r="P743" s="74" t="str">
        <f ca="1">IF(Proc[[#This Row],[DaysAgeing]]&gt;5,"yep","on track")</f>
        <v>on track</v>
      </c>
      <c r="Q743" s="3">
        <f ca="1">IF(Proc[[#This Row],[DateClosed]]="",ABS(NETWORKDAYS(Proc[[#This Row],[DateOpened]],TODAY()))-1,ABS(NETWORKDAYS(Proc[[#This Row],[DateOpened]],Proc[[#This Row],[DateClosed]]))-1)</f>
        <v>2</v>
      </c>
      <c r="R743" s="74" t="s">
        <v>1004</v>
      </c>
      <c r="S743" s="73"/>
    </row>
    <row r="744" spans="1:19" hidden="1">
      <c r="A744" s="72" t="s">
        <v>2417</v>
      </c>
      <c r="B744" s="73" t="str">
        <f>IFERROR(VLOOKUP(Proc[[#This Row],[App]],Table2[],3,0),"open")</f>
        <v>ok</v>
      </c>
      <c r="C744" s="72" t="s">
        <v>369</v>
      </c>
      <c r="D744" t="s">
        <v>2402</v>
      </c>
      <c r="E744" t="s">
        <v>1287</v>
      </c>
      <c r="F744" s="73" t="s">
        <v>2419</v>
      </c>
      <c r="G744" s="72" t="s">
        <v>400</v>
      </c>
      <c r="H744" s="73" t="str">
        <f>IF(Proc[[#This Row],[type]]="LFF (MDG-F)",MID(Proc[[#This Row],[Obj]],13,10),"")</f>
        <v/>
      </c>
      <c r="I744" s="72" t="s">
        <v>1252</v>
      </c>
      <c r="J744" s="73" t="b">
        <f>Proc[[#This Row],[Requested]]=Proc[[#This Row],[CurrentParent]]</f>
        <v>0</v>
      </c>
      <c r="K744" s="73" t="str">
        <f>IF(Proc[[#This Row],[Author]]="Marcela Urrego",VLOOKUP(LEFT(Proc[[#This Row],[Requested]],1),Table3[#All],2,0),VLOOKUP(Proc[[#This Row],[Author]],Table4[],2,0))</f>
        <v>LS</v>
      </c>
      <c r="L744" s="32" t="s">
        <v>530</v>
      </c>
      <c r="M744" s="69">
        <v>45713.460798611108</v>
      </c>
      <c r="N744" s="69">
        <v>45715</v>
      </c>
      <c r="O744" s="69">
        <v>45715</v>
      </c>
      <c r="P744" s="74" t="str">
        <f ca="1">IF(Proc[[#This Row],[DaysAgeing]]&gt;5,"yep","on track")</f>
        <v>on track</v>
      </c>
      <c r="Q744" s="3">
        <f ca="1">IF(Proc[[#This Row],[DateClosed]]="",ABS(NETWORKDAYS(Proc[[#This Row],[DateOpened]],TODAY()))-1,ABS(NETWORKDAYS(Proc[[#This Row],[DateOpened]],Proc[[#This Row],[DateClosed]]))-1)</f>
        <v>2</v>
      </c>
      <c r="R744" s="74" t="s">
        <v>1004</v>
      </c>
      <c r="S744" s="73"/>
    </row>
    <row r="745" spans="1:19" hidden="1">
      <c r="A745" s="72" t="s">
        <v>2417</v>
      </c>
      <c r="B745" s="73" t="str">
        <f>IFERROR(VLOOKUP(Proc[[#This Row],[App]],Table2[],3,0),"open")</f>
        <v>ok</v>
      </c>
      <c r="C745" t="s">
        <v>369</v>
      </c>
      <c r="D745" t="s">
        <v>2403</v>
      </c>
      <c r="E745" t="s">
        <v>2404</v>
      </c>
      <c r="F745" s="73" t="s">
        <v>1318</v>
      </c>
      <c r="G745" s="72" t="s">
        <v>400</v>
      </c>
      <c r="H745" s="73" t="str">
        <f>IF(Proc[[#This Row],[type]]="LFF (MDG-F)",MID(Proc[[#This Row],[Obj]],13,10),"")</f>
        <v/>
      </c>
      <c r="J745" s="73" t="b">
        <f>Proc[[#This Row],[Requested]]=Proc[[#This Row],[CurrentParent]]</f>
        <v>0</v>
      </c>
      <c r="K745" s="73" t="str">
        <f>IF(Proc[[#This Row],[Author]]="Marcela Urrego",VLOOKUP(LEFT(Proc[[#This Row],[Requested]],1),Table3[#All],2,0),VLOOKUP(Proc[[#This Row],[Author]],Table4[],2,0))</f>
        <v>LS</v>
      </c>
      <c r="L745" s="32" t="s">
        <v>530</v>
      </c>
      <c r="M745" s="69">
        <v>45713.460798611108</v>
      </c>
      <c r="N745" s="69">
        <v>45715</v>
      </c>
      <c r="O745" s="69">
        <v>45715</v>
      </c>
      <c r="P745" s="74" t="str">
        <f ca="1">IF(Proc[[#This Row],[DaysAgeing]]&gt;5,"yep","on track")</f>
        <v>on track</v>
      </c>
      <c r="Q745" s="3">
        <f ca="1">IF(Proc[[#This Row],[DateClosed]]="",ABS(NETWORKDAYS(Proc[[#This Row],[DateOpened]],TODAY()))-1,ABS(NETWORKDAYS(Proc[[#This Row],[DateOpened]],Proc[[#This Row],[DateClosed]]))-1)</f>
        <v>2</v>
      </c>
      <c r="R745" s="74" t="s">
        <v>1004</v>
      </c>
      <c r="S745" s="73"/>
    </row>
    <row r="746" spans="1:19" hidden="1">
      <c r="A746" s="72" t="s">
        <v>2417</v>
      </c>
      <c r="B746" s="73" t="str">
        <f>IFERROR(VLOOKUP(Proc[[#This Row],[App]],Table2[],3,0),"open")</f>
        <v>ok</v>
      </c>
      <c r="C746" s="72" t="s">
        <v>369</v>
      </c>
      <c r="D746" t="s">
        <v>2405</v>
      </c>
      <c r="E746" t="s">
        <v>2406</v>
      </c>
      <c r="F746" s="73" t="s">
        <v>2420</v>
      </c>
      <c r="G746" s="72" t="s">
        <v>400</v>
      </c>
      <c r="H746" s="73" t="str">
        <f>IF(Proc[[#This Row],[type]]="LFF (MDG-F)",MID(Proc[[#This Row],[Obj]],13,10),"")</f>
        <v/>
      </c>
      <c r="J746" s="73" t="b">
        <f>Proc[[#This Row],[Requested]]=Proc[[#This Row],[CurrentParent]]</f>
        <v>0</v>
      </c>
      <c r="K746" s="73" t="str">
        <f>IF(Proc[[#This Row],[Author]]="Marcela Urrego",VLOOKUP(LEFT(Proc[[#This Row],[Requested]],1),Table3[#All],2,0),VLOOKUP(Proc[[#This Row],[Author]],Table4[],2,0))</f>
        <v>LS</v>
      </c>
      <c r="L746" s="32" t="s">
        <v>530</v>
      </c>
      <c r="M746" s="69">
        <v>45713.460798611108</v>
      </c>
      <c r="N746" s="69">
        <v>45715</v>
      </c>
      <c r="O746" s="69">
        <v>45715</v>
      </c>
      <c r="P746" s="74" t="str">
        <f ca="1">IF(Proc[[#This Row],[DaysAgeing]]&gt;5,"yep","on track")</f>
        <v>on track</v>
      </c>
      <c r="Q746" s="3">
        <f ca="1">IF(Proc[[#This Row],[DateClosed]]="",ABS(NETWORKDAYS(Proc[[#This Row],[DateOpened]],TODAY()))-1,ABS(NETWORKDAYS(Proc[[#This Row],[DateOpened]],Proc[[#This Row],[DateClosed]]))-1)</f>
        <v>2</v>
      </c>
      <c r="R746" s="74" t="s">
        <v>1004</v>
      </c>
      <c r="S746" s="73"/>
    </row>
    <row r="747" spans="1:19" hidden="1">
      <c r="A747" s="72" t="s">
        <v>2417</v>
      </c>
      <c r="B747" s="73" t="str">
        <f>IFERROR(VLOOKUP(Proc[[#This Row],[App]],Table2[],3,0),"open")</f>
        <v>ok</v>
      </c>
      <c r="C747" s="72" t="s">
        <v>369</v>
      </c>
      <c r="D747" t="s">
        <v>2407</v>
      </c>
      <c r="E747" t="s">
        <v>680</v>
      </c>
      <c r="F747" s="73" t="s">
        <v>1318</v>
      </c>
      <c r="G747" s="72" t="s">
        <v>400</v>
      </c>
      <c r="H747" s="73" t="str">
        <f>IF(Proc[[#This Row],[type]]="LFF (MDG-F)",MID(Proc[[#This Row],[Obj]],13,10),"")</f>
        <v/>
      </c>
      <c r="J747" s="73" t="b">
        <f>Proc[[#This Row],[Requested]]=Proc[[#This Row],[CurrentParent]]</f>
        <v>0</v>
      </c>
      <c r="K747" s="73" t="str">
        <f>IF(Proc[[#This Row],[Author]]="Marcela Urrego",VLOOKUP(LEFT(Proc[[#This Row],[Requested]],1),Table3[#All],2,0),VLOOKUP(Proc[[#This Row],[Author]],Table4[],2,0))</f>
        <v>LS</v>
      </c>
      <c r="L747" s="32" t="s">
        <v>530</v>
      </c>
      <c r="M747" s="69">
        <v>45713.460798611108</v>
      </c>
      <c r="N747" s="69">
        <v>45715</v>
      </c>
      <c r="O747" s="69">
        <v>45715</v>
      </c>
      <c r="P747" s="74" t="str">
        <f ca="1">IF(Proc[[#This Row],[DaysAgeing]]&gt;5,"yep","on track")</f>
        <v>on track</v>
      </c>
      <c r="Q747" s="3">
        <f ca="1">IF(Proc[[#This Row],[DateClosed]]="",ABS(NETWORKDAYS(Proc[[#This Row],[DateOpened]],TODAY()))-1,ABS(NETWORKDAYS(Proc[[#This Row],[DateOpened]],Proc[[#This Row],[DateClosed]]))-1)</f>
        <v>2</v>
      </c>
      <c r="R747" s="74" t="s">
        <v>1004</v>
      </c>
      <c r="S747" s="73"/>
    </row>
    <row r="748" spans="1:19" hidden="1">
      <c r="A748" s="72" t="s">
        <v>2417</v>
      </c>
      <c r="B748" s="73" t="str">
        <f>IFERROR(VLOOKUP(Proc[[#This Row],[App]],Table2[],3,0),"open")</f>
        <v>ok</v>
      </c>
      <c r="C748" s="72" t="s">
        <v>369</v>
      </c>
      <c r="D748" t="s">
        <v>2408</v>
      </c>
      <c r="E748" t="s">
        <v>680</v>
      </c>
      <c r="F748" s="73" t="s">
        <v>2421</v>
      </c>
      <c r="G748" s="72" t="s">
        <v>400</v>
      </c>
      <c r="H748" s="73" t="str">
        <f>IF(Proc[[#This Row],[type]]="LFF (MDG-F)",MID(Proc[[#This Row],[Obj]],13,10),"")</f>
        <v/>
      </c>
      <c r="J748" s="73" t="b">
        <f>Proc[[#This Row],[Requested]]=Proc[[#This Row],[CurrentParent]]</f>
        <v>0</v>
      </c>
      <c r="K748" s="73" t="str">
        <f>IF(Proc[[#This Row],[Author]]="Marcela Urrego",VLOOKUP(LEFT(Proc[[#This Row],[Requested]],1),Table3[#All],2,0),VLOOKUP(Proc[[#This Row],[Author]],Table4[],2,0))</f>
        <v>LS</v>
      </c>
      <c r="L748" s="32" t="s">
        <v>530</v>
      </c>
      <c r="M748" s="69">
        <v>45713.460798611108</v>
      </c>
      <c r="N748" s="69">
        <v>45715</v>
      </c>
      <c r="O748" s="69">
        <v>45715</v>
      </c>
      <c r="P748" s="74" t="str">
        <f ca="1">IF(Proc[[#This Row],[DaysAgeing]]&gt;5,"yep","on track")</f>
        <v>on track</v>
      </c>
      <c r="Q748" s="3">
        <f ca="1">IF(Proc[[#This Row],[DateClosed]]="",ABS(NETWORKDAYS(Proc[[#This Row],[DateOpened]],TODAY()))-1,ABS(NETWORKDAYS(Proc[[#This Row],[DateOpened]],Proc[[#This Row],[DateClosed]]))-1)</f>
        <v>2</v>
      </c>
      <c r="R748" s="74" t="s">
        <v>1004</v>
      </c>
      <c r="S748" s="73"/>
    </row>
    <row r="749" spans="1:19" hidden="1">
      <c r="A749" s="72" t="s">
        <v>2417</v>
      </c>
      <c r="B749" s="73" t="str">
        <f>IFERROR(VLOOKUP(Proc[[#This Row],[App]],Table2[],3,0),"open")</f>
        <v>ok</v>
      </c>
      <c r="C749" s="72" t="s">
        <v>369</v>
      </c>
      <c r="D749" t="s">
        <v>2409</v>
      </c>
      <c r="E749" t="s">
        <v>680</v>
      </c>
      <c r="F749" s="73" t="s">
        <v>1318</v>
      </c>
      <c r="G749" s="72" t="s">
        <v>400</v>
      </c>
      <c r="H749" s="73" t="str">
        <f>IF(Proc[[#This Row],[type]]="LFF (MDG-F)",MID(Proc[[#This Row],[Obj]],13,10),"")</f>
        <v/>
      </c>
      <c r="J749" s="73" t="b">
        <f>Proc[[#This Row],[Requested]]=Proc[[#This Row],[CurrentParent]]</f>
        <v>0</v>
      </c>
      <c r="K749" s="73" t="str">
        <f>IF(Proc[[#This Row],[Author]]="Marcela Urrego",VLOOKUP(LEFT(Proc[[#This Row],[Requested]],1),Table3[#All],2,0),VLOOKUP(Proc[[#This Row],[Author]],Table4[],2,0))</f>
        <v>LS</v>
      </c>
      <c r="L749" s="32" t="s">
        <v>530</v>
      </c>
      <c r="M749" s="69">
        <v>45713.460798611108</v>
      </c>
      <c r="N749" s="69">
        <v>45715</v>
      </c>
      <c r="O749" s="69">
        <v>45715</v>
      </c>
      <c r="P749" s="74" t="str">
        <f ca="1">IF(Proc[[#This Row],[DaysAgeing]]&gt;5,"yep","on track")</f>
        <v>on track</v>
      </c>
      <c r="Q749" s="3">
        <f ca="1">IF(Proc[[#This Row],[DateClosed]]="",ABS(NETWORKDAYS(Proc[[#This Row],[DateOpened]],TODAY()))-1,ABS(NETWORKDAYS(Proc[[#This Row],[DateOpened]],Proc[[#This Row],[DateClosed]]))-1)</f>
        <v>2</v>
      </c>
      <c r="R749" s="74" t="s">
        <v>1004</v>
      </c>
      <c r="S749" s="73"/>
    </row>
    <row r="750" spans="1:19" hidden="1">
      <c r="A750" s="72" t="s">
        <v>2417</v>
      </c>
      <c r="B750" s="73" t="str">
        <f>IFERROR(VLOOKUP(Proc[[#This Row],[App]],Table2[],3,0),"open")</f>
        <v>ok</v>
      </c>
      <c r="C750" s="72" t="s">
        <v>369</v>
      </c>
      <c r="D750" t="s">
        <v>2410</v>
      </c>
      <c r="E750" t="s">
        <v>2411</v>
      </c>
      <c r="F750" s="73" t="s">
        <v>2422</v>
      </c>
      <c r="G750" s="72" t="s">
        <v>400</v>
      </c>
      <c r="H750" s="73" t="str">
        <f>IF(Proc[[#This Row],[type]]="LFF (MDG-F)",MID(Proc[[#This Row],[Obj]],13,10),"")</f>
        <v/>
      </c>
      <c r="J750" s="73" t="b">
        <f>Proc[[#This Row],[Requested]]=Proc[[#This Row],[CurrentParent]]</f>
        <v>0</v>
      </c>
      <c r="K750" s="73" t="str">
        <f>IF(Proc[[#This Row],[Author]]="Marcela Urrego",VLOOKUP(LEFT(Proc[[#This Row],[Requested]],1),Table3[#All],2,0),VLOOKUP(Proc[[#This Row],[Author]],Table4[],2,0))</f>
        <v>LS</v>
      </c>
      <c r="L750" s="32" t="s">
        <v>530</v>
      </c>
      <c r="M750" s="69">
        <v>45713.460798611108</v>
      </c>
      <c r="N750" s="69">
        <v>45715</v>
      </c>
      <c r="O750" s="69">
        <v>45715</v>
      </c>
      <c r="P750" s="74" t="str">
        <f ca="1">IF(Proc[[#This Row],[DaysAgeing]]&gt;5,"yep","on track")</f>
        <v>on track</v>
      </c>
      <c r="Q750" s="3">
        <f ca="1">IF(Proc[[#This Row],[DateClosed]]="",ABS(NETWORKDAYS(Proc[[#This Row],[DateOpened]],TODAY()))-1,ABS(NETWORKDAYS(Proc[[#This Row],[DateOpened]],Proc[[#This Row],[DateClosed]]))-1)</f>
        <v>2</v>
      </c>
      <c r="R750" s="74" t="s">
        <v>1004</v>
      </c>
      <c r="S750" s="73"/>
    </row>
    <row r="751" spans="1:19" hidden="1">
      <c r="A751" s="72" t="s">
        <v>2417</v>
      </c>
      <c r="B751" s="73" t="str">
        <f>IFERROR(VLOOKUP(Proc[[#This Row],[App]],Table2[],3,0),"open")</f>
        <v>ok</v>
      </c>
      <c r="C751" s="72" t="s">
        <v>369</v>
      </c>
      <c r="D751" t="s">
        <v>2412</v>
      </c>
      <c r="E751" t="s">
        <v>2413</v>
      </c>
      <c r="F751" s="73" t="s">
        <v>1318</v>
      </c>
      <c r="G751" s="72" t="s">
        <v>400</v>
      </c>
      <c r="H751" s="73" t="str">
        <f>IF(Proc[[#This Row],[type]]="LFF (MDG-F)",MID(Proc[[#This Row],[Obj]],13,10),"")</f>
        <v/>
      </c>
      <c r="J751" s="73" t="b">
        <f>Proc[[#This Row],[Requested]]=Proc[[#This Row],[CurrentParent]]</f>
        <v>0</v>
      </c>
      <c r="K751" s="73" t="str">
        <f>IF(Proc[[#This Row],[Author]]="Marcela Urrego",VLOOKUP(LEFT(Proc[[#This Row],[Requested]],1),Table3[#All],2,0),VLOOKUP(Proc[[#This Row],[Author]],Table4[],2,0))</f>
        <v>LS</v>
      </c>
      <c r="L751" s="32" t="s">
        <v>530</v>
      </c>
      <c r="M751" s="69">
        <v>45713.460798611108</v>
      </c>
      <c r="N751" s="69">
        <v>45715</v>
      </c>
      <c r="O751" s="69">
        <v>45715</v>
      </c>
      <c r="P751" s="74" t="str">
        <f ca="1">IF(Proc[[#This Row],[DaysAgeing]]&gt;5,"yep","on track")</f>
        <v>on track</v>
      </c>
      <c r="Q751" s="3">
        <f ca="1">IF(Proc[[#This Row],[DateClosed]]="",ABS(NETWORKDAYS(Proc[[#This Row],[DateOpened]],TODAY()))-1,ABS(NETWORKDAYS(Proc[[#This Row],[DateOpened]],Proc[[#This Row],[DateClosed]]))-1)</f>
        <v>2</v>
      </c>
      <c r="R751" s="74" t="s">
        <v>1004</v>
      </c>
      <c r="S751" s="73"/>
    </row>
    <row r="752" spans="1:19" hidden="1">
      <c r="A752" s="72" t="s">
        <v>2417</v>
      </c>
      <c r="B752" s="73" t="str">
        <f>IFERROR(VLOOKUP(Proc[[#This Row],[App]],Table2[],3,0),"open")</f>
        <v>ok</v>
      </c>
      <c r="C752" s="72" t="s">
        <v>369</v>
      </c>
      <c r="D752" t="s">
        <v>2414</v>
      </c>
      <c r="E752" t="s">
        <v>2413</v>
      </c>
      <c r="F752" s="73" t="s">
        <v>2423</v>
      </c>
      <c r="G752" s="72" t="s">
        <v>400</v>
      </c>
      <c r="H752" s="73" t="str">
        <f>IF(Proc[[#This Row],[type]]="LFF (MDG-F)",MID(Proc[[#This Row],[Obj]],13,10),"")</f>
        <v/>
      </c>
      <c r="J752" s="73" t="b">
        <f>Proc[[#This Row],[Requested]]=Proc[[#This Row],[CurrentParent]]</f>
        <v>0</v>
      </c>
      <c r="K752" s="73" t="str">
        <f>IF(Proc[[#This Row],[Author]]="Marcela Urrego",VLOOKUP(LEFT(Proc[[#This Row],[Requested]],1),Table3[#All],2,0),VLOOKUP(Proc[[#This Row],[Author]],Table4[],2,0))</f>
        <v>LS</v>
      </c>
      <c r="L752" s="32" t="s">
        <v>530</v>
      </c>
      <c r="M752" s="69">
        <v>45713.460798611108</v>
      </c>
      <c r="N752" s="69">
        <v>45715</v>
      </c>
      <c r="O752" s="69">
        <v>45715</v>
      </c>
      <c r="P752" s="74" t="str">
        <f ca="1">IF(Proc[[#This Row],[DaysAgeing]]&gt;5,"yep","on track")</f>
        <v>on track</v>
      </c>
      <c r="Q752" s="3">
        <f ca="1">IF(Proc[[#This Row],[DateClosed]]="",ABS(NETWORKDAYS(Proc[[#This Row],[DateOpened]],TODAY()))-1,ABS(NETWORKDAYS(Proc[[#This Row],[DateOpened]],Proc[[#This Row],[DateClosed]]))-1)</f>
        <v>2</v>
      </c>
      <c r="R752" s="74" t="s">
        <v>1004</v>
      </c>
      <c r="S752" s="73"/>
    </row>
    <row r="753" spans="1:19" hidden="1">
      <c r="A753" s="72" t="s">
        <v>2417</v>
      </c>
      <c r="B753" s="73" t="str">
        <f>IFERROR(VLOOKUP(Proc[[#This Row],[App]],Table2[],3,0),"open")</f>
        <v>ok</v>
      </c>
      <c r="C753" s="72" t="s">
        <v>369</v>
      </c>
      <c r="D753" t="s">
        <v>2415</v>
      </c>
      <c r="E753" t="s">
        <v>2416</v>
      </c>
      <c r="F753" s="73" t="s">
        <v>1318</v>
      </c>
      <c r="G753" s="72" t="s">
        <v>400</v>
      </c>
      <c r="H753" s="73" t="str">
        <f>IF(Proc[[#This Row],[type]]="LFF (MDG-F)",MID(Proc[[#This Row],[Obj]],13,10),"")</f>
        <v/>
      </c>
      <c r="J753" s="73" t="b">
        <f>Proc[[#This Row],[Requested]]=Proc[[#This Row],[CurrentParent]]</f>
        <v>0</v>
      </c>
      <c r="K753" s="73" t="str">
        <f>IF(Proc[[#This Row],[Author]]="Marcela Urrego",VLOOKUP(LEFT(Proc[[#This Row],[Requested]],1),Table3[#All],2,0),VLOOKUP(Proc[[#This Row],[Author]],Table4[],2,0))</f>
        <v>LS</v>
      </c>
      <c r="L753" s="32" t="s">
        <v>530</v>
      </c>
      <c r="M753" s="69">
        <v>45713.460798611108</v>
      </c>
      <c r="N753" s="69">
        <v>45715</v>
      </c>
      <c r="O753" s="69">
        <v>45715</v>
      </c>
      <c r="P753" s="74" t="str">
        <f ca="1">IF(Proc[[#This Row],[DaysAgeing]]&gt;5,"yep","on track")</f>
        <v>on track</v>
      </c>
      <c r="Q753" s="3">
        <f ca="1">IF(Proc[[#This Row],[DateClosed]]="",ABS(NETWORKDAYS(Proc[[#This Row],[DateOpened]],TODAY()))-1,ABS(NETWORKDAYS(Proc[[#This Row],[DateOpened]],Proc[[#This Row],[DateClosed]]))-1)</f>
        <v>2</v>
      </c>
      <c r="R753" s="74" t="s">
        <v>1004</v>
      </c>
      <c r="S753" s="73"/>
    </row>
    <row r="754" spans="1:19" hidden="1">
      <c r="A754" t="s">
        <v>2424</v>
      </c>
      <c r="B754" s="73" t="str">
        <f>IFERROR(VLOOKUP(Proc[[#This Row],[App]],Table2[],3,0),"open")</f>
        <v>ok</v>
      </c>
      <c r="C754" t="s">
        <v>369</v>
      </c>
      <c r="D754" t="s">
        <v>2425</v>
      </c>
      <c r="E754" t="s">
        <v>2426</v>
      </c>
      <c r="F754" s="73" t="s">
        <v>2418</v>
      </c>
      <c r="G754" t="s">
        <v>400</v>
      </c>
      <c r="H754" s="73" t="str">
        <f>IF(Proc[[#This Row],[type]]="LFF (MDG-F)",MID(Proc[[#This Row],[Obj]],13,10),"")</f>
        <v/>
      </c>
      <c r="J754" s="73" t="b">
        <f>Proc[[#This Row],[Requested]]=Proc[[#This Row],[CurrentParent]]</f>
        <v>0</v>
      </c>
      <c r="K754" s="73" t="str">
        <f>IF(Proc[[#This Row],[Author]]="Marcela Urrego",VLOOKUP(LEFT(Proc[[#This Row],[Requested]],1),Table3[#All],2,0),VLOOKUP(Proc[[#This Row],[Author]],Table4[],2,0))</f>
        <v>LS</v>
      </c>
      <c r="L754" s="32" t="s">
        <v>530</v>
      </c>
      <c r="M754" s="69">
        <v>45714.601423611108</v>
      </c>
      <c r="N754" s="69">
        <v>45716</v>
      </c>
      <c r="O754" s="69">
        <v>45716</v>
      </c>
      <c r="P754" s="74" t="str">
        <f ca="1">IF(Proc[[#This Row],[DaysAgeing]]&gt;5,"yep","on track")</f>
        <v>on track</v>
      </c>
      <c r="Q754" s="3">
        <f ca="1">IF(Proc[[#This Row],[DateClosed]]="",ABS(NETWORKDAYS(Proc[[#This Row],[DateOpened]],TODAY()))-1,ABS(NETWORKDAYS(Proc[[#This Row],[DateOpened]],Proc[[#This Row],[DateClosed]]))-1)</f>
        <v>2</v>
      </c>
      <c r="R754" s="74" t="s">
        <v>1004</v>
      </c>
      <c r="S754" s="73"/>
    </row>
    <row r="755" spans="1:19" hidden="1">
      <c r="A755" t="s">
        <v>2427</v>
      </c>
      <c r="B755" s="73" t="str">
        <f>IFERROR(VLOOKUP(Proc[[#This Row],[App]],Table2[],3,0),"open")</f>
        <v>ok</v>
      </c>
      <c r="C755" s="72" t="s">
        <v>369</v>
      </c>
      <c r="D755" t="s">
        <v>2443</v>
      </c>
      <c r="E755" t="s">
        <v>547</v>
      </c>
      <c r="F755" s="73" t="s">
        <v>1762</v>
      </c>
      <c r="G755" s="72" t="s">
        <v>400</v>
      </c>
      <c r="H755" s="73" t="str">
        <f>IF(Proc[[#This Row],[type]]="LFF (MDG-F)",MID(Proc[[#This Row],[Obj]],13,10),"")</f>
        <v/>
      </c>
      <c r="J755" s="73" t="b">
        <f>Proc[[#This Row],[Requested]]=Proc[[#This Row],[CurrentParent]]</f>
        <v>0</v>
      </c>
      <c r="K755" s="73" t="str">
        <f>IF(Proc[[#This Row],[Author]]="Marcela Urrego",VLOOKUP(LEFT(Proc[[#This Row],[Requested]],1),Table3[#All],2,0),VLOOKUP(Proc[[#This Row],[Author]],Table4[],2,0))</f>
        <v>LS</v>
      </c>
      <c r="L755" s="32" t="s">
        <v>530</v>
      </c>
      <c r="M755" s="69">
        <v>45714.490324074075</v>
      </c>
      <c r="N755" s="69">
        <v>45716</v>
      </c>
      <c r="O755" s="69">
        <v>45716</v>
      </c>
      <c r="P755" s="74" t="str">
        <f ca="1">IF(Proc[[#This Row],[DaysAgeing]]&gt;5,"yep","on track")</f>
        <v>on track</v>
      </c>
      <c r="Q755" s="3">
        <f ca="1">IF(Proc[[#This Row],[DateClosed]]="",ABS(NETWORKDAYS(Proc[[#This Row],[DateOpened]],TODAY()))-1,ABS(NETWORKDAYS(Proc[[#This Row],[DateOpened]],Proc[[#This Row],[DateClosed]]))-1)</f>
        <v>2</v>
      </c>
      <c r="R755" s="74" t="s">
        <v>1004</v>
      </c>
      <c r="S755" s="73"/>
    </row>
    <row r="756" spans="1:19" hidden="1">
      <c r="A756" s="72" t="s">
        <v>2427</v>
      </c>
      <c r="B756" s="73" t="str">
        <f>IFERROR(VLOOKUP(Proc[[#This Row],[App]],Table2[],3,0),"open")</f>
        <v>ok</v>
      </c>
      <c r="C756" s="72" t="s">
        <v>369</v>
      </c>
      <c r="D756" t="s">
        <v>2429</v>
      </c>
      <c r="E756" t="s">
        <v>2431</v>
      </c>
      <c r="F756" s="73" t="s">
        <v>2433</v>
      </c>
      <c r="G756" s="72" t="s">
        <v>400</v>
      </c>
      <c r="H756" s="73" t="str">
        <f>IF(Proc[[#This Row],[type]]="LFF (MDG-F)",MID(Proc[[#This Row],[Obj]],13,10),"")</f>
        <v/>
      </c>
      <c r="J756" s="73" t="b">
        <f>Proc[[#This Row],[Requested]]=Proc[[#This Row],[CurrentParent]]</f>
        <v>0</v>
      </c>
      <c r="K756" s="73" t="str">
        <f>IF(Proc[[#This Row],[Author]]="Marcela Urrego",VLOOKUP(LEFT(Proc[[#This Row],[Requested]],1),Table3[#All],2,0),VLOOKUP(Proc[[#This Row],[Author]],Table4[],2,0))</f>
        <v>LS</v>
      </c>
      <c r="L756" s="32" t="s">
        <v>530</v>
      </c>
      <c r="M756" s="69">
        <v>45714.490324074075</v>
      </c>
      <c r="N756" s="69">
        <v>45716</v>
      </c>
      <c r="O756" s="69">
        <v>45716</v>
      </c>
      <c r="P756" s="74" t="str">
        <f ca="1">IF(Proc[[#This Row],[DaysAgeing]]&gt;5,"yep","on track")</f>
        <v>on track</v>
      </c>
      <c r="Q756" s="3">
        <f ca="1">IF(Proc[[#This Row],[DateClosed]]="",ABS(NETWORKDAYS(Proc[[#This Row],[DateOpened]],TODAY()))-1,ABS(NETWORKDAYS(Proc[[#This Row],[DateOpened]],Proc[[#This Row],[DateClosed]]))-1)</f>
        <v>2</v>
      </c>
      <c r="R756" s="74" t="s">
        <v>1004</v>
      </c>
      <c r="S756" s="73"/>
    </row>
    <row r="757" spans="1:19" hidden="1">
      <c r="A757" s="72" t="s">
        <v>2427</v>
      </c>
      <c r="B757" s="73" t="str">
        <f>IFERROR(VLOOKUP(Proc[[#This Row],[App]],Table2[],3,0),"open")</f>
        <v>ok</v>
      </c>
      <c r="C757" s="72" t="s">
        <v>369</v>
      </c>
      <c r="D757" t="s">
        <v>2430</v>
      </c>
      <c r="E757" t="s">
        <v>2432</v>
      </c>
      <c r="F757" s="73" t="s">
        <v>2433</v>
      </c>
      <c r="G757" s="72" t="s">
        <v>400</v>
      </c>
      <c r="H757" s="73" t="str">
        <f>IF(Proc[[#This Row],[type]]="LFF (MDG-F)",MID(Proc[[#This Row],[Obj]],13,10),"")</f>
        <v/>
      </c>
      <c r="J757" s="73" t="b">
        <f>Proc[[#This Row],[Requested]]=Proc[[#This Row],[CurrentParent]]</f>
        <v>0</v>
      </c>
      <c r="K757" s="73" t="str">
        <f>IF(Proc[[#This Row],[Author]]="Marcela Urrego",VLOOKUP(LEFT(Proc[[#This Row],[Requested]],1),Table3[#All],2,0),VLOOKUP(Proc[[#This Row],[Author]],Table4[],2,0))</f>
        <v>LS</v>
      </c>
      <c r="L757" s="32" t="s">
        <v>530</v>
      </c>
      <c r="M757" s="69">
        <v>45714.490324074075</v>
      </c>
      <c r="N757" s="69">
        <v>45716</v>
      </c>
      <c r="O757" s="69">
        <v>45716</v>
      </c>
      <c r="P757" s="74" t="str">
        <f ca="1">IF(Proc[[#This Row],[DaysAgeing]]&gt;5,"yep","on track")</f>
        <v>on track</v>
      </c>
      <c r="Q757" s="3">
        <f ca="1">IF(Proc[[#This Row],[DateClosed]]="",ABS(NETWORKDAYS(Proc[[#This Row],[DateOpened]],TODAY()))-1,ABS(NETWORKDAYS(Proc[[#This Row],[DateOpened]],Proc[[#This Row],[DateClosed]]))-1)</f>
        <v>2</v>
      </c>
      <c r="R757" s="74" t="s">
        <v>1004</v>
      </c>
      <c r="S757" s="73"/>
    </row>
    <row r="758" spans="1:19" hidden="1">
      <c r="A758" s="72" t="s">
        <v>2427</v>
      </c>
      <c r="B758" s="73" t="str">
        <f>IFERROR(VLOOKUP(Proc[[#This Row],[App]],Table2[],3,0),"open")</f>
        <v>ok</v>
      </c>
      <c r="C758" s="72" t="s">
        <v>369</v>
      </c>
      <c r="D758" t="s">
        <v>2428</v>
      </c>
      <c r="E758" t="s">
        <v>2431</v>
      </c>
      <c r="F758" s="73" t="s">
        <v>2434</v>
      </c>
      <c r="G758" s="72" t="s">
        <v>400</v>
      </c>
      <c r="H758" s="73" t="str">
        <f>IF(Proc[[#This Row],[type]]="LFF (MDG-F)",MID(Proc[[#This Row],[Obj]],13,10),"")</f>
        <v/>
      </c>
      <c r="J758" s="73" t="b">
        <f>Proc[[#This Row],[Requested]]=Proc[[#This Row],[CurrentParent]]</f>
        <v>0</v>
      </c>
      <c r="K758" s="73" t="str">
        <f>IF(Proc[[#This Row],[Author]]="Marcela Urrego",VLOOKUP(LEFT(Proc[[#This Row],[Requested]],1),Table3[#All],2,0),VLOOKUP(Proc[[#This Row],[Author]],Table4[],2,0))</f>
        <v>LS</v>
      </c>
      <c r="L758" s="32" t="s">
        <v>530</v>
      </c>
      <c r="M758" s="69">
        <v>45714.490324074075</v>
      </c>
      <c r="N758" s="69">
        <v>45716</v>
      </c>
      <c r="O758" s="69">
        <v>45716</v>
      </c>
      <c r="P758" s="74" t="str">
        <f ca="1">IF(Proc[[#This Row],[DaysAgeing]]&gt;5,"yep","on track")</f>
        <v>on track</v>
      </c>
      <c r="Q758" s="3">
        <f ca="1">IF(Proc[[#This Row],[DateClosed]]="",ABS(NETWORKDAYS(Proc[[#This Row],[DateOpened]],TODAY()))-1,ABS(NETWORKDAYS(Proc[[#This Row],[DateOpened]],Proc[[#This Row],[DateClosed]]))-1)</f>
        <v>2</v>
      </c>
      <c r="R758" s="74" t="s">
        <v>1004</v>
      </c>
      <c r="S758" s="73"/>
    </row>
    <row r="759" spans="1:19" hidden="1">
      <c r="A759" t="s">
        <v>2438</v>
      </c>
      <c r="B759" s="73" t="str">
        <f>IFERROR(VLOOKUP(Proc[[#This Row],[App]],Table2[],3,0),"open")</f>
        <v>ok</v>
      </c>
      <c r="C759" s="72" t="s">
        <v>369</v>
      </c>
      <c r="D759" s="72" t="s">
        <v>2435</v>
      </c>
      <c r="E759" t="s">
        <v>2436</v>
      </c>
      <c r="F759" s="73" t="s">
        <v>2437</v>
      </c>
      <c r="G759" s="72" t="s">
        <v>400</v>
      </c>
      <c r="H759" s="73" t="str">
        <f>IF(Proc[[#This Row],[type]]="LFF (MDG-F)",MID(Proc[[#This Row],[Obj]],13,10),"")</f>
        <v/>
      </c>
      <c r="J759" s="73" t="b">
        <f>Proc[[#This Row],[Requested]]=Proc[[#This Row],[CurrentParent]]</f>
        <v>0</v>
      </c>
      <c r="K759" s="73" t="str">
        <f>IF(Proc[[#This Row],[Author]]="Marcela Urrego",VLOOKUP(LEFT(Proc[[#This Row],[Requested]],1),Table3[#All],2,0),VLOOKUP(Proc[[#This Row],[Author]],Table4[],2,0))</f>
        <v>LS</v>
      </c>
      <c r="L759" s="32" t="s">
        <v>530</v>
      </c>
      <c r="M759" s="69">
        <v>45714.355810185189</v>
      </c>
      <c r="N759" s="69">
        <v>45716</v>
      </c>
      <c r="O759" s="69">
        <v>45716</v>
      </c>
      <c r="P759" s="74" t="str">
        <f ca="1">IF(Proc[[#This Row],[DaysAgeing]]&gt;5,"yep","on track")</f>
        <v>on track</v>
      </c>
      <c r="Q759" s="3">
        <f ca="1">IF(Proc[[#This Row],[DateClosed]]="",ABS(NETWORKDAYS(Proc[[#This Row],[DateOpened]],TODAY()))-1,ABS(NETWORKDAYS(Proc[[#This Row],[DateOpened]],Proc[[#This Row],[DateClosed]]))-1)</f>
        <v>2</v>
      </c>
      <c r="R759" s="74" t="s">
        <v>858</v>
      </c>
      <c r="S759" s="73"/>
    </row>
    <row r="760" spans="1:19" hidden="1">
      <c r="A760" t="s">
        <v>2439</v>
      </c>
      <c r="B760" s="73" t="str">
        <f>IFERROR(VLOOKUP(Proc[[#This Row],[App]],Table2[],3,0),"open")</f>
        <v>ok</v>
      </c>
      <c r="C760" s="72" t="s">
        <v>369</v>
      </c>
      <c r="D760" t="s">
        <v>2440</v>
      </c>
      <c r="E760" t="s">
        <v>2442</v>
      </c>
      <c r="F760" s="73" t="s">
        <v>2441</v>
      </c>
      <c r="G760" t="s">
        <v>406</v>
      </c>
      <c r="H760" s="73" t="str">
        <f>IF(Proc[[#This Row],[type]]="LFF (MDG-F)",MID(Proc[[#This Row],[Obj]],13,10),"")</f>
        <v>KR07C06030</v>
      </c>
      <c r="J760" s="73" t="b">
        <f>Proc[[#This Row],[Requested]]=Proc[[#This Row],[CurrentParent]]</f>
        <v>0</v>
      </c>
      <c r="K760" s="73" t="str">
        <f>IF(Proc[[#This Row],[Author]]="Marcela Urrego",VLOOKUP(LEFT(Proc[[#This Row],[Requested]],1),Table3[#All],2,0),VLOOKUP(Proc[[#This Row],[Author]],Table4[],2,0))</f>
        <v>EL</v>
      </c>
      <c r="L760" s="32" t="s">
        <v>530</v>
      </c>
      <c r="M760" s="69">
        <v>45714.387881944444</v>
      </c>
      <c r="N760" s="69">
        <v>45716</v>
      </c>
      <c r="O760" s="69">
        <v>45716</v>
      </c>
      <c r="P760" s="74" t="str">
        <f ca="1">IF(Proc[[#This Row],[DaysAgeing]]&gt;5,"yep","on track")</f>
        <v>on track</v>
      </c>
      <c r="Q760" s="3">
        <f ca="1">IF(Proc[[#This Row],[DateClosed]]="",ABS(NETWORKDAYS(Proc[[#This Row],[DateOpened]],TODAY()))-1,ABS(NETWORKDAYS(Proc[[#This Row],[DateOpened]],Proc[[#This Row],[DateClosed]]))-1)</f>
        <v>2</v>
      </c>
      <c r="R760" s="74" t="s">
        <v>1113</v>
      </c>
      <c r="S760" s="73"/>
    </row>
    <row r="761" spans="1:19" hidden="1">
      <c r="A761" t="s">
        <v>2448</v>
      </c>
      <c r="B761" s="73" t="str">
        <f>IFERROR(VLOOKUP(Proc[[#This Row],[App]],Table2[],3,0),"open")</f>
        <v>ok</v>
      </c>
      <c r="C761" s="72" t="s">
        <v>369</v>
      </c>
      <c r="D761" t="s">
        <v>2444</v>
      </c>
      <c r="E761" t="s">
        <v>2446</v>
      </c>
      <c r="F761" s="73" t="s">
        <v>2447</v>
      </c>
      <c r="G761" t="s">
        <v>400</v>
      </c>
      <c r="H761" s="73" t="str">
        <f>IF(Proc[[#This Row],[type]]="LFF (MDG-F)",MID(Proc[[#This Row],[Obj]],13,10),"")</f>
        <v/>
      </c>
      <c r="J761" s="73" t="b">
        <f>Proc[[#This Row],[Requested]]=Proc[[#This Row],[CurrentParent]]</f>
        <v>0</v>
      </c>
      <c r="K761" s="73" t="str">
        <f>IF(Proc[[#This Row],[Author]]="Marcela Urrego",VLOOKUP(LEFT(Proc[[#This Row],[Requested]],1),Table3[#All],2,0),VLOOKUP(Proc[[#This Row],[Author]],Table4[],2,0))</f>
        <v>MGF</v>
      </c>
      <c r="L761" s="32" t="s">
        <v>530</v>
      </c>
      <c r="M761" s="69">
        <v>45715.634722222225</v>
      </c>
      <c r="N761" s="69">
        <v>45716</v>
      </c>
      <c r="O761" s="69">
        <v>45716</v>
      </c>
      <c r="P761" s="74" t="str">
        <f ca="1">IF(Proc[[#This Row],[DaysAgeing]]&gt;5,"yep","on track")</f>
        <v>on track</v>
      </c>
      <c r="Q761" s="3">
        <f ca="1">IF(Proc[[#This Row],[DateClosed]]="",ABS(NETWORKDAYS(Proc[[#This Row],[DateOpened]],TODAY()))-1,ABS(NETWORKDAYS(Proc[[#This Row],[DateOpened]],Proc[[#This Row],[DateClosed]]))-1)</f>
        <v>1</v>
      </c>
      <c r="R761" s="74" t="s">
        <v>538</v>
      </c>
      <c r="S761" s="73"/>
    </row>
    <row r="762" spans="1:19" hidden="1">
      <c r="A762" t="s">
        <v>2448</v>
      </c>
      <c r="B762" s="73" t="str">
        <f>IFERROR(VLOOKUP(Proc[[#This Row],[App]],Table2[],3,0),"open")</f>
        <v>ok</v>
      </c>
      <c r="C762" s="72" t="s">
        <v>369</v>
      </c>
      <c r="D762" t="s">
        <v>2445</v>
      </c>
      <c r="E762" t="s">
        <v>2446</v>
      </c>
      <c r="F762" s="73" t="s">
        <v>2447</v>
      </c>
      <c r="G762" t="s">
        <v>400</v>
      </c>
      <c r="H762" s="73" t="str">
        <f>IF(Proc[[#This Row],[type]]="LFF (MDG-F)",MID(Proc[[#This Row],[Obj]],13,10),"")</f>
        <v/>
      </c>
      <c r="J762" s="73" t="b">
        <f>Proc[[#This Row],[Requested]]=Proc[[#This Row],[CurrentParent]]</f>
        <v>0</v>
      </c>
      <c r="K762" s="73" t="str">
        <f>IF(Proc[[#This Row],[Author]]="Marcela Urrego",VLOOKUP(LEFT(Proc[[#This Row],[Requested]],1),Table3[#All],2,0),VLOOKUP(Proc[[#This Row],[Author]],Table4[],2,0))</f>
        <v>MGF</v>
      </c>
      <c r="L762" s="32" t="s">
        <v>530</v>
      </c>
      <c r="M762" s="69">
        <v>45715.634722222225</v>
      </c>
      <c r="N762" s="69">
        <v>45716</v>
      </c>
      <c r="O762" s="69">
        <v>45716</v>
      </c>
      <c r="P762" s="74" t="str">
        <f ca="1">IF(Proc[[#This Row],[DaysAgeing]]&gt;5,"yep","on track")</f>
        <v>on track</v>
      </c>
      <c r="Q762" s="3">
        <f ca="1">IF(Proc[[#This Row],[DateClosed]]="",ABS(NETWORKDAYS(Proc[[#This Row],[DateOpened]],TODAY()))-1,ABS(NETWORKDAYS(Proc[[#This Row],[DateOpened]],Proc[[#This Row],[DateClosed]]))-1)</f>
        <v>1</v>
      </c>
      <c r="R762" s="74" t="s">
        <v>538</v>
      </c>
      <c r="S762" s="73"/>
    </row>
    <row r="763" spans="1:19" hidden="1">
      <c r="A763" t="s">
        <v>2449</v>
      </c>
      <c r="B763" s="73" t="str">
        <f>IFERROR(VLOOKUP(Proc[[#This Row],[App]],Table2[],3,0),"open")</f>
        <v>ok</v>
      </c>
      <c r="C763" t="s">
        <v>369</v>
      </c>
      <c r="D763" t="s">
        <v>2450</v>
      </c>
      <c r="E763" t="s">
        <v>2452</v>
      </c>
      <c r="F763" s="73" t="s">
        <v>2451</v>
      </c>
      <c r="G763" s="72" t="s">
        <v>406</v>
      </c>
      <c r="H763" s="73" t="str">
        <f>IF(Proc[[#This Row],[type]]="LFF (MDG-F)",MID(Proc[[#This Row],[Obj]],13,10),"")</f>
        <v>KR02TPAZ06</v>
      </c>
      <c r="J763" s="73" t="b">
        <f>Proc[[#This Row],[Requested]]=Proc[[#This Row],[CurrentParent]]</f>
        <v>0</v>
      </c>
      <c r="K763" s="73" t="str">
        <f>IF(Proc[[#This Row],[Author]]="Marcela Urrego",VLOOKUP(LEFT(Proc[[#This Row],[Requested]],1),Table3[#All],2,0),VLOOKUP(Proc[[#This Row],[Author]],Table4[],2,0))</f>
        <v>EL</v>
      </c>
      <c r="L763" s="32" t="s">
        <v>530</v>
      </c>
      <c r="M763" s="69">
        <v>45715.620972222219</v>
      </c>
      <c r="N763" s="69">
        <v>45719</v>
      </c>
      <c r="O763" s="69">
        <v>45719</v>
      </c>
      <c r="P763" s="74" t="str">
        <f ca="1">IF(Proc[[#This Row],[DaysAgeing]]&gt;5,"yep","on track")</f>
        <v>on track</v>
      </c>
      <c r="Q763" s="3">
        <f ca="1">IF(Proc[[#This Row],[DateClosed]]="",ABS(NETWORKDAYS(Proc[[#This Row],[DateOpened]],TODAY()))-1,ABS(NETWORKDAYS(Proc[[#This Row],[DateOpened]],Proc[[#This Row],[DateClosed]]))-1)</f>
        <v>2</v>
      </c>
      <c r="R763" s="74" t="s">
        <v>1113</v>
      </c>
      <c r="S763" s="73"/>
    </row>
    <row r="764" spans="1:19" hidden="1">
      <c r="A764" t="s">
        <v>2477</v>
      </c>
      <c r="B764" s="73" t="str">
        <f>IFERROR(VLOOKUP(Proc[[#This Row],[App]],Table2[],3,0),"open")</f>
        <v>ok</v>
      </c>
      <c r="C764" t="s">
        <v>369</v>
      </c>
      <c r="D764" t="s">
        <v>2454</v>
      </c>
      <c r="E764" t="s">
        <v>2455</v>
      </c>
      <c r="F764" s="73" t="s">
        <v>2478</v>
      </c>
      <c r="G764" t="s">
        <v>400</v>
      </c>
      <c r="H764" s="73" t="str">
        <f>IF(Proc[[#This Row],[type]]="LFF (MDG-F)",MID(Proc[[#This Row],[Obj]],13,10),"")</f>
        <v/>
      </c>
      <c r="J764" s="73" t="b">
        <f>Proc[[#This Row],[Requested]]=Proc[[#This Row],[CurrentParent]]</f>
        <v>0</v>
      </c>
      <c r="K764" s="73" t="str">
        <f>IF(Proc[[#This Row],[Author]]="Marcela Urrego",VLOOKUP(LEFT(Proc[[#This Row],[Requested]],1),Table3[#All],2,0),VLOOKUP(Proc[[#This Row],[Author]],Table4[],2,0))</f>
        <v>HC</v>
      </c>
      <c r="L764" s="32" t="s">
        <v>530</v>
      </c>
      <c r="M764" s="69">
        <v>45716.734988425924</v>
      </c>
      <c r="N764" s="69">
        <v>45721</v>
      </c>
      <c r="O764" s="69">
        <v>45721</v>
      </c>
      <c r="P764" s="74" t="str">
        <f ca="1">IF(Proc[[#This Row],[DaysAgeing]]&gt;5,"yep","on track")</f>
        <v>on track</v>
      </c>
      <c r="Q764" s="3">
        <f ca="1">IF(Proc[[#This Row],[DateClosed]]="",ABS(NETWORKDAYS(Proc[[#This Row],[DateOpened]],TODAY()))-1,ABS(NETWORKDAYS(Proc[[#This Row],[DateOpened]],Proc[[#This Row],[DateClosed]]))-1)</f>
        <v>3</v>
      </c>
      <c r="R764" s="74" t="s">
        <v>1045</v>
      </c>
      <c r="S764" s="73"/>
    </row>
    <row r="765" spans="1:19" hidden="1">
      <c r="A765" s="72" t="s">
        <v>2477</v>
      </c>
      <c r="B765" s="73" t="str">
        <f>IFERROR(VLOOKUP(Proc[[#This Row],[App]],Table2[],3,0),"open")</f>
        <v>ok</v>
      </c>
      <c r="C765" s="72" t="s">
        <v>369</v>
      </c>
      <c r="D765" t="s">
        <v>2456</v>
      </c>
      <c r="E765" t="s">
        <v>2457</v>
      </c>
      <c r="F765" s="73" t="s">
        <v>2479</v>
      </c>
      <c r="G765" s="72" t="s">
        <v>400</v>
      </c>
      <c r="H765" s="73" t="str">
        <f>IF(Proc[[#This Row],[type]]="LFF (MDG-F)",MID(Proc[[#This Row],[Obj]],13,10),"")</f>
        <v/>
      </c>
      <c r="J765" s="73" t="b">
        <f>Proc[[#This Row],[Requested]]=Proc[[#This Row],[CurrentParent]]</f>
        <v>0</v>
      </c>
      <c r="K765" s="73" t="str">
        <f>IF(Proc[[#This Row],[Author]]="Marcela Urrego",VLOOKUP(LEFT(Proc[[#This Row],[Requested]],1),Table3[#All],2,0),VLOOKUP(Proc[[#This Row],[Author]],Table4[],2,0))</f>
        <v>HC</v>
      </c>
      <c r="L765" s="32" t="s">
        <v>530</v>
      </c>
      <c r="M765" s="69">
        <v>45716.734988425924</v>
      </c>
      <c r="N765" s="69">
        <v>45721</v>
      </c>
      <c r="O765" s="69">
        <v>45721</v>
      </c>
      <c r="P765" s="74" t="str">
        <f ca="1">IF(Proc[[#This Row],[DaysAgeing]]&gt;5,"yep","on track")</f>
        <v>on track</v>
      </c>
      <c r="Q765" s="3">
        <f ca="1">IF(Proc[[#This Row],[DateClosed]]="",ABS(NETWORKDAYS(Proc[[#This Row],[DateOpened]],TODAY()))-1,ABS(NETWORKDAYS(Proc[[#This Row],[DateOpened]],Proc[[#This Row],[DateClosed]]))-1)</f>
        <v>3</v>
      </c>
      <c r="R765" s="74" t="s">
        <v>1045</v>
      </c>
      <c r="S765" s="73"/>
    </row>
    <row r="766" spans="1:19" hidden="1">
      <c r="A766" s="72" t="s">
        <v>2477</v>
      </c>
      <c r="B766" s="73" t="str">
        <f>IFERROR(VLOOKUP(Proc[[#This Row],[App]],Table2[],3,0),"open")</f>
        <v>ok</v>
      </c>
      <c r="C766" s="72" t="s">
        <v>369</v>
      </c>
      <c r="D766" t="s">
        <v>2458</v>
      </c>
      <c r="E766" t="s">
        <v>2457</v>
      </c>
      <c r="F766" s="73" t="s">
        <v>2479</v>
      </c>
      <c r="G766" s="72" t="s">
        <v>400</v>
      </c>
      <c r="H766" s="73" t="str">
        <f>IF(Proc[[#This Row],[type]]="LFF (MDG-F)",MID(Proc[[#This Row],[Obj]],13,10),"")</f>
        <v/>
      </c>
      <c r="J766" s="73" t="b">
        <f>Proc[[#This Row],[Requested]]=Proc[[#This Row],[CurrentParent]]</f>
        <v>0</v>
      </c>
      <c r="K766" s="73" t="str">
        <f>IF(Proc[[#This Row],[Author]]="Marcela Urrego",VLOOKUP(LEFT(Proc[[#This Row],[Requested]],1),Table3[#All],2,0),VLOOKUP(Proc[[#This Row],[Author]],Table4[],2,0))</f>
        <v>HC</v>
      </c>
      <c r="L766" s="32" t="s">
        <v>530</v>
      </c>
      <c r="M766" s="69">
        <v>45716.734988425924</v>
      </c>
      <c r="N766" s="69">
        <v>45721</v>
      </c>
      <c r="O766" s="69">
        <v>45721</v>
      </c>
      <c r="P766" s="74" t="str">
        <f ca="1">IF(Proc[[#This Row],[DaysAgeing]]&gt;5,"yep","on track")</f>
        <v>on track</v>
      </c>
      <c r="Q766" s="3">
        <f ca="1">IF(Proc[[#This Row],[DateClosed]]="",ABS(NETWORKDAYS(Proc[[#This Row],[DateOpened]],TODAY()))-1,ABS(NETWORKDAYS(Proc[[#This Row],[DateOpened]],Proc[[#This Row],[DateClosed]]))-1)</f>
        <v>3</v>
      </c>
      <c r="R766" s="74" t="s">
        <v>1045</v>
      </c>
      <c r="S766" s="73"/>
    </row>
    <row r="767" spans="1:19" hidden="1">
      <c r="A767" s="72" t="s">
        <v>2477</v>
      </c>
      <c r="B767" s="73" t="str">
        <f>IFERROR(VLOOKUP(Proc[[#This Row],[App]],Table2[],3,0),"open")</f>
        <v>ok</v>
      </c>
      <c r="C767" s="72" t="s">
        <v>369</v>
      </c>
      <c r="D767" t="s">
        <v>2459</v>
      </c>
      <c r="E767" t="s">
        <v>2457</v>
      </c>
      <c r="F767" s="73" t="s">
        <v>2479</v>
      </c>
      <c r="G767" s="72" t="s">
        <v>400</v>
      </c>
      <c r="H767" s="73" t="str">
        <f>IF(Proc[[#This Row],[type]]="LFF (MDG-F)",MID(Proc[[#This Row],[Obj]],13,10),"")</f>
        <v/>
      </c>
      <c r="J767" s="73" t="b">
        <f>Proc[[#This Row],[Requested]]=Proc[[#This Row],[CurrentParent]]</f>
        <v>0</v>
      </c>
      <c r="K767" s="73" t="str">
        <f>IF(Proc[[#This Row],[Author]]="Marcela Urrego",VLOOKUP(LEFT(Proc[[#This Row],[Requested]],1),Table3[#All],2,0),VLOOKUP(Proc[[#This Row],[Author]],Table4[],2,0))</f>
        <v>HC</v>
      </c>
      <c r="L767" s="32" t="s">
        <v>530</v>
      </c>
      <c r="M767" s="69">
        <v>45716.734988425924</v>
      </c>
      <c r="N767" s="69">
        <v>45721</v>
      </c>
      <c r="O767" s="69">
        <v>45721</v>
      </c>
      <c r="P767" s="74" t="str">
        <f ca="1">IF(Proc[[#This Row],[DaysAgeing]]&gt;5,"yep","on track")</f>
        <v>on track</v>
      </c>
      <c r="Q767" s="3">
        <f ca="1">IF(Proc[[#This Row],[DateClosed]]="",ABS(NETWORKDAYS(Proc[[#This Row],[DateOpened]],TODAY()))-1,ABS(NETWORKDAYS(Proc[[#This Row],[DateOpened]],Proc[[#This Row],[DateClosed]]))-1)</f>
        <v>3</v>
      </c>
      <c r="R767" s="74" t="s">
        <v>1045</v>
      </c>
      <c r="S767" s="73"/>
    </row>
    <row r="768" spans="1:19" hidden="1">
      <c r="A768" s="72" t="s">
        <v>2477</v>
      </c>
      <c r="B768" s="73" t="str">
        <f>IFERROR(VLOOKUP(Proc[[#This Row],[App]],Table2[],3,0),"open")</f>
        <v>ok</v>
      </c>
      <c r="C768" s="72" t="s">
        <v>369</v>
      </c>
      <c r="D768" t="s">
        <v>2460</v>
      </c>
      <c r="E768" t="s">
        <v>2457</v>
      </c>
      <c r="F768" s="73" t="s">
        <v>2479</v>
      </c>
      <c r="G768" s="72" t="s">
        <v>400</v>
      </c>
      <c r="H768" s="73" t="str">
        <f>IF(Proc[[#This Row],[type]]="LFF (MDG-F)",MID(Proc[[#This Row],[Obj]],13,10),"")</f>
        <v/>
      </c>
      <c r="J768" s="73" t="b">
        <f>Proc[[#This Row],[Requested]]=Proc[[#This Row],[CurrentParent]]</f>
        <v>0</v>
      </c>
      <c r="K768" s="73" t="str">
        <f>IF(Proc[[#This Row],[Author]]="Marcela Urrego",VLOOKUP(LEFT(Proc[[#This Row],[Requested]],1),Table3[#All],2,0),VLOOKUP(Proc[[#This Row],[Author]],Table4[],2,0))</f>
        <v>HC</v>
      </c>
      <c r="L768" s="32" t="s">
        <v>530</v>
      </c>
      <c r="M768" s="69">
        <v>45716.734988425924</v>
      </c>
      <c r="N768" s="69">
        <v>45721</v>
      </c>
      <c r="O768" s="69">
        <v>45721</v>
      </c>
      <c r="P768" s="74" t="str">
        <f ca="1">IF(Proc[[#This Row],[DaysAgeing]]&gt;5,"yep","on track")</f>
        <v>on track</v>
      </c>
      <c r="Q768" s="3">
        <f ca="1">IF(Proc[[#This Row],[DateClosed]]="",ABS(NETWORKDAYS(Proc[[#This Row],[DateOpened]],TODAY()))-1,ABS(NETWORKDAYS(Proc[[#This Row],[DateOpened]],Proc[[#This Row],[DateClosed]]))-1)</f>
        <v>3</v>
      </c>
      <c r="R768" s="74" t="s">
        <v>1045</v>
      </c>
      <c r="S768" s="73"/>
    </row>
    <row r="769" spans="1:19" hidden="1">
      <c r="A769" s="72" t="s">
        <v>2477</v>
      </c>
      <c r="B769" s="73" t="str">
        <f>IFERROR(VLOOKUP(Proc[[#This Row],[App]],Table2[],3,0),"open")</f>
        <v>ok</v>
      </c>
      <c r="C769" s="72" t="s">
        <v>369</v>
      </c>
      <c r="D769" t="s">
        <v>2461</v>
      </c>
      <c r="E769" t="s">
        <v>2457</v>
      </c>
      <c r="F769" s="73" t="s">
        <v>2479</v>
      </c>
      <c r="G769" s="72" t="s">
        <v>400</v>
      </c>
      <c r="H769" s="73" t="str">
        <f>IF(Proc[[#This Row],[type]]="LFF (MDG-F)",MID(Proc[[#This Row],[Obj]],13,10),"")</f>
        <v/>
      </c>
      <c r="J769" s="73" t="b">
        <f>Proc[[#This Row],[Requested]]=Proc[[#This Row],[CurrentParent]]</f>
        <v>0</v>
      </c>
      <c r="K769" s="73" t="str">
        <f>IF(Proc[[#This Row],[Author]]="Marcela Urrego",VLOOKUP(LEFT(Proc[[#This Row],[Requested]],1),Table3[#All],2,0),VLOOKUP(Proc[[#This Row],[Author]],Table4[],2,0))</f>
        <v>HC</v>
      </c>
      <c r="L769" s="32" t="s">
        <v>530</v>
      </c>
      <c r="M769" s="69">
        <v>45716.734988425924</v>
      </c>
      <c r="N769" s="69">
        <v>45721</v>
      </c>
      <c r="O769" s="69">
        <v>45721</v>
      </c>
      <c r="P769" s="74" t="str">
        <f ca="1">IF(Proc[[#This Row],[DaysAgeing]]&gt;5,"yep","on track")</f>
        <v>on track</v>
      </c>
      <c r="Q769" s="3">
        <f ca="1">IF(Proc[[#This Row],[DateClosed]]="",ABS(NETWORKDAYS(Proc[[#This Row],[DateOpened]],TODAY()))-1,ABS(NETWORKDAYS(Proc[[#This Row],[DateOpened]],Proc[[#This Row],[DateClosed]]))-1)</f>
        <v>3</v>
      </c>
      <c r="R769" s="74" t="s">
        <v>1045</v>
      </c>
      <c r="S769" s="73"/>
    </row>
    <row r="770" spans="1:19" hidden="1">
      <c r="A770" s="72" t="s">
        <v>2477</v>
      </c>
      <c r="B770" s="73" t="str">
        <f>IFERROR(VLOOKUP(Proc[[#This Row],[App]],Table2[],3,0),"open")</f>
        <v>ok</v>
      </c>
      <c r="C770" s="72" t="s">
        <v>369</v>
      </c>
      <c r="D770" t="s">
        <v>2462</v>
      </c>
      <c r="E770" t="s">
        <v>2457</v>
      </c>
      <c r="F770" s="73" t="s">
        <v>2479</v>
      </c>
      <c r="G770" s="72" t="s">
        <v>400</v>
      </c>
      <c r="H770" s="73" t="str">
        <f>IF(Proc[[#This Row],[type]]="LFF (MDG-F)",MID(Proc[[#This Row],[Obj]],13,10),"")</f>
        <v/>
      </c>
      <c r="J770" s="73" t="b">
        <f>Proc[[#This Row],[Requested]]=Proc[[#This Row],[CurrentParent]]</f>
        <v>0</v>
      </c>
      <c r="K770" s="73" t="str">
        <f>IF(Proc[[#This Row],[Author]]="Marcela Urrego",VLOOKUP(LEFT(Proc[[#This Row],[Requested]],1),Table3[#All],2,0),VLOOKUP(Proc[[#This Row],[Author]],Table4[],2,0))</f>
        <v>HC</v>
      </c>
      <c r="L770" s="32" t="s">
        <v>530</v>
      </c>
      <c r="M770" s="69">
        <v>45716.734988425924</v>
      </c>
      <c r="N770" s="69">
        <v>45721</v>
      </c>
      <c r="O770" s="69">
        <v>45721</v>
      </c>
      <c r="P770" s="74" t="str">
        <f ca="1">IF(Proc[[#This Row],[DaysAgeing]]&gt;5,"yep","on track")</f>
        <v>on track</v>
      </c>
      <c r="Q770" s="3">
        <f ca="1">IF(Proc[[#This Row],[DateClosed]]="",ABS(NETWORKDAYS(Proc[[#This Row],[DateOpened]],TODAY()))-1,ABS(NETWORKDAYS(Proc[[#This Row],[DateOpened]],Proc[[#This Row],[DateClosed]]))-1)</f>
        <v>3</v>
      </c>
      <c r="R770" s="74" t="s">
        <v>1045</v>
      </c>
      <c r="S770" s="73"/>
    </row>
    <row r="771" spans="1:19" hidden="1">
      <c r="A771" s="72" t="s">
        <v>2477</v>
      </c>
      <c r="B771" s="73" t="str">
        <f>IFERROR(VLOOKUP(Proc[[#This Row],[App]],Table2[],3,0),"open")</f>
        <v>ok</v>
      </c>
      <c r="C771" s="72" t="s">
        <v>369</v>
      </c>
      <c r="D771" t="s">
        <v>2463</v>
      </c>
      <c r="E771" t="s">
        <v>2457</v>
      </c>
      <c r="F771" s="73" t="s">
        <v>2479</v>
      </c>
      <c r="G771" s="72" t="s">
        <v>400</v>
      </c>
      <c r="H771" s="73" t="str">
        <f>IF(Proc[[#This Row],[type]]="LFF (MDG-F)",MID(Proc[[#This Row],[Obj]],13,10),"")</f>
        <v/>
      </c>
      <c r="J771" s="73" t="b">
        <f>Proc[[#This Row],[Requested]]=Proc[[#This Row],[CurrentParent]]</f>
        <v>0</v>
      </c>
      <c r="K771" s="73" t="str">
        <f>IF(Proc[[#This Row],[Author]]="Marcela Urrego",VLOOKUP(LEFT(Proc[[#This Row],[Requested]],1),Table3[#All],2,0),VLOOKUP(Proc[[#This Row],[Author]],Table4[],2,0))</f>
        <v>HC</v>
      </c>
      <c r="L771" s="32" t="s">
        <v>530</v>
      </c>
      <c r="M771" s="69">
        <v>45716.734988425924</v>
      </c>
      <c r="N771" s="69">
        <v>45721</v>
      </c>
      <c r="O771" s="69">
        <v>45721</v>
      </c>
      <c r="P771" s="74" t="str">
        <f ca="1">IF(Proc[[#This Row],[DaysAgeing]]&gt;5,"yep","on track")</f>
        <v>on track</v>
      </c>
      <c r="Q771" s="3">
        <f ca="1">IF(Proc[[#This Row],[DateClosed]]="",ABS(NETWORKDAYS(Proc[[#This Row],[DateOpened]],TODAY()))-1,ABS(NETWORKDAYS(Proc[[#This Row],[DateOpened]],Proc[[#This Row],[DateClosed]]))-1)</f>
        <v>3</v>
      </c>
      <c r="R771" s="74" t="s">
        <v>1045</v>
      </c>
      <c r="S771" s="73"/>
    </row>
    <row r="772" spans="1:19" hidden="1">
      <c r="A772" s="72" t="s">
        <v>2477</v>
      </c>
      <c r="B772" s="73" t="str">
        <f>IFERROR(VLOOKUP(Proc[[#This Row],[App]],Table2[],3,0),"open")</f>
        <v>ok</v>
      </c>
      <c r="C772" s="72" t="s">
        <v>369</v>
      </c>
      <c r="D772" t="s">
        <v>2464</v>
      </c>
      <c r="E772" t="s">
        <v>2457</v>
      </c>
      <c r="F772" s="73" t="s">
        <v>2479</v>
      </c>
      <c r="G772" s="72" t="s">
        <v>400</v>
      </c>
      <c r="H772" s="73" t="str">
        <f>IF(Proc[[#This Row],[type]]="LFF (MDG-F)",MID(Proc[[#This Row],[Obj]],13,10),"")</f>
        <v/>
      </c>
      <c r="J772" s="73" t="b">
        <f>Proc[[#This Row],[Requested]]=Proc[[#This Row],[CurrentParent]]</f>
        <v>0</v>
      </c>
      <c r="K772" s="73" t="str">
        <f>IF(Proc[[#This Row],[Author]]="Marcela Urrego",VLOOKUP(LEFT(Proc[[#This Row],[Requested]],1),Table3[#All],2,0),VLOOKUP(Proc[[#This Row],[Author]],Table4[],2,0))</f>
        <v>HC</v>
      </c>
      <c r="L772" s="32" t="s">
        <v>530</v>
      </c>
      <c r="M772" s="69">
        <v>45716.734988425924</v>
      </c>
      <c r="N772" s="69">
        <v>45721</v>
      </c>
      <c r="O772" s="69">
        <v>45721</v>
      </c>
      <c r="P772" s="74" t="str">
        <f ca="1">IF(Proc[[#This Row],[DaysAgeing]]&gt;5,"yep","on track")</f>
        <v>on track</v>
      </c>
      <c r="Q772" s="3">
        <f ca="1">IF(Proc[[#This Row],[DateClosed]]="",ABS(NETWORKDAYS(Proc[[#This Row],[DateOpened]],TODAY()))-1,ABS(NETWORKDAYS(Proc[[#This Row],[DateOpened]],Proc[[#This Row],[DateClosed]]))-1)</f>
        <v>3</v>
      </c>
      <c r="R772" s="74" t="s">
        <v>1045</v>
      </c>
      <c r="S772" s="73"/>
    </row>
    <row r="773" spans="1:19" hidden="1">
      <c r="A773" s="72" t="s">
        <v>2477</v>
      </c>
      <c r="B773" s="73" t="str">
        <f>IFERROR(VLOOKUP(Proc[[#This Row],[App]],Table2[],3,0),"open")</f>
        <v>ok</v>
      </c>
      <c r="C773" s="72" t="s">
        <v>369</v>
      </c>
      <c r="D773" t="s">
        <v>2465</v>
      </c>
      <c r="E773" t="s">
        <v>2457</v>
      </c>
      <c r="F773" s="73" t="s">
        <v>2479</v>
      </c>
      <c r="G773" s="72" t="s">
        <v>400</v>
      </c>
      <c r="H773" s="73" t="str">
        <f>IF(Proc[[#This Row],[type]]="LFF (MDG-F)",MID(Proc[[#This Row],[Obj]],13,10),"")</f>
        <v/>
      </c>
      <c r="J773" s="73" t="b">
        <f>Proc[[#This Row],[Requested]]=Proc[[#This Row],[CurrentParent]]</f>
        <v>0</v>
      </c>
      <c r="K773" s="73" t="str">
        <f>IF(Proc[[#This Row],[Author]]="Marcela Urrego",VLOOKUP(LEFT(Proc[[#This Row],[Requested]],1),Table3[#All],2,0),VLOOKUP(Proc[[#This Row],[Author]],Table4[],2,0))</f>
        <v>HC</v>
      </c>
      <c r="L773" s="32" t="s">
        <v>530</v>
      </c>
      <c r="M773" s="69">
        <v>45716.734988425924</v>
      </c>
      <c r="N773" s="69">
        <v>45721</v>
      </c>
      <c r="O773" s="69">
        <v>45721</v>
      </c>
      <c r="P773" s="74" t="str">
        <f ca="1">IF(Proc[[#This Row],[DaysAgeing]]&gt;5,"yep","on track")</f>
        <v>on track</v>
      </c>
      <c r="Q773" s="3">
        <f ca="1">IF(Proc[[#This Row],[DateClosed]]="",ABS(NETWORKDAYS(Proc[[#This Row],[DateOpened]],TODAY()))-1,ABS(NETWORKDAYS(Proc[[#This Row],[DateOpened]],Proc[[#This Row],[DateClosed]]))-1)</f>
        <v>3</v>
      </c>
      <c r="R773" s="74" t="s">
        <v>1045</v>
      </c>
      <c r="S773" s="73"/>
    </row>
    <row r="774" spans="1:19" hidden="1">
      <c r="A774" s="72" t="s">
        <v>2477</v>
      </c>
      <c r="B774" s="73" t="str">
        <f>IFERROR(VLOOKUP(Proc[[#This Row],[App]],Table2[],3,0),"open")</f>
        <v>ok</v>
      </c>
      <c r="C774" s="72" t="s">
        <v>369</v>
      </c>
      <c r="D774" t="s">
        <v>2466</v>
      </c>
      <c r="E774" t="s">
        <v>2457</v>
      </c>
      <c r="F774" s="73" t="s">
        <v>2479</v>
      </c>
      <c r="G774" s="72" t="s">
        <v>400</v>
      </c>
      <c r="H774" s="73" t="str">
        <f>IF(Proc[[#This Row],[type]]="LFF (MDG-F)",MID(Proc[[#This Row],[Obj]],13,10),"")</f>
        <v/>
      </c>
      <c r="J774" s="73" t="b">
        <f>Proc[[#This Row],[Requested]]=Proc[[#This Row],[CurrentParent]]</f>
        <v>0</v>
      </c>
      <c r="K774" s="73" t="str">
        <f>IF(Proc[[#This Row],[Author]]="Marcela Urrego",VLOOKUP(LEFT(Proc[[#This Row],[Requested]],1),Table3[#All],2,0),VLOOKUP(Proc[[#This Row],[Author]],Table4[],2,0))</f>
        <v>HC</v>
      </c>
      <c r="L774" s="32" t="s">
        <v>530</v>
      </c>
      <c r="M774" s="69">
        <v>45716.734988425924</v>
      </c>
      <c r="N774" s="69">
        <v>45721</v>
      </c>
      <c r="O774" s="69">
        <v>45721</v>
      </c>
      <c r="P774" s="74" t="str">
        <f ca="1">IF(Proc[[#This Row],[DaysAgeing]]&gt;5,"yep","on track")</f>
        <v>on track</v>
      </c>
      <c r="Q774" s="3">
        <f ca="1">IF(Proc[[#This Row],[DateClosed]]="",ABS(NETWORKDAYS(Proc[[#This Row],[DateOpened]],TODAY()))-1,ABS(NETWORKDAYS(Proc[[#This Row],[DateOpened]],Proc[[#This Row],[DateClosed]]))-1)</f>
        <v>3</v>
      </c>
      <c r="R774" s="74" t="s">
        <v>1045</v>
      </c>
      <c r="S774" s="73"/>
    </row>
    <row r="775" spans="1:19" hidden="1">
      <c r="A775" s="72" t="s">
        <v>2477</v>
      </c>
      <c r="B775" s="73" t="str">
        <f>IFERROR(VLOOKUP(Proc[[#This Row],[App]],Table2[],3,0),"open")</f>
        <v>ok</v>
      </c>
      <c r="C775" s="72" t="s">
        <v>369</v>
      </c>
      <c r="D775" t="s">
        <v>2467</v>
      </c>
      <c r="E775" t="s">
        <v>2457</v>
      </c>
      <c r="F775" s="73" t="s">
        <v>2479</v>
      </c>
      <c r="G775" s="72" t="s">
        <v>400</v>
      </c>
      <c r="H775" s="73" t="str">
        <f>IF(Proc[[#This Row],[type]]="LFF (MDG-F)",MID(Proc[[#This Row],[Obj]],13,10),"")</f>
        <v/>
      </c>
      <c r="J775" s="73" t="b">
        <f>Proc[[#This Row],[Requested]]=Proc[[#This Row],[CurrentParent]]</f>
        <v>0</v>
      </c>
      <c r="K775" s="73" t="str">
        <f>IF(Proc[[#This Row],[Author]]="Marcela Urrego",VLOOKUP(LEFT(Proc[[#This Row],[Requested]],1),Table3[#All],2,0),VLOOKUP(Proc[[#This Row],[Author]],Table4[],2,0))</f>
        <v>HC</v>
      </c>
      <c r="L775" s="32" t="s">
        <v>530</v>
      </c>
      <c r="M775" s="69">
        <v>45716.734988425924</v>
      </c>
      <c r="N775" s="69">
        <v>45721</v>
      </c>
      <c r="O775" s="69">
        <v>45721</v>
      </c>
      <c r="P775" s="74" t="str">
        <f ca="1">IF(Proc[[#This Row],[DaysAgeing]]&gt;5,"yep","on track")</f>
        <v>on track</v>
      </c>
      <c r="Q775" s="3">
        <f ca="1">IF(Proc[[#This Row],[DateClosed]]="",ABS(NETWORKDAYS(Proc[[#This Row],[DateOpened]],TODAY()))-1,ABS(NETWORKDAYS(Proc[[#This Row],[DateOpened]],Proc[[#This Row],[DateClosed]]))-1)</f>
        <v>3</v>
      </c>
      <c r="R775" s="74" t="s">
        <v>1045</v>
      </c>
      <c r="S775" s="73"/>
    </row>
    <row r="776" spans="1:19" hidden="1">
      <c r="A776" s="72" t="s">
        <v>2477</v>
      </c>
      <c r="B776" s="73" t="str">
        <f>IFERROR(VLOOKUP(Proc[[#This Row],[App]],Table2[],3,0),"open")</f>
        <v>ok</v>
      </c>
      <c r="C776" s="72" t="s">
        <v>369</v>
      </c>
      <c r="D776" t="s">
        <v>2468</v>
      </c>
      <c r="E776" t="s">
        <v>2457</v>
      </c>
      <c r="F776" s="73" t="s">
        <v>2479</v>
      </c>
      <c r="G776" s="72" t="s">
        <v>400</v>
      </c>
      <c r="H776" s="73" t="str">
        <f>IF(Proc[[#This Row],[type]]="LFF (MDG-F)",MID(Proc[[#This Row],[Obj]],13,10),"")</f>
        <v/>
      </c>
      <c r="J776" s="73" t="b">
        <f>Proc[[#This Row],[Requested]]=Proc[[#This Row],[CurrentParent]]</f>
        <v>0</v>
      </c>
      <c r="K776" s="73" t="str">
        <f>IF(Proc[[#This Row],[Author]]="Marcela Urrego",VLOOKUP(LEFT(Proc[[#This Row],[Requested]],1),Table3[#All],2,0),VLOOKUP(Proc[[#This Row],[Author]],Table4[],2,0))</f>
        <v>HC</v>
      </c>
      <c r="L776" s="32" t="s">
        <v>530</v>
      </c>
      <c r="M776" s="69">
        <v>45716.734988425924</v>
      </c>
      <c r="N776" s="69">
        <v>45721</v>
      </c>
      <c r="O776" s="69">
        <v>45721</v>
      </c>
      <c r="P776" s="74" t="str">
        <f ca="1">IF(Proc[[#This Row],[DaysAgeing]]&gt;5,"yep","on track")</f>
        <v>on track</v>
      </c>
      <c r="Q776" s="3">
        <f ca="1">IF(Proc[[#This Row],[DateClosed]]="",ABS(NETWORKDAYS(Proc[[#This Row],[DateOpened]],TODAY()))-1,ABS(NETWORKDAYS(Proc[[#This Row],[DateOpened]],Proc[[#This Row],[DateClosed]]))-1)</f>
        <v>3</v>
      </c>
      <c r="R776" s="74" t="s">
        <v>1045</v>
      </c>
      <c r="S776" s="73"/>
    </row>
    <row r="777" spans="1:19" hidden="1">
      <c r="A777" s="72" t="s">
        <v>2477</v>
      </c>
      <c r="B777" s="73" t="str">
        <f>IFERROR(VLOOKUP(Proc[[#This Row],[App]],Table2[],3,0),"open")</f>
        <v>ok</v>
      </c>
      <c r="C777" s="72" t="s">
        <v>369</v>
      </c>
      <c r="D777" t="s">
        <v>2469</v>
      </c>
      <c r="E777" t="s">
        <v>2457</v>
      </c>
      <c r="F777" s="73" t="s">
        <v>2479</v>
      </c>
      <c r="G777" s="72" t="s">
        <v>400</v>
      </c>
      <c r="H777" s="73" t="str">
        <f>IF(Proc[[#This Row],[type]]="LFF (MDG-F)",MID(Proc[[#This Row],[Obj]],13,10),"")</f>
        <v/>
      </c>
      <c r="J777" s="73" t="b">
        <f>Proc[[#This Row],[Requested]]=Proc[[#This Row],[CurrentParent]]</f>
        <v>0</v>
      </c>
      <c r="K777" s="73" t="str">
        <f>IF(Proc[[#This Row],[Author]]="Marcela Urrego",VLOOKUP(LEFT(Proc[[#This Row],[Requested]],1),Table3[#All],2,0),VLOOKUP(Proc[[#This Row],[Author]],Table4[],2,0))</f>
        <v>HC</v>
      </c>
      <c r="L777" s="32" t="s">
        <v>530</v>
      </c>
      <c r="M777" s="69">
        <v>45716.734988425924</v>
      </c>
      <c r="N777" s="69">
        <v>45721</v>
      </c>
      <c r="O777" s="69">
        <v>45721</v>
      </c>
      <c r="P777" s="74" t="str">
        <f ca="1">IF(Proc[[#This Row],[DaysAgeing]]&gt;5,"yep","on track")</f>
        <v>on track</v>
      </c>
      <c r="Q777" s="3">
        <f ca="1">IF(Proc[[#This Row],[DateClosed]]="",ABS(NETWORKDAYS(Proc[[#This Row],[DateOpened]],TODAY()))-1,ABS(NETWORKDAYS(Proc[[#This Row],[DateOpened]],Proc[[#This Row],[DateClosed]]))-1)</f>
        <v>3</v>
      </c>
      <c r="R777" s="74" t="s">
        <v>1045</v>
      </c>
      <c r="S777" s="73"/>
    </row>
    <row r="778" spans="1:19" hidden="1">
      <c r="A778" s="72" t="s">
        <v>2477</v>
      </c>
      <c r="B778" s="73" t="str">
        <f>IFERROR(VLOOKUP(Proc[[#This Row],[App]],Table2[],3,0),"open")</f>
        <v>ok</v>
      </c>
      <c r="C778" s="72" t="s">
        <v>369</v>
      </c>
      <c r="D778" t="s">
        <v>2470</v>
      </c>
      <c r="E778" t="s">
        <v>2457</v>
      </c>
      <c r="F778" s="73" t="s">
        <v>2479</v>
      </c>
      <c r="G778" s="72" t="s">
        <v>400</v>
      </c>
      <c r="H778" s="73" t="str">
        <f>IF(Proc[[#This Row],[type]]="LFF (MDG-F)",MID(Proc[[#This Row],[Obj]],13,10),"")</f>
        <v/>
      </c>
      <c r="J778" s="73" t="b">
        <f>Proc[[#This Row],[Requested]]=Proc[[#This Row],[CurrentParent]]</f>
        <v>0</v>
      </c>
      <c r="K778" s="73" t="str">
        <f>IF(Proc[[#This Row],[Author]]="Marcela Urrego",VLOOKUP(LEFT(Proc[[#This Row],[Requested]],1),Table3[#All],2,0),VLOOKUP(Proc[[#This Row],[Author]],Table4[],2,0))</f>
        <v>HC</v>
      </c>
      <c r="L778" s="32" t="s">
        <v>530</v>
      </c>
      <c r="M778" s="69">
        <v>45716.734988425924</v>
      </c>
      <c r="N778" s="69">
        <v>45721</v>
      </c>
      <c r="O778" s="69">
        <v>45721</v>
      </c>
      <c r="P778" s="74" t="str">
        <f ca="1">IF(Proc[[#This Row],[DaysAgeing]]&gt;5,"yep","on track")</f>
        <v>on track</v>
      </c>
      <c r="Q778" s="3">
        <f ca="1">IF(Proc[[#This Row],[DateClosed]]="",ABS(NETWORKDAYS(Proc[[#This Row],[DateOpened]],TODAY()))-1,ABS(NETWORKDAYS(Proc[[#This Row],[DateOpened]],Proc[[#This Row],[DateClosed]]))-1)</f>
        <v>3</v>
      </c>
      <c r="R778" s="74" t="s">
        <v>1045</v>
      </c>
      <c r="S778" s="73"/>
    </row>
    <row r="779" spans="1:19" hidden="1">
      <c r="A779" s="72" t="s">
        <v>2477</v>
      </c>
      <c r="B779" s="73" t="str">
        <f>IFERROR(VLOOKUP(Proc[[#This Row],[App]],Table2[],3,0),"open")</f>
        <v>ok</v>
      </c>
      <c r="C779" s="72" t="s">
        <v>369</v>
      </c>
      <c r="D779" t="s">
        <v>2471</v>
      </c>
      <c r="E779" t="s">
        <v>2457</v>
      </c>
      <c r="F779" s="73" t="s">
        <v>2479</v>
      </c>
      <c r="G779" s="72" t="s">
        <v>400</v>
      </c>
      <c r="H779" s="73" t="str">
        <f>IF(Proc[[#This Row],[type]]="LFF (MDG-F)",MID(Proc[[#This Row],[Obj]],13,10),"")</f>
        <v/>
      </c>
      <c r="J779" s="73" t="b">
        <f>Proc[[#This Row],[Requested]]=Proc[[#This Row],[CurrentParent]]</f>
        <v>0</v>
      </c>
      <c r="K779" s="73" t="str">
        <f>IF(Proc[[#This Row],[Author]]="Marcela Urrego",VLOOKUP(LEFT(Proc[[#This Row],[Requested]],1),Table3[#All],2,0),VLOOKUP(Proc[[#This Row],[Author]],Table4[],2,0))</f>
        <v>HC</v>
      </c>
      <c r="L779" s="32" t="s">
        <v>530</v>
      </c>
      <c r="M779" s="69">
        <v>45716.734988425924</v>
      </c>
      <c r="N779" s="69">
        <v>45721</v>
      </c>
      <c r="O779" s="69">
        <v>45721</v>
      </c>
      <c r="P779" s="74" t="str">
        <f ca="1">IF(Proc[[#This Row],[DaysAgeing]]&gt;5,"yep","on track")</f>
        <v>on track</v>
      </c>
      <c r="Q779" s="3">
        <f ca="1">IF(Proc[[#This Row],[DateClosed]]="",ABS(NETWORKDAYS(Proc[[#This Row],[DateOpened]],TODAY()))-1,ABS(NETWORKDAYS(Proc[[#This Row],[DateOpened]],Proc[[#This Row],[DateClosed]]))-1)</f>
        <v>3</v>
      </c>
      <c r="R779" s="74" t="s">
        <v>1045</v>
      </c>
      <c r="S779" s="73"/>
    </row>
    <row r="780" spans="1:19" hidden="1">
      <c r="A780" s="72" t="s">
        <v>2477</v>
      </c>
      <c r="B780" s="73" t="str">
        <f>IFERROR(VLOOKUP(Proc[[#This Row],[App]],Table2[],3,0),"open")</f>
        <v>ok</v>
      </c>
      <c r="C780" s="72" t="s">
        <v>369</v>
      </c>
      <c r="D780" t="s">
        <v>2472</v>
      </c>
      <c r="E780" t="s">
        <v>2457</v>
      </c>
      <c r="F780" s="73" t="s">
        <v>2479</v>
      </c>
      <c r="G780" s="72" t="s">
        <v>400</v>
      </c>
      <c r="H780" s="73" t="str">
        <f>IF(Proc[[#This Row],[type]]="LFF (MDG-F)",MID(Proc[[#This Row],[Obj]],13,10),"")</f>
        <v/>
      </c>
      <c r="J780" s="73" t="b">
        <f>Proc[[#This Row],[Requested]]=Proc[[#This Row],[CurrentParent]]</f>
        <v>0</v>
      </c>
      <c r="K780" s="73" t="str">
        <f>IF(Proc[[#This Row],[Author]]="Marcela Urrego",VLOOKUP(LEFT(Proc[[#This Row],[Requested]],1),Table3[#All],2,0),VLOOKUP(Proc[[#This Row],[Author]],Table4[],2,0))</f>
        <v>HC</v>
      </c>
      <c r="L780" s="32" t="s">
        <v>530</v>
      </c>
      <c r="M780" s="69">
        <v>45716.734988425924</v>
      </c>
      <c r="N780" s="69">
        <v>45721</v>
      </c>
      <c r="O780" s="69">
        <v>45721</v>
      </c>
      <c r="P780" s="74" t="str">
        <f ca="1">IF(Proc[[#This Row],[DaysAgeing]]&gt;5,"yep","on track")</f>
        <v>on track</v>
      </c>
      <c r="Q780" s="3">
        <f ca="1">IF(Proc[[#This Row],[DateClosed]]="",ABS(NETWORKDAYS(Proc[[#This Row],[DateOpened]],TODAY()))-1,ABS(NETWORKDAYS(Proc[[#This Row],[DateOpened]],Proc[[#This Row],[DateClosed]]))-1)</f>
        <v>3</v>
      </c>
      <c r="R780" s="74" t="s">
        <v>1045</v>
      </c>
      <c r="S780" s="73"/>
    </row>
    <row r="781" spans="1:19" hidden="1">
      <c r="A781" s="72" t="s">
        <v>2477</v>
      </c>
      <c r="B781" s="73" t="str">
        <f>IFERROR(VLOOKUP(Proc[[#This Row],[App]],Table2[],3,0),"open")</f>
        <v>ok</v>
      </c>
      <c r="C781" s="72" t="s">
        <v>369</v>
      </c>
      <c r="D781" t="s">
        <v>2312</v>
      </c>
      <c r="E781" t="s">
        <v>2455</v>
      </c>
      <c r="F781" s="73" t="s">
        <v>2306</v>
      </c>
      <c r="G781" s="72" t="s">
        <v>400</v>
      </c>
      <c r="H781" s="73" t="str">
        <f>IF(Proc[[#This Row],[type]]="LFF (MDG-F)",MID(Proc[[#This Row],[Obj]],13,10),"")</f>
        <v/>
      </c>
      <c r="J781" s="73" t="b">
        <f>Proc[[#This Row],[Requested]]=Proc[[#This Row],[CurrentParent]]</f>
        <v>0</v>
      </c>
      <c r="K781" s="73" t="str">
        <f>IF(Proc[[#This Row],[Author]]="Marcela Urrego",VLOOKUP(LEFT(Proc[[#This Row],[Requested]],1),Table3[#All],2,0),VLOOKUP(Proc[[#This Row],[Author]],Table4[],2,0))</f>
        <v>HC</v>
      </c>
      <c r="L781" s="32" t="s">
        <v>530</v>
      </c>
      <c r="M781" s="69">
        <v>45716.734988425924</v>
      </c>
      <c r="N781" s="69">
        <v>45721</v>
      </c>
      <c r="O781" s="69">
        <v>45721</v>
      </c>
      <c r="P781" s="74" t="str">
        <f ca="1">IF(Proc[[#This Row],[DaysAgeing]]&gt;5,"yep","on track")</f>
        <v>on track</v>
      </c>
      <c r="Q781" s="3">
        <f ca="1">IF(Proc[[#This Row],[DateClosed]]="",ABS(NETWORKDAYS(Proc[[#This Row],[DateOpened]],TODAY()))-1,ABS(NETWORKDAYS(Proc[[#This Row],[DateOpened]],Proc[[#This Row],[DateClosed]]))-1)</f>
        <v>3</v>
      </c>
      <c r="R781" s="74" t="s">
        <v>1045</v>
      </c>
      <c r="S781" s="73"/>
    </row>
    <row r="782" spans="1:19" hidden="1">
      <c r="A782" s="72" t="s">
        <v>2477</v>
      </c>
      <c r="B782" s="73" t="str">
        <f>IFERROR(VLOOKUP(Proc[[#This Row],[App]],Table2[],3,0),"open")</f>
        <v>ok</v>
      </c>
      <c r="C782" s="72" t="s">
        <v>369</v>
      </c>
      <c r="D782" t="s">
        <v>2473</v>
      </c>
      <c r="E782" t="s">
        <v>2457</v>
      </c>
      <c r="F782" s="73" t="s">
        <v>2480</v>
      </c>
      <c r="G782" s="72" t="s">
        <v>400</v>
      </c>
      <c r="H782" s="73" t="str">
        <f>IF(Proc[[#This Row],[type]]="LFF (MDG-F)",MID(Proc[[#This Row],[Obj]],13,10),"")</f>
        <v/>
      </c>
      <c r="J782" s="73" t="b">
        <f>Proc[[#This Row],[Requested]]=Proc[[#This Row],[CurrentParent]]</f>
        <v>0</v>
      </c>
      <c r="K782" s="73" t="str">
        <f>IF(Proc[[#This Row],[Author]]="Marcela Urrego",VLOOKUP(LEFT(Proc[[#This Row],[Requested]],1),Table3[#All],2,0),VLOOKUP(Proc[[#This Row],[Author]],Table4[],2,0))</f>
        <v>HC</v>
      </c>
      <c r="L782" s="32" t="s">
        <v>530</v>
      </c>
      <c r="M782" s="69">
        <v>45716.734988425924</v>
      </c>
      <c r="N782" s="69">
        <v>45721</v>
      </c>
      <c r="O782" s="69">
        <v>45721</v>
      </c>
      <c r="P782" s="74" t="str">
        <f ca="1">IF(Proc[[#This Row],[DaysAgeing]]&gt;5,"yep","on track")</f>
        <v>on track</v>
      </c>
      <c r="Q782" s="3">
        <f ca="1">IF(Proc[[#This Row],[DateClosed]]="",ABS(NETWORKDAYS(Proc[[#This Row],[DateOpened]],TODAY()))-1,ABS(NETWORKDAYS(Proc[[#This Row],[DateOpened]],Proc[[#This Row],[DateClosed]]))-1)</f>
        <v>3</v>
      </c>
      <c r="R782" s="74" t="s">
        <v>1045</v>
      </c>
      <c r="S782" s="73"/>
    </row>
    <row r="783" spans="1:19" hidden="1">
      <c r="A783" s="72" t="s">
        <v>2477</v>
      </c>
      <c r="B783" s="73" t="str">
        <f>IFERROR(VLOOKUP(Proc[[#This Row],[App]],Table2[],3,0),"open")</f>
        <v>ok</v>
      </c>
      <c r="C783" s="72" t="s">
        <v>369</v>
      </c>
      <c r="D783" t="s">
        <v>2474</v>
      </c>
      <c r="E783" t="s">
        <v>2457</v>
      </c>
      <c r="F783" s="73" t="s">
        <v>2481</v>
      </c>
      <c r="G783" s="72" t="s">
        <v>400</v>
      </c>
      <c r="H783" s="73" t="str">
        <f>IF(Proc[[#This Row],[type]]="LFF (MDG-F)",MID(Proc[[#This Row],[Obj]],13,10),"")</f>
        <v/>
      </c>
      <c r="J783" s="73" t="b">
        <f>Proc[[#This Row],[Requested]]=Proc[[#This Row],[CurrentParent]]</f>
        <v>0</v>
      </c>
      <c r="K783" s="73" t="str">
        <f>IF(Proc[[#This Row],[Author]]="Marcela Urrego",VLOOKUP(LEFT(Proc[[#This Row],[Requested]],1),Table3[#All],2,0),VLOOKUP(Proc[[#This Row],[Author]],Table4[],2,0))</f>
        <v>HC</v>
      </c>
      <c r="L783" s="32" t="s">
        <v>530</v>
      </c>
      <c r="M783" s="69">
        <v>45716.734988425924</v>
      </c>
      <c r="N783" s="69">
        <v>45721</v>
      </c>
      <c r="O783" s="69">
        <v>45721</v>
      </c>
      <c r="P783" s="74" t="str">
        <f ca="1">IF(Proc[[#This Row],[DaysAgeing]]&gt;5,"yep","on track")</f>
        <v>on track</v>
      </c>
      <c r="Q783" s="3">
        <f ca="1">IF(Proc[[#This Row],[DateClosed]]="",ABS(NETWORKDAYS(Proc[[#This Row],[DateOpened]],TODAY()))-1,ABS(NETWORKDAYS(Proc[[#This Row],[DateOpened]],Proc[[#This Row],[DateClosed]]))-1)</f>
        <v>3</v>
      </c>
      <c r="R783" s="74" t="s">
        <v>1045</v>
      </c>
      <c r="S783" s="73"/>
    </row>
    <row r="784" spans="1:19" hidden="1">
      <c r="A784" s="72" t="s">
        <v>2477</v>
      </c>
      <c r="B784" s="73" t="str">
        <f>IFERROR(VLOOKUP(Proc[[#This Row],[App]],Table2[],3,0),"open")</f>
        <v>ok</v>
      </c>
      <c r="C784" s="72" t="s">
        <v>369</v>
      </c>
      <c r="D784" t="s">
        <v>2475</v>
      </c>
      <c r="E784" t="s">
        <v>2457</v>
      </c>
      <c r="F784" s="73" t="s">
        <v>2482</v>
      </c>
      <c r="G784" s="72" t="s">
        <v>400</v>
      </c>
      <c r="H784" s="73" t="str">
        <f>IF(Proc[[#This Row],[type]]="LFF (MDG-F)",MID(Proc[[#This Row],[Obj]],13,10),"")</f>
        <v/>
      </c>
      <c r="J784" s="73" t="b">
        <f>Proc[[#This Row],[Requested]]=Proc[[#This Row],[CurrentParent]]</f>
        <v>0</v>
      </c>
      <c r="K784" s="73" t="str">
        <f>IF(Proc[[#This Row],[Author]]="Marcela Urrego",VLOOKUP(LEFT(Proc[[#This Row],[Requested]],1),Table3[#All],2,0),VLOOKUP(Proc[[#This Row],[Author]],Table4[],2,0))</f>
        <v>HC</v>
      </c>
      <c r="L784" s="32" t="s">
        <v>530</v>
      </c>
      <c r="M784" s="69">
        <v>45716.734988425924</v>
      </c>
      <c r="N784" s="69">
        <v>45721</v>
      </c>
      <c r="O784" s="69">
        <v>45721</v>
      </c>
      <c r="P784" s="74" t="str">
        <f ca="1">IF(Proc[[#This Row],[DaysAgeing]]&gt;5,"yep","on track")</f>
        <v>on track</v>
      </c>
      <c r="Q784" s="3">
        <f ca="1">IF(Proc[[#This Row],[DateClosed]]="",ABS(NETWORKDAYS(Proc[[#This Row],[DateOpened]],TODAY()))-1,ABS(NETWORKDAYS(Proc[[#This Row],[DateOpened]],Proc[[#This Row],[DateClosed]]))-1)</f>
        <v>3</v>
      </c>
      <c r="R784" s="74" t="s">
        <v>1045</v>
      </c>
      <c r="S784" s="73"/>
    </row>
    <row r="785" spans="1:19" hidden="1">
      <c r="A785" s="72" t="s">
        <v>2477</v>
      </c>
      <c r="B785" s="73" t="str">
        <f>IFERROR(VLOOKUP(Proc[[#This Row],[App]],Table2[],3,0),"open")</f>
        <v>ok</v>
      </c>
      <c r="C785" s="72" t="s">
        <v>369</v>
      </c>
      <c r="D785" t="s">
        <v>2476</v>
      </c>
      <c r="E785" t="s">
        <v>2457</v>
      </c>
      <c r="F785" s="73" t="s">
        <v>2483</v>
      </c>
      <c r="G785" s="72" t="s">
        <v>400</v>
      </c>
      <c r="H785" s="73" t="str">
        <f>IF(Proc[[#This Row],[type]]="LFF (MDG-F)",MID(Proc[[#This Row],[Obj]],13,10),"")</f>
        <v/>
      </c>
      <c r="J785" s="73" t="b">
        <f>Proc[[#This Row],[Requested]]=Proc[[#This Row],[CurrentParent]]</f>
        <v>0</v>
      </c>
      <c r="K785" s="73" t="str">
        <f>IF(Proc[[#This Row],[Author]]="Marcela Urrego",VLOOKUP(LEFT(Proc[[#This Row],[Requested]],1),Table3[#All],2,0),VLOOKUP(Proc[[#This Row],[Author]],Table4[],2,0))</f>
        <v>HC</v>
      </c>
      <c r="L785" s="32" t="s">
        <v>530</v>
      </c>
      <c r="M785" s="69">
        <v>45716.734988425924</v>
      </c>
      <c r="N785" s="69">
        <v>45721</v>
      </c>
      <c r="O785" s="69">
        <v>45721</v>
      </c>
      <c r="P785" s="74" t="str">
        <f ca="1">IF(Proc[[#This Row],[DaysAgeing]]&gt;5,"yep","on track")</f>
        <v>on track</v>
      </c>
      <c r="Q785" s="3">
        <f ca="1">IF(Proc[[#This Row],[DateClosed]]="",ABS(NETWORKDAYS(Proc[[#This Row],[DateOpened]],TODAY()))-1,ABS(NETWORKDAYS(Proc[[#This Row],[DateOpened]],Proc[[#This Row],[DateClosed]]))-1)</f>
        <v>3</v>
      </c>
      <c r="R785" s="74" t="s">
        <v>1045</v>
      </c>
      <c r="S785" s="73"/>
    </row>
    <row r="786" spans="1:19" hidden="1">
      <c r="A786" t="s">
        <v>2510</v>
      </c>
      <c r="B786" s="73" t="str">
        <f>IFERROR(VLOOKUP(Proc[[#This Row],[App]],Table2[],3,0),"open")</f>
        <v>ok</v>
      </c>
      <c r="C786" s="72" t="s">
        <v>369</v>
      </c>
      <c r="D786" t="s">
        <v>2484</v>
      </c>
      <c r="E786" t="s">
        <v>2485</v>
      </c>
      <c r="F786" s="73" t="s">
        <v>990</v>
      </c>
      <c r="G786" s="72" t="s">
        <v>400</v>
      </c>
      <c r="H786" s="73" t="str">
        <f>IF(Proc[[#This Row],[type]]="LFF (MDG-F)",MID(Proc[[#This Row],[Obj]],13,10),"")</f>
        <v/>
      </c>
      <c r="J786" s="73" t="b">
        <f>Proc[[#This Row],[Requested]]=Proc[[#This Row],[CurrentParent]]</f>
        <v>0</v>
      </c>
      <c r="K786" s="73" t="str">
        <f>IF(Proc[[#This Row],[Author]]="Marcela Urrego",VLOOKUP(LEFT(Proc[[#This Row],[Requested]],1),Table3[#All],2,0),VLOOKUP(Proc[[#This Row],[Author]],Table4[],2,0))</f>
        <v>HC</v>
      </c>
      <c r="L786" s="32" t="s">
        <v>530</v>
      </c>
      <c r="M786" s="69">
        <v>45716.548854166664</v>
      </c>
      <c r="N786" s="69">
        <v>45721</v>
      </c>
      <c r="O786" s="69">
        <v>45721</v>
      </c>
      <c r="P786" s="74" t="str">
        <f ca="1">IF(Proc[[#This Row],[DaysAgeing]]&gt;5,"yep","on track")</f>
        <v>on track</v>
      </c>
      <c r="Q786" s="3">
        <f ca="1">IF(Proc[[#This Row],[DateClosed]]="",ABS(NETWORKDAYS(Proc[[#This Row],[DateOpened]],TODAY()))-1,ABS(NETWORKDAYS(Proc[[#This Row],[DateOpened]],Proc[[#This Row],[DateClosed]]))-1)</f>
        <v>3</v>
      </c>
      <c r="R786" s="74" t="s">
        <v>1045</v>
      </c>
      <c r="S786" s="73"/>
    </row>
    <row r="787" spans="1:19" hidden="1">
      <c r="A787" s="72" t="s">
        <v>2510</v>
      </c>
      <c r="B787" s="73" t="str">
        <f>IFERROR(VLOOKUP(Proc[[#This Row],[App]],Table2[],3,0),"open")</f>
        <v>ok</v>
      </c>
      <c r="C787" s="72" t="s">
        <v>369</v>
      </c>
      <c r="D787" t="s">
        <v>2486</v>
      </c>
      <c r="E787" t="s">
        <v>2487</v>
      </c>
      <c r="F787" s="73" t="s">
        <v>2488</v>
      </c>
      <c r="G787" s="72" t="s">
        <v>400</v>
      </c>
      <c r="H787" s="73" t="str">
        <f>IF(Proc[[#This Row],[type]]="LFF (MDG-F)",MID(Proc[[#This Row],[Obj]],13,10),"")</f>
        <v/>
      </c>
      <c r="I787" t="s">
        <v>2534</v>
      </c>
      <c r="J787" s="73" t="b">
        <f>Proc[[#This Row],[Requested]]=Proc[[#This Row],[CurrentParent]]</f>
        <v>0</v>
      </c>
      <c r="K787" s="73" t="str">
        <f>IF(Proc[[#This Row],[Author]]="Marcela Urrego",VLOOKUP(LEFT(Proc[[#This Row],[Requested]],1),Table3[#All],2,0),VLOOKUP(Proc[[#This Row],[Author]],Table4[],2,0))</f>
        <v>HC</v>
      </c>
      <c r="L787" s="32" t="s">
        <v>530</v>
      </c>
      <c r="M787" s="69">
        <v>45716.548854166664</v>
      </c>
      <c r="N787" s="69">
        <v>45721</v>
      </c>
      <c r="O787" s="69">
        <v>45721</v>
      </c>
      <c r="P787" s="74" t="str">
        <f ca="1">IF(Proc[[#This Row],[DaysAgeing]]&gt;5,"yep","on track")</f>
        <v>on track</v>
      </c>
      <c r="Q787" s="3">
        <f ca="1">IF(Proc[[#This Row],[DateClosed]]="",ABS(NETWORKDAYS(Proc[[#This Row],[DateOpened]],TODAY()))-1,ABS(NETWORKDAYS(Proc[[#This Row],[DateOpened]],Proc[[#This Row],[DateClosed]]))-1)</f>
        <v>3</v>
      </c>
      <c r="R787" s="74" t="s">
        <v>1045</v>
      </c>
      <c r="S787" s="73"/>
    </row>
    <row r="788" spans="1:19" hidden="1">
      <c r="A788" s="72" t="s">
        <v>2510</v>
      </c>
      <c r="B788" s="73" t="str">
        <f>IFERROR(VLOOKUP(Proc[[#This Row],[App]],Table2[],3,0),"open")</f>
        <v>ok</v>
      </c>
      <c r="C788" s="72" t="s">
        <v>369</v>
      </c>
      <c r="D788" t="s">
        <v>2489</v>
      </c>
      <c r="E788" t="s">
        <v>2490</v>
      </c>
      <c r="F788" s="73" t="s">
        <v>2491</v>
      </c>
      <c r="G788" s="72" t="s">
        <v>400</v>
      </c>
      <c r="H788" s="73" t="str">
        <f>IF(Proc[[#This Row],[type]]="LFF (MDG-F)",MID(Proc[[#This Row],[Obj]],13,10),"")</f>
        <v/>
      </c>
      <c r="J788" s="73" t="b">
        <f>Proc[[#This Row],[Requested]]=Proc[[#This Row],[CurrentParent]]</f>
        <v>0</v>
      </c>
      <c r="K788" s="73" t="str">
        <f>IF(Proc[[#This Row],[Author]]="Marcela Urrego",VLOOKUP(LEFT(Proc[[#This Row],[Requested]],1),Table3[#All],2,0),VLOOKUP(Proc[[#This Row],[Author]],Table4[],2,0))</f>
        <v>HC</v>
      </c>
      <c r="L788" s="32" t="s">
        <v>530</v>
      </c>
      <c r="M788" s="69">
        <v>45716.548854166664</v>
      </c>
      <c r="N788" s="69">
        <v>45721</v>
      </c>
      <c r="O788" s="69">
        <v>45721</v>
      </c>
      <c r="P788" s="74" t="str">
        <f ca="1">IF(Proc[[#This Row],[DaysAgeing]]&gt;5,"yep","on track")</f>
        <v>on track</v>
      </c>
      <c r="Q788" s="3">
        <f ca="1">IF(Proc[[#This Row],[DateClosed]]="",ABS(NETWORKDAYS(Proc[[#This Row],[DateOpened]],TODAY()))-1,ABS(NETWORKDAYS(Proc[[#This Row],[DateOpened]],Proc[[#This Row],[DateClosed]]))-1)</f>
        <v>3</v>
      </c>
      <c r="R788" s="74" t="s">
        <v>1045</v>
      </c>
      <c r="S788" s="73"/>
    </row>
    <row r="789" spans="1:19" hidden="1">
      <c r="A789" s="72" t="s">
        <v>2510</v>
      </c>
      <c r="B789" s="73" t="str">
        <f>IFERROR(VLOOKUP(Proc[[#This Row],[App]],Table2[],3,0),"open")</f>
        <v>ok</v>
      </c>
      <c r="C789" s="72" t="s">
        <v>369</v>
      </c>
      <c r="D789" t="s">
        <v>2492</v>
      </c>
      <c r="E789" t="s">
        <v>2490</v>
      </c>
      <c r="F789" s="73" t="s">
        <v>2493</v>
      </c>
      <c r="G789" s="72" t="s">
        <v>400</v>
      </c>
      <c r="H789" s="73" t="str">
        <f>IF(Proc[[#This Row],[type]]="LFF (MDG-F)",MID(Proc[[#This Row],[Obj]],13,10),"")</f>
        <v/>
      </c>
      <c r="J789" s="73" t="b">
        <f>Proc[[#This Row],[Requested]]=Proc[[#This Row],[CurrentParent]]</f>
        <v>0</v>
      </c>
      <c r="K789" s="73" t="str">
        <f>IF(Proc[[#This Row],[Author]]="Marcela Urrego",VLOOKUP(LEFT(Proc[[#This Row],[Requested]],1),Table3[#All],2,0),VLOOKUP(Proc[[#This Row],[Author]],Table4[],2,0))</f>
        <v>HC</v>
      </c>
      <c r="L789" s="32" t="s">
        <v>530</v>
      </c>
      <c r="M789" s="69">
        <v>45716.548854166664</v>
      </c>
      <c r="N789" s="69">
        <v>45721</v>
      </c>
      <c r="O789" s="69">
        <v>45721</v>
      </c>
      <c r="P789" s="74" t="str">
        <f ca="1">IF(Proc[[#This Row],[DaysAgeing]]&gt;5,"yep","on track")</f>
        <v>on track</v>
      </c>
      <c r="Q789" s="3">
        <f ca="1">IF(Proc[[#This Row],[DateClosed]]="",ABS(NETWORKDAYS(Proc[[#This Row],[DateOpened]],TODAY()))-1,ABS(NETWORKDAYS(Proc[[#This Row],[DateOpened]],Proc[[#This Row],[DateClosed]]))-1)</f>
        <v>3</v>
      </c>
      <c r="R789" s="74" t="s">
        <v>1045</v>
      </c>
      <c r="S789" s="73"/>
    </row>
    <row r="790" spans="1:19" hidden="1">
      <c r="A790" s="72" t="s">
        <v>2510</v>
      </c>
      <c r="B790" s="73" t="str">
        <f>IFERROR(VLOOKUP(Proc[[#This Row],[App]],Table2[],3,0),"open")</f>
        <v>ok</v>
      </c>
      <c r="C790" s="72" t="s">
        <v>369</v>
      </c>
      <c r="D790" t="s">
        <v>2494</v>
      </c>
      <c r="E790" t="s">
        <v>2490</v>
      </c>
      <c r="F790" s="73" t="s">
        <v>2495</v>
      </c>
      <c r="G790" s="72" t="s">
        <v>400</v>
      </c>
      <c r="H790" s="73" t="str">
        <f>IF(Proc[[#This Row],[type]]="LFF (MDG-F)",MID(Proc[[#This Row],[Obj]],13,10),"")</f>
        <v/>
      </c>
      <c r="J790" s="73" t="b">
        <f>Proc[[#This Row],[Requested]]=Proc[[#This Row],[CurrentParent]]</f>
        <v>0</v>
      </c>
      <c r="K790" s="73" t="str">
        <f>IF(Proc[[#This Row],[Author]]="Marcela Urrego",VLOOKUP(LEFT(Proc[[#This Row],[Requested]],1),Table3[#All],2,0),VLOOKUP(Proc[[#This Row],[Author]],Table4[],2,0))</f>
        <v>HC</v>
      </c>
      <c r="L790" s="32" t="s">
        <v>530</v>
      </c>
      <c r="M790" s="69">
        <v>45716.548854166664</v>
      </c>
      <c r="N790" s="69">
        <v>45721</v>
      </c>
      <c r="O790" s="69">
        <v>45721</v>
      </c>
      <c r="P790" s="74" t="str">
        <f ca="1">IF(Proc[[#This Row],[DaysAgeing]]&gt;5,"yep","on track")</f>
        <v>on track</v>
      </c>
      <c r="Q790" s="3">
        <f ca="1">IF(Proc[[#This Row],[DateClosed]]="",ABS(NETWORKDAYS(Proc[[#This Row],[DateOpened]],TODAY()))-1,ABS(NETWORKDAYS(Proc[[#This Row],[DateOpened]],Proc[[#This Row],[DateClosed]]))-1)</f>
        <v>3</v>
      </c>
      <c r="R790" s="74" t="s">
        <v>1045</v>
      </c>
      <c r="S790" s="73"/>
    </row>
    <row r="791" spans="1:19" hidden="1">
      <c r="A791" s="72" t="s">
        <v>2510</v>
      </c>
      <c r="B791" s="73" t="str">
        <f>IFERROR(VLOOKUP(Proc[[#This Row],[App]],Table2[],3,0),"open")</f>
        <v>ok</v>
      </c>
      <c r="C791" s="72" t="s">
        <v>369</v>
      </c>
      <c r="D791" t="s">
        <v>2496</v>
      </c>
      <c r="E791" t="s">
        <v>2490</v>
      </c>
      <c r="F791" s="73" t="s">
        <v>2497</v>
      </c>
      <c r="G791" s="72" t="s">
        <v>400</v>
      </c>
      <c r="H791" s="73" t="str">
        <f>IF(Proc[[#This Row],[type]]="LFF (MDG-F)",MID(Proc[[#This Row],[Obj]],13,10),"")</f>
        <v/>
      </c>
      <c r="J791" s="73" t="b">
        <f>Proc[[#This Row],[Requested]]=Proc[[#This Row],[CurrentParent]]</f>
        <v>0</v>
      </c>
      <c r="K791" s="73" t="str">
        <f>IF(Proc[[#This Row],[Author]]="Marcela Urrego",VLOOKUP(LEFT(Proc[[#This Row],[Requested]],1),Table3[#All],2,0),VLOOKUP(Proc[[#This Row],[Author]],Table4[],2,0))</f>
        <v>HC</v>
      </c>
      <c r="L791" s="32" t="s">
        <v>530</v>
      </c>
      <c r="M791" s="69">
        <v>45716.548854166664</v>
      </c>
      <c r="N791" s="69">
        <v>45721</v>
      </c>
      <c r="O791" s="69">
        <v>45721</v>
      </c>
      <c r="P791" s="74" t="str">
        <f ca="1">IF(Proc[[#This Row],[DaysAgeing]]&gt;5,"yep","on track")</f>
        <v>on track</v>
      </c>
      <c r="Q791" s="3">
        <f ca="1">IF(Proc[[#This Row],[DateClosed]]="",ABS(NETWORKDAYS(Proc[[#This Row],[DateOpened]],TODAY()))-1,ABS(NETWORKDAYS(Proc[[#This Row],[DateOpened]],Proc[[#This Row],[DateClosed]]))-1)</f>
        <v>3</v>
      </c>
      <c r="R791" s="74" t="s">
        <v>1045</v>
      </c>
      <c r="S791" s="73"/>
    </row>
    <row r="792" spans="1:19" hidden="1">
      <c r="A792" s="72" t="s">
        <v>2510</v>
      </c>
      <c r="B792" s="73" t="str">
        <f>IFERROR(VLOOKUP(Proc[[#This Row],[App]],Table2[],3,0),"open")</f>
        <v>ok</v>
      </c>
      <c r="C792" s="72" t="s">
        <v>369</v>
      </c>
      <c r="D792" t="s">
        <v>2498</v>
      </c>
      <c r="E792" t="s">
        <v>2499</v>
      </c>
      <c r="F792" s="73" t="s">
        <v>2500</v>
      </c>
      <c r="G792" s="72" t="s">
        <v>400</v>
      </c>
      <c r="H792" s="73" t="str">
        <f>IF(Proc[[#This Row],[type]]="LFF (MDG-F)",MID(Proc[[#This Row],[Obj]],13,10),"")</f>
        <v/>
      </c>
      <c r="J792" s="73" t="b">
        <f>Proc[[#This Row],[Requested]]=Proc[[#This Row],[CurrentParent]]</f>
        <v>0</v>
      </c>
      <c r="K792" s="73" t="str">
        <f>IF(Proc[[#This Row],[Author]]="Marcela Urrego",VLOOKUP(LEFT(Proc[[#This Row],[Requested]],1),Table3[#All],2,0),VLOOKUP(Proc[[#This Row],[Author]],Table4[],2,0))</f>
        <v>HC</v>
      </c>
      <c r="L792" s="32" t="s">
        <v>530</v>
      </c>
      <c r="M792" s="69">
        <v>45716.548854166664</v>
      </c>
      <c r="N792" s="69">
        <v>45721</v>
      </c>
      <c r="O792" s="69">
        <v>45721</v>
      </c>
      <c r="P792" s="74" t="str">
        <f ca="1">IF(Proc[[#This Row],[DaysAgeing]]&gt;5,"yep","on track")</f>
        <v>on track</v>
      </c>
      <c r="Q792" s="3">
        <f ca="1">IF(Proc[[#This Row],[DateClosed]]="",ABS(NETWORKDAYS(Proc[[#This Row],[DateOpened]],TODAY()))-1,ABS(NETWORKDAYS(Proc[[#This Row],[DateOpened]],Proc[[#This Row],[DateClosed]]))-1)</f>
        <v>3</v>
      </c>
      <c r="R792" s="74" t="s">
        <v>1045</v>
      </c>
      <c r="S792" s="73"/>
    </row>
    <row r="793" spans="1:19" hidden="1">
      <c r="A793" s="72" t="s">
        <v>2510</v>
      </c>
      <c r="B793" s="73" t="str">
        <f>IFERROR(VLOOKUP(Proc[[#This Row],[App]],Table2[],3,0),"open")</f>
        <v>ok</v>
      </c>
      <c r="C793" s="72" t="s">
        <v>369</v>
      </c>
      <c r="D793" t="s">
        <v>2501</v>
      </c>
      <c r="E793" t="s">
        <v>2502</v>
      </c>
      <c r="F793" s="73" t="s">
        <v>2503</v>
      </c>
      <c r="G793" s="72" t="s">
        <v>400</v>
      </c>
      <c r="H793" s="73" t="str">
        <f>IF(Proc[[#This Row],[type]]="LFF (MDG-F)",MID(Proc[[#This Row],[Obj]],13,10),"")</f>
        <v/>
      </c>
      <c r="J793" s="73" t="b">
        <f>Proc[[#This Row],[Requested]]=Proc[[#This Row],[CurrentParent]]</f>
        <v>0</v>
      </c>
      <c r="K793" s="73" t="str">
        <f>IF(Proc[[#This Row],[Author]]="Marcela Urrego",VLOOKUP(LEFT(Proc[[#This Row],[Requested]],1),Table3[#All],2,0),VLOOKUP(Proc[[#This Row],[Author]],Table4[],2,0))</f>
        <v>HC</v>
      </c>
      <c r="L793" s="32" t="s">
        <v>530</v>
      </c>
      <c r="M793" s="69">
        <v>45716.548854166664</v>
      </c>
      <c r="N793" s="69">
        <v>45721</v>
      </c>
      <c r="O793" s="69">
        <v>45721</v>
      </c>
      <c r="P793" s="74" t="str">
        <f ca="1">IF(Proc[[#This Row],[DaysAgeing]]&gt;5,"yep","on track")</f>
        <v>on track</v>
      </c>
      <c r="Q793" s="3">
        <f ca="1">IF(Proc[[#This Row],[DateClosed]]="",ABS(NETWORKDAYS(Proc[[#This Row],[DateOpened]],TODAY()))-1,ABS(NETWORKDAYS(Proc[[#This Row],[DateOpened]],Proc[[#This Row],[DateClosed]]))-1)</f>
        <v>3</v>
      </c>
      <c r="R793" s="74" t="s">
        <v>1045</v>
      </c>
      <c r="S793" s="73"/>
    </row>
    <row r="794" spans="1:19" hidden="1">
      <c r="A794" s="72" t="s">
        <v>2510</v>
      </c>
      <c r="B794" s="73" t="str">
        <f>IFERROR(VLOOKUP(Proc[[#This Row],[App]],Table2[],3,0),"open")</f>
        <v>ok</v>
      </c>
      <c r="C794" s="72" t="s">
        <v>369</v>
      </c>
      <c r="D794" t="s">
        <v>2504</v>
      </c>
      <c r="E794" t="s">
        <v>2487</v>
      </c>
      <c r="F794" s="73" t="s">
        <v>2505</v>
      </c>
      <c r="G794" s="72" t="s">
        <v>400</v>
      </c>
      <c r="H794" s="73" t="str">
        <f>IF(Proc[[#This Row],[type]]="LFF (MDG-F)",MID(Proc[[#This Row],[Obj]],13,10),"")</f>
        <v/>
      </c>
      <c r="I794" s="72" t="s">
        <v>2534</v>
      </c>
      <c r="J794" s="73" t="b">
        <f>Proc[[#This Row],[Requested]]=Proc[[#This Row],[CurrentParent]]</f>
        <v>0</v>
      </c>
      <c r="K794" s="73" t="str">
        <f>IF(Proc[[#This Row],[Author]]="Marcela Urrego",VLOOKUP(LEFT(Proc[[#This Row],[Requested]],1),Table3[#All],2,0),VLOOKUP(Proc[[#This Row],[Author]],Table4[],2,0))</f>
        <v>HC</v>
      </c>
      <c r="L794" s="32" t="s">
        <v>530</v>
      </c>
      <c r="M794" s="69">
        <v>45716.548854166664</v>
      </c>
      <c r="N794" s="69">
        <v>45721</v>
      </c>
      <c r="O794" s="69">
        <v>45721</v>
      </c>
      <c r="P794" s="74" t="str">
        <f ca="1">IF(Proc[[#This Row],[DaysAgeing]]&gt;5,"yep","on track")</f>
        <v>on track</v>
      </c>
      <c r="Q794" s="3">
        <f ca="1">IF(Proc[[#This Row],[DateClosed]]="",ABS(NETWORKDAYS(Proc[[#This Row],[DateOpened]],TODAY()))-1,ABS(NETWORKDAYS(Proc[[#This Row],[DateOpened]],Proc[[#This Row],[DateClosed]]))-1)</f>
        <v>3</v>
      </c>
      <c r="R794" s="74" t="s">
        <v>1045</v>
      </c>
      <c r="S794" s="73"/>
    </row>
    <row r="795" spans="1:19" hidden="1">
      <c r="A795" s="72" t="s">
        <v>2510</v>
      </c>
      <c r="B795" s="73" t="str">
        <f>IFERROR(VLOOKUP(Proc[[#This Row],[App]],Table2[],3,0),"open")</f>
        <v>ok</v>
      </c>
      <c r="C795" s="72" t="s">
        <v>369</v>
      </c>
      <c r="D795" t="s">
        <v>2506</v>
      </c>
      <c r="E795" t="s">
        <v>2490</v>
      </c>
      <c r="F795" s="73" t="s">
        <v>2507</v>
      </c>
      <c r="G795" s="72" t="s">
        <v>400</v>
      </c>
      <c r="H795" s="73" t="str">
        <f>IF(Proc[[#This Row],[type]]="LFF (MDG-F)",MID(Proc[[#This Row],[Obj]],13,10),"")</f>
        <v/>
      </c>
      <c r="J795" s="73" t="b">
        <f>Proc[[#This Row],[Requested]]=Proc[[#This Row],[CurrentParent]]</f>
        <v>0</v>
      </c>
      <c r="K795" s="73" t="str">
        <f>IF(Proc[[#This Row],[Author]]="Marcela Urrego",VLOOKUP(LEFT(Proc[[#This Row],[Requested]],1),Table3[#All],2,0),VLOOKUP(Proc[[#This Row],[Author]],Table4[],2,0))</f>
        <v>HC</v>
      </c>
      <c r="L795" s="32" t="s">
        <v>530</v>
      </c>
      <c r="M795" s="69">
        <v>45716.548854166664</v>
      </c>
      <c r="N795" s="69">
        <v>45721</v>
      </c>
      <c r="O795" s="69">
        <v>45721</v>
      </c>
      <c r="P795" s="74" t="str">
        <f ca="1">IF(Proc[[#This Row],[DaysAgeing]]&gt;5,"yep","on track")</f>
        <v>on track</v>
      </c>
      <c r="Q795" s="3">
        <f ca="1">IF(Proc[[#This Row],[DateClosed]]="",ABS(NETWORKDAYS(Proc[[#This Row],[DateOpened]],TODAY()))-1,ABS(NETWORKDAYS(Proc[[#This Row],[DateOpened]],Proc[[#This Row],[DateClosed]]))-1)</f>
        <v>3</v>
      </c>
      <c r="R795" s="74" t="s">
        <v>1045</v>
      </c>
      <c r="S795" s="73"/>
    </row>
    <row r="796" spans="1:19" hidden="1">
      <c r="A796" s="72" t="s">
        <v>2510</v>
      </c>
      <c r="B796" s="73" t="str">
        <f>IFERROR(VLOOKUP(Proc[[#This Row],[App]],Table2[],3,0),"open")</f>
        <v>ok</v>
      </c>
      <c r="C796" s="72" t="s">
        <v>369</v>
      </c>
      <c r="D796" t="s">
        <v>2508</v>
      </c>
      <c r="E796" t="s">
        <v>2490</v>
      </c>
      <c r="F796" s="73" t="s">
        <v>2509</v>
      </c>
      <c r="G796" s="72" t="s">
        <v>400</v>
      </c>
      <c r="H796" s="73" t="str">
        <f>IF(Proc[[#This Row],[type]]="LFF (MDG-F)",MID(Proc[[#This Row],[Obj]],13,10),"")</f>
        <v/>
      </c>
      <c r="J796" s="73" t="b">
        <f>Proc[[#This Row],[Requested]]=Proc[[#This Row],[CurrentParent]]</f>
        <v>0</v>
      </c>
      <c r="K796" s="73" t="str">
        <f>IF(Proc[[#This Row],[Author]]="Marcela Urrego",VLOOKUP(LEFT(Proc[[#This Row],[Requested]],1),Table3[#All],2,0),VLOOKUP(Proc[[#This Row],[Author]],Table4[],2,0))</f>
        <v>HC</v>
      </c>
      <c r="L796" s="32" t="s">
        <v>530</v>
      </c>
      <c r="M796" s="69">
        <v>45716.548854166664</v>
      </c>
      <c r="N796" s="69">
        <v>45721</v>
      </c>
      <c r="O796" s="69">
        <v>45721</v>
      </c>
      <c r="P796" s="74" t="str">
        <f ca="1">IF(Proc[[#This Row],[DaysAgeing]]&gt;5,"yep","on track")</f>
        <v>on track</v>
      </c>
      <c r="Q796" s="3">
        <f ca="1">IF(Proc[[#This Row],[DateClosed]]="",ABS(NETWORKDAYS(Proc[[#This Row],[DateOpened]],TODAY()))-1,ABS(NETWORKDAYS(Proc[[#This Row],[DateOpened]],Proc[[#This Row],[DateClosed]]))-1)</f>
        <v>3</v>
      </c>
      <c r="R796" s="74" t="s">
        <v>1045</v>
      </c>
      <c r="S796" s="73"/>
    </row>
    <row r="797" spans="1:19" hidden="1">
      <c r="A797" t="s">
        <v>2513</v>
      </c>
      <c r="B797" s="73" t="str">
        <f>IFERROR(VLOOKUP(Proc[[#This Row],[App]],Table2[],3,0),"open")</f>
        <v>ok</v>
      </c>
      <c r="C797" s="72" t="s">
        <v>369</v>
      </c>
      <c r="D797" t="s">
        <v>2511</v>
      </c>
      <c r="E797" t="s">
        <v>566</v>
      </c>
      <c r="F797" s="73" t="s">
        <v>414</v>
      </c>
      <c r="G797" s="72" t="s">
        <v>400</v>
      </c>
      <c r="H797" s="73" t="str">
        <f>IF(Proc[[#This Row],[type]]="LFF (MDG-F)",MID(Proc[[#This Row],[Obj]],13,10),"")</f>
        <v/>
      </c>
      <c r="J797" s="73" t="b">
        <f>Proc[[#This Row],[Requested]]=Proc[[#This Row],[CurrentParent]]</f>
        <v>0</v>
      </c>
      <c r="K797" s="73" t="str">
        <f>IF(Proc[[#This Row],[Author]]="Marcela Urrego",VLOOKUP(LEFT(Proc[[#This Row],[Requested]],1),Table3[#All],2,0),VLOOKUP(Proc[[#This Row],[Author]],Table4[],2,0))</f>
        <v>MGF</v>
      </c>
      <c r="L797" s="32" t="s">
        <v>530</v>
      </c>
      <c r="M797" s="69">
        <v>45716.515300925923</v>
      </c>
      <c r="N797" s="69">
        <v>45721</v>
      </c>
      <c r="O797" s="69">
        <v>45721</v>
      </c>
      <c r="P797" s="74" t="str">
        <f ca="1">IF(Proc[[#This Row],[DaysAgeing]]&gt;5,"yep","on track")</f>
        <v>on track</v>
      </c>
      <c r="Q797" s="3">
        <f ca="1">IF(Proc[[#This Row],[DateClosed]]="",ABS(NETWORKDAYS(Proc[[#This Row],[DateOpened]],TODAY()))-1,ABS(NETWORKDAYS(Proc[[#This Row],[DateOpened]],Proc[[#This Row],[DateClosed]]))-1)</f>
        <v>3</v>
      </c>
      <c r="R797" s="74" t="s">
        <v>2512</v>
      </c>
      <c r="S797" s="73"/>
    </row>
    <row r="798" spans="1:19" hidden="1">
      <c r="A798" t="s">
        <v>2515</v>
      </c>
      <c r="B798" s="73" t="str">
        <f>IFERROR(VLOOKUP(Proc[[#This Row],[App]],Table2[],3,0),"open")</f>
        <v>ok</v>
      </c>
      <c r="C798" s="72" t="s">
        <v>369</v>
      </c>
      <c r="D798" t="s">
        <v>1855</v>
      </c>
      <c r="E798" t="s">
        <v>513</v>
      </c>
      <c r="F798" s="73" t="s">
        <v>1856</v>
      </c>
      <c r="G798" s="72" t="s">
        <v>400</v>
      </c>
      <c r="H798" s="73" t="str">
        <f>IF(Proc[[#This Row],[type]]="LFF (MDG-F)",MID(Proc[[#This Row],[Obj]],13,10),"")</f>
        <v/>
      </c>
      <c r="I798" t="s">
        <v>1252</v>
      </c>
      <c r="J798" s="73" t="b">
        <f>Proc[[#This Row],[Requested]]=Proc[[#This Row],[CurrentParent]]</f>
        <v>0</v>
      </c>
      <c r="K798" s="73" t="str">
        <f>IF(Proc[[#This Row],[Author]]="Marcela Urrego",VLOOKUP(LEFT(Proc[[#This Row],[Requested]],1),Table3[#All],2,0),VLOOKUP(Proc[[#This Row],[Author]],Table4[],2,0))</f>
        <v>HC</v>
      </c>
      <c r="L798" s="32" t="s">
        <v>530</v>
      </c>
      <c r="M798" s="69">
        <v>45716.407511574071</v>
      </c>
      <c r="N798" s="69">
        <v>45721</v>
      </c>
      <c r="O798" s="69">
        <v>45721</v>
      </c>
      <c r="P798" s="74" t="str">
        <f ca="1">IF(Proc[[#This Row],[DaysAgeing]]&gt;5,"yep","on track")</f>
        <v>on track</v>
      </c>
      <c r="Q798" s="3">
        <f ca="1">IF(Proc[[#This Row],[DateClosed]]="",ABS(NETWORKDAYS(Proc[[#This Row],[DateOpened]],TODAY()))-1,ABS(NETWORKDAYS(Proc[[#This Row],[DateOpened]],Proc[[#This Row],[DateClosed]]))-1)</f>
        <v>3</v>
      </c>
      <c r="R798" s="74" t="s">
        <v>496</v>
      </c>
      <c r="S798" s="73"/>
    </row>
    <row r="799" spans="1:19" hidden="1">
      <c r="A799" s="72" t="s">
        <v>2515</v>
      </c>
      <c r="B799" s="73" t="str">
        <f>IFERROR(VLOOKUP(Proc[[#This Row],[App]],Table2[],3,0),"open")</f>
        <v>ok</v>
      </c>
      <c r="C799" s="72" t="s">
        <v>369</v>
      </c>
      <c r="D799" t="s">
        <v>2514</v>
      </c>
      <c r="E799" t="s">
        <v>2516</v>
      </c>
      <c r="F799" s="73" t="s">
        <v>2517</v>
      </c>
      <c r="G799" s="72" t="s">
        <v>400</v>
      </c>
      <c r="H799" s="73" t="str">
        <f>IF(Proc[[#This Row],[type]]="LFF (MDG-F)",MID(Proc[[#This Row],[Obj]],13,10),"")</f>
        <v/>
      </c>
      <c r="J799" s="73" t="b">
        <f>Proc[[#This Row],[Requested]]=Proc[[#This Row],[CurrentParent]]</f>
        <v>0</v>
      </c>
      <c r="K799" s="73" t="str">
        <f>IF(Proc[[#This Row],[Author]]="Marcela Urrego",VLOOKUP(LEFT(Proc[[#This Row],[Requested]],1),Table3[#All],2,0),VLOOKUP(Proc[[#This Row],[Author]],Table4[],2,0))</f>
        <v>HC</v>
      </c>
      <c r="L799" s="32" t="s">
        <v>530</v>
      </c>
      <c r="M799" s="69">
        <v>45716.407511574071</v>
      </c>
      <c r="N799" s="69">
        <v>45721</v>
      </c>
      <c r="O799" s="69">
        <v>45721</v>
      </c>
      <c r="P799" s="74" t="str">
        <f ca="1">IF(Proc[[#This Row],[DaysAgeing]]&gt;5,"yep","on track")</f>
        <v>on track</v>
      </c>
      <c r="Q799" s="3">
        <f ca="1">IF(Proc[[#This Row],[DateClosed]]="",ABS(NETWORKDAYS(Proc[[#This Row],[DateOpened]],TODAY()))-1,ABS(NETWORKDAYS(Proc[[#This Row],[DateOpened]],Proc[[#This Row],[DateClosed]]))-1)</f>
        <v>3</v>
      </c>
      <c r="R799" s="74" t="s">
        <v>496</v>
      </c>
      <c r="S799" s="73"/>
    </row>
    <row r="800" spans="1:19" hidden="1">
      <c r="A800" t="s">
        <v>2533</v>
      </c>
      <c r="B800" s="73" t="str">
        <f>IFERROR(VLOOKUP(Proc[[#This Row],[App]],Table2[],3,0),"open")</f>
        <v>ok</v>
      </c>
      <c r="C800" s="72" t="s">
        <v>369</v>
      </c>
      <c r="D800" t="s">
        <v>2518</v>
      </c>
      <c r="E800" t="s">
        <v>2519</v>
      </c>
      <c r="F800" s="73" t="s">
        <v>2520</v>
      </c>
      <c r="G800" s="72" t="s">
        <v>400</v>
      </c>
      <c r="H800" s="73" t="str">
        <f>IF(Proc[[#This Row],[type]]="LFF (MDG-F)",MID(Proc[[#This Row],[Obj]],13,10),"")</f>
        <v/>
      </c>
      <c r="J800" s="73" t="b">
        <f>Proc[[#This Row],[Requested]]=Proc[[#This Row],[CurrentParent]]</f>
        <v>0</v>
      </c>
      <c r="K800" s="73" t="str">
        <f>IF(Proc[[#This Row],[Author]]="Marcela Urrego",VLOOKUP(LEFT(Proc[[#This Row],[Requested]],1),Table3[#All],2,0),VLOOKUP(Proc[[#This Row],[Author]],Table4[],2,0))</f>
        <v>HC</v>
      </c>
      <c r="L800" s="32" t="s">
        <v>530</v>
      </c>
      <c r="M800" s="69">
        <v>45716.405740740738</v>
      </c>
      <c r="N800" s="69">
        <v>45721</v>
      </c>
      <c r="O800" s="69">
        <v>45721</v>
      </c>
      <c r="P800" s="74" t="str">
        <f ca="1">IF(Proc[[#This Row],[DaysAgeing]]&gt;5,"yep","on track")</f>
        <v>on track</v>
      </c>
      <c r="Q800" s="3">
        <f ca="1">IF(Proc[[#This Row],[DateClosed]]="",ABS(NETWORKDAYS(Proc[[#This Row],[DateOpened]],TODAY()))-1,ABS(NETWORKDAYS(Proc[[#This Row],[DateOpened]],Proc[[#This Row],[DateClosed]]))-1)</f>
        <v>3</v>
      </c>
      <c r="R800" s="74" t="s">
        <v>766</v>
      </c>
      <c r="S800" s="73"/>
    </row>
    <row r="801" spans="1:19" hidden="1">
      <c r="A801" s="72" t="s">
        <v>2533</v>
      </c>
      <c r="B801" s="73" t="str">
        <f>IFERROR(VLOOKUP(Proc[[#This Row],[App]],Table2[],3,0),"open")</f>
        <v>ok</v>
      </c>
      <c r="C801" s="72" t="s">
        <v>369</v>
      </c>
      <c r="D801" t="s">
        <v>2521</v>
      </c>
      <c r="E801" t="s">
        <v>2519</v>
      </c>
      <c r="F801" s="73" t="s">
        <v>2520</v>
      </c>
      <c r="G801" s="72" t="s">
        <v>400</v>
      </c>
      <c r="H801" s="73" t="str">
        <f>IF(Proc[[#This Row],[type]]="LFF (MDG-F)",MID(Proc[[#This Row],[Obj]],13,10),"")</f>
        <v/>
      </c>
      <c r="J801" s="73" t="b">
        <f>Proc[[#This Row],[Requested]]=Proc[[#This Row],[CurrentParent]]</f>
        <v>0</v>
      </c>
      <c r="K801" s="73" t="str">
        <f>IF(Proc[[#This Row],[Author]]="Marcela Urrego",VLOOKUP(LEFT(Proc[[#This Row],[Requested]],1),Table3[#All],2,0),VLOOKUP(Proc[[#This Row],[Author]],Table4[],2,0))</f>
        <v>HC</v>
      </c>
      <c r="L801" s="32" t="s">
        <v>530</v>
      </c>
      <c r="M801" s="69">
        <v>45716.405740740738</v>
      </c>
      <c r="N801" s="69">
        <v>45721</v>
      </c>
      <c r="O801" s="69">
        <v>45721</v>
      </c>
      <c r="P801" s="74" t="str">
        <f ca="1">IF(Proc[[#This Row],[DaysAgeing]]&gt;5,"yep","on track")</f>
        <v>on track</v>
      </c>
      <c r="Q801" s="3">
        <f ca="1">IF(Proc[[#This Row],[DateClosed]]="",ABS(NETWORKDAYS(Proc[[#This Row],[DateOpened]],TODAY()))-1,ABS(NETWORKDAYS(Proc[[#This Row],[DateOpened]],Proc[[#This Row],[DateClosed]]))-1)</f>
        <v>3</v>
      </c>
      <c r="R801" s="74" t="s">
        <v>766</v>
      </c>
      <c r="S801" s="73"/>
    </row>
    <row r="802" spans="1:19" hidden="1">
      <c r="A802" s="72" t="s">
        <v>2533</v>
      </c>
      <c r="B802" s="73" t="str">
        <f>IFERROR(VLOOKUP(Proc[[#This Row],[App]],Table2[],3,0),"open")</f>
        <v>ok</v>
      </c>
      <c r="C802" s="72" t="s">
        <v>369</v>
      </c>
      <c r="D802" t="s">
        <v>2522</v>
      </c>
      <c r="E802" t="s">
        <v>2519</v>
      </c>
      <c r="F802" s="73" t="s">
        <v>2520</v>
      </c>
      <c r="G802" s="72" t="s">
        <v>400</v>
      </c>
      <c r="H802" s="73" t="str">
        <f>IF(Proc[[#This Row],[type]]="LFF (MDG-F)",MID(Proc[[#This Row],[Obj]],13,10),"")</f>
        <v/>
      </c>
      <c r="J802" s="73" t="b">
        <f>Proc[[#This Row],[Requested]]=Proc[[#This Row],[CurrentParent]]</f>
        <v>0</v>
      </c>
      <c r="K802" s="73" t="str">
        <f>IF(Proc[[#This Row],[Author]]="Marcela Urrego",VLOOKUP(LEFT(Proc[[#This Row],[Requested]],1),Table3[#All],2,0),VLOOKUP(Proc[[#This Row],[Author]],Table4[],2,0))</f>
        <v>HC</v>
      </c>
      <c r="L802" s="32" t="s">
        <v>530</v>
      </c>
      <c r="M802" s="69">
        <v>45716.405740740738</v>
      </c>
      <c r="N802" s="69">
        <v>45721</v>
      </c>
      <c r="O802" s="69">
        <v>45721</v>
      </c>
      <c r="P802" s="74" t="str">
        <f ca="1">IF(Proc[[#This Row],[DaysAgeing]]&gt;5,"yep","on track")</f>
        <v>on track</v>
      </c>
      <c r="Q802" s="3">
        <f ca="1">IF(Proc[[#This Row],[DateClosed]]="",ABS(NETWORKDAYS(Proc[[#This Row],[DateOpened]],TODAY()))-1,ABS(NETWORKDAYS(Proc[[#This Row],[DateOpened]],Proc[[#This Row],[DateClosed]]))-1)</f>
        <v>3</v>
      </c>
      <c r="R802" s="74" t="s">
        <v>766</v>
      </c>
      <c r="S802" s="73"/>
    </row>
    <row r="803" spans="1:19" hidden="1">
      <c r="A803" s="72" t="s">
        <v>2533</v>
      </c>
      <c r="B803" s="73" t="str">
        <f>IFERROR(VLOOKUP(Proc[[#This Row],[App]],Table2[],3,0),"open")</f>
        <v>ok</v>
      </c>
      <c r="C803" s="72" t="s">
        <v>369</v>
      </c>
      <c r="D803" t="s">
        <v>2523</v>
      </c>
      <c r="E803" t="s">
        <v>2519</v>
      </c>
      <c r="F803" s="73" t="s">
        <v>2520</v>
      </c>
      <c r="G803" s="72" t="s">
        <v>400</v>
      </c>
      <c r="H803" s="73" t="str">
        <f>IF(Proc[[#This Row],[type]]="LFF (MDG-F)",MID(Proc[[#This Row],[Obj]],13,10),"")</f>
        <v/>
      </c>
      <c r="J803" s="73" t="b">
        <f>Proc[[#This Row],[Requested]]=Proc[[#This Row],[CurrentParent]]</f>
        <v>0</v>
      </c>
      <c r="K803" s="73" t="str">
        <f>IF(Proc[[#This Row],[Author]]="Marcela Urrego",VLOOKUP(LEFT(Proc[[#This Row],[Requested]],1),Table3[#All],2,0),VLOOKUP(Proc[[#This Row],[Author]],Table4[],2,0))</f>
        <v>HC</v>
      </c>
      <c r="L803" s="32" t="s">
        <v>530</v>
      </c>
      <c r="M803" s="69">
        <v>45716.405740740738</v>
      </c>
      <c r="N803" s="69">
        <v>45721</v>
      </c>
      <c r="O803" s="69">
        <v>45721</v>
      </c>
      <c r="P803" s="74" t="str">
        <f ca="1">IF(Proc[[#This Row],[DaysAgeing]]&gt;5,"yep","on track")</f>
        <v>on track</v>
      </c>
      <c r="Q803" s="3">
        <f ca="1">IF(Proc[[#This Row],[DateClosed]]="",ABS(NETWORKDAYS(Proc[[#This Row],[DateOpened]],TODAY()))-1,ABS(NETWORKDAYS(Proc[[#This Row],[DateOpened]],Proc[[#This Row],[DateClosed]]))-1)</f>
        <v>3</v>
      </c>
      <c r="R803" s="74" t="s">
        <v>766</v>
      </c>
      <c r="S803" s="73"/>
    </row>
    <row r="804" spans="1:19" hidden="1">
      <c r="A804" s="72" t="s">
        <v>2533</v>
      </c>
      <c r="B804" s="73" t="str">
        <f>IFERROR(VLOOKUP(Proc[[#This Row],[App]],Table2[],3,0),"open")</f>
        <v>ok</v>
      </c>
      <c r="C804" s="72" t="s">
        <v>369</v>
      </c>
      <c r="D804" t="s">
        <v>2524</v>
      </c>
      <c r="E804" t="s">
        <v>2525</v>
      </c>
      <c r="F804" s="73" t="s">
        <v>2520</v>
      </c>
      <c r="G804" s="72" t="s">
        <v>400</v>
      </c>
      <c r="H804" s="73" t="str">
        <f>IF(Proc[[#This Row],[type]]="LFF (MDG-F)",MID(Proc[[#This Row],[Obj]],13,10),"")</f>
        <v/>
      </c>
      <c r="J804" s="73" t="b">
        <f>Proc[[#This Row],[Requested]]=Proc[[#This Row],[CurrentParent]]</f>
        <v>0</v>
      </c>
      <c r="K804" s="73" t="str">
        <f>IF(Proc[[#This Row],[Author]]="Marcela Urrego",VLOOKUP(LEFT(Proc[[#This Row],[Requested]],1),Table3[#All],2,0),VLOOKUP(Proc[[#This Row],[Author]],Table4[],2,0))</f>
        <v>HC</v>
      </c>
      <c r="L804" s="32" t="s">
        <v>530</v>
      </c>
      <c r="M804" s="69">
        <v>45716.405740740738</v>
      </c>
      <c r="N804" s="69">
        <v>45721</v>
      </c>
      <c r="O804" s="69">
        <v>45721</v>
      </c>
      <c r="P804" s="74" t="str">
        <f ca="1">IF(Proc[[#This Row],[DaysAgeing]]&gt;5,"yep","on track")</f>
        <v>on track</v>
      </c>
      <c r="Q804" s="3">
        <f ca="1">IF(Proc[[#This Row],[DateClosed]]="",ABS(NETWORKDAYS(Proc[[#This Row],[DateOpened]],TODAY()))-1,ABS(NETWORKDAYS(Proc[[#This Row],[DateOpened]],Proc[[#This Row],[DateClosed]]))-1)</f>
        <v>3</v>
      </c>
      <c r="R804" s="74" t="s">
        <v>766</v>
      </c>
      <c r="S804" s="73"/>
    </row>
    <row r="805" spans="1:19" hidden="1">
      <c r="A805" s="72" t="s">
        <v>2533</v>
      </c>
      <c r="B805" s="73" t="str">
        <f>IFERROR(VLOOKUP(Proc[[#This Row],[App]],Table2[],3,0),"open")</f>
        <v>ok</v>
      </c>
      <c r="C805" s="72" t="s">
        <v>369</v>
      </c>
      <c r="D805" t="s">
        <v>2526</v>
      </c>
      <c r="E805" t="s">
        <v>2525</v>
      </c>
      <c r="F805" s="73" t="s">
        <v>2527</v>
      </c>
      <c r="G805" s="72" t="s">
        <v>400</v>
      </c>
      <c r="H805" s="73" t="str">
        <f>IF(Proc[[#This Row],[type]]="LFF (MDG-F)",MID(Proc[[#This Row],[Obj]],13,10),"")</f>
        <v/>
      </c>
      <c r="J805" s="73" t="b">
        <f>Proc[[#This Row],[Requested]]=Proc[[#This Row],[CurrentParent]]</f>
        <v>0</v>
      </c>
      <c r="K805" s="73" t="str">
        <f>IF(Proc[[#This Row],[Author]]="Marcela Urrego",VLOOKUP(LEFT(Proc[[#This Row],[Requested]],1),Table3[#All],2,0),VLOOKUP(Proc[[#This Row],[Author]],Table4[],2,0))</f>
        <v>HC</v>
      </c>
      <c r="L805" s="32" t="s">
        <v>530</v>
      </c>
      <c r="M805" s="69">
        <v>45716.405740740738</v>
      </c>
      <c r="N805" s="69">
        <v>45721</v>
      </c>
      <c r="O805" s="69">
        <v>45721</v>
      </c>
      <c r="P805" s="74" t="str">
        <f ca="1">IF(Proc[[#This Row],[DaysAgeing]]&gt;5,"yep","on track")</f>
        <v>on track</v>
      </c>
      <c r="Q805" s="3">
        <f ca="1">IF(Proc[[#This Row],[DateClosed]]="",ABS(NETWORKDAYS(Proc[[#This Row],[DateOpened]],TODAY()))-1,ABS(NETWORKDAYS(Proc[[#This Row],[DateOpened]],Proc[[#This Row],[DateClosed]]))-1)</f>
        <v>3</v>
      </c>
      <c r="R805" s="74" t="s">
        <v>766</v>
      </c>
      <c r="S805" s="73"/>
    </row>
    <row r="806" spans="1:19" hidden="1">
      <c r="A806" s="72" t="s">
        <v>2533</v>
      </c>
      <c r="B806" s="73" t="str">
        <f>IFERROR(VLOOKUP(Proc[[#This Row],[App]],Table2[],3,0),"open")</f>
        <v>ok</v>
      </c>
      <c r="C806" s="72" t="s">
        <v>369</v>
      </c>
      <c r="D806" t="s">
        <v>2528</v>
      </c>
      <c r="E806" t="s">
        <v>2525</v>
      </c>
      <c r="F806" s="73" t="s">
        <v>2529</v>
      </c>
      <c r="G806" s="72" t="s">
        <v>400</v>
      </c>
      <c r="H806" s="73" t="str">
        <f>IF(Proc[[#This Row],[type]]="LFF (MDG-F)",MID(Proc[[#This Row],[Obj]],13,10),"")</f>
        <v/>
      </c>
      <c r="J806" s="73" t="b">
        <f>Proc[[#This Row],[Requested]]=Proc[[#This Row],[CurrentParent]]</f>
        <v>0</v>
      </c>
      <c r="K806" s="73" t="str">
        <f>IF(Proc[[#This Row],[Author]]="Marcela Urrego",VLOOKUP(LEFT(Proc[[#This Row],[Requested]],1),Table3[#All],2,0),VLOOKUP(Proc[[#This Row],[Author]],Table4[],2,0))</f>
        <v>HC</v>
      </c>
      <c r="L806" s="32" t="s">
        <v>530</v>
      </c>
      <c r="M806" s="69">
        <v>45716.405740740738</v>
      </c>
      <c r="N806" s="69">
        <v>45721</v>
      </c>
      <c r="O806" s="69">
        <v>45721</v>
      </c>
      <c r="P806" s="74" t="str">
        <f ca="1">IF(Proc[[#This Row],[DaysAgeing]]&gt;5,"yep","on track")</f>
        <v>on track</v>
      </c>
      <c r="Q806" s="3">
        <f ca="1">IF(Proc[[#This Row],[DateClosed]]="",ABS(NETWORKDAYS(Proc[[#This Row],[DateOpened]],TODAY()))-1,ABS(NETWORKDAYS(Proc[[#This Row],[DateOpened]],Proc[[#This Row],[DateClosed]]))-1)</f>
        <v>3</v>
      </c>
      <c r="R806" s="74" t="s">
        <v>766</v>
      </c>
      <c r="S806" s="73"/>
    </row>
    <row r="807" spans="1:19" hidden="1">
      <c r="A807" s="72" t="s">
        <v>2533</v>
      </c>
      <c r="B807" s="73" t="str">
        <f>IFERROR(VLOOKUP(Proc[[#This Row],[App]],Table2[],3,0),"open")</f>
        <v>ok</v>
      </c>
      <c r="C807" s="72" t="s">
        <v>369</v>
      </c>
      <c r="D807" t="s">
        <v>2530</v>
      </c>
      <c r="E807" t="s">
        <v>2531</v>
      </c>
      <c r="F807" s="73" t="s">
        <v>2532</v>
      </c>
      <c r="G807" s="72" t="s">
        <v>400</v>
      </c>
      <c r="H807" s="73" t="str">
        <f>IF(Proc[[#This Row],[type]]="LFF (MDG-F)",MID(Proc[[#This Row],[Obj]],13,10),"")</f>
        <v/>
      </c>
      <c r="J807" s="73" t="b">
        <f>Proc[[#This Row],[Requested]]=Proc[[#This Row],[CurrentParent]]</f>
        <v>0</v>
      </c>
      <c r="K807" s="73" t="str">
        <f>IF(Proc[[#This Row],[Author]]="Marcela Urrego",VLOOKUP(LEFT(Proc[[#This Row],[Requested]],1),Table3[#All],2,0),VLOOKUP(Proc[[#This Row],[Author]],Table4[],2,0))</f>
        <v>HC</v>
      </c>
      <c r="L807" s="32" t="s">
        <v>530</v>
      </c>
      <c r="M807" s="69">
        <v>45716.405740740738</v>
      </c>
      <c r="N807" s="69">
        <v>45721</v>
      </c>
      <c r="O807" s="69">
        <v>45721</v>
      </c>
      <c r="P807" s="74" t="str">
        <f ca="1">IF(Proc[[#This Row],[DaysAgeing]]&gt;5,"yep","on track")</f>
        <v>on track</v>
      </c>
      <c r="Q807" s="3">
        <f ca="1">IF(Proc[[#This Row],[DateClosed]]="",ABS(NETWORKDAYS(Proc[[#This Row],[DateOpened]],TODAY()))-1,ABS(NETWORKDAYS(Proc[[#This Row],[DateOpened]],Proc[[#This Row],[DateClosed]]))-1)</f>
        <v>3</v>
      </c>
      <c r="R807" s="74" t="s">
        <v>766</v>
      </c>
      <c r="S807" s="73"/>
    </row>
    <row r="808" spans="1:19">
      <c r="A808" t="s">
        <v>2535</v>
      </c>
      <c r="B808" s="73" t="str">
        <f>IFERROR(VLOOKUP(Proc[[#This Row],[App]],Table2[],3,0),"open")</f>
        <v>open</v>
      </c>
      <c r="C808" t="s">
        <v>375</v>
      </c>
      <c r="D808" t="s">
        <v>2536</v>
      </c>
      <c r="E808" t="s">
        <v>1582</v>
      </c>
      <c r="F808" s="73" t="s">
        <v>2554</v>
      </c>
      <c r="G808" t="s">
        <v>406</v>
      </c>
      <c r="H808" s="73" t="str">
        <f>IF(Proc[[#This Row],[type]]="LFF (MDG-F)",MID(Proc[[#This Row],[Obj]],13,10),"")</f>
        <v>DE10505500</v>
      </c>
      <c r="J808" s="73" t="b">
        <f>Proc[[#This Row],[Requested]]=Proc[[#This Row],[CurrentParent]]</f>
        <v>0</v>
      </c>
      <c r="K808" s="73" t="str">
        <f>IF(Proc[[#This Row],[Author]]="Marcela Urrego",VLOOKUP(LEFT(Proc[[#This Row],[Requested]],1),Table3[#All],2,0),VLOOKUP(Proc[[#This Row],[Author]],Table4[],2,0))</f>
        <v>MGF</v>
      </c>
      <c r="L808" s="32" t="s">
        <v>530</v>
      </c>
      <c r="M808" s="69">
        <v>45719.398958333331</v>
      </c>
      <c r="P808" s="74" t="str">
        <f ca="1">IF(Proc[[#This Row],[DaysAgeing]]&gt;5,"yep","on track")</f>
        <v>on track</v>
      </c>
      <c r="Q808" s="3">
        <f ca="1">IF(Proc[[#This Row],[DateClosed]]="",ABS(NETWORKDAYS(Proc[[#This Row],[DateOpened]],TODAY()))-1,ABS(NETWORKDAYS(Proc[[#This Row],[DateOpened]],Proc[[#This Row],[DateClosed]]))-1)</f>
        <v>2</v>
      </c>
      <c r="R808" s="74" t="s">
        <v>575</v>
      </c>
      <c r="S808" s="73"/>
    </row>
    <row r="809" spans="1:19">
      <c r="A809" s="72" t="s">
        <v>2535</v>
      </c>
      <c r="B809" s="73" t="str">
        <f>IFERROR(VLOOKUP(Proc[[#This Row],[App]],Table2[],3,0),"open")</f>
        <v>open</v>
      </c>
      <c r="C809" s="72" t="s">
        <v>377</v>
      </c>
      <c r="D809" t="s">
        <v>2537</v>
      </c>
      <c r="E809" t="s">
        <v>1582</v>
      </c>
      <c r="F809" s="73" t="s">
        <v>2555</v>
      </c>
      <c r="G809" s="72" t="s">
        <v>406</v>
      </c>
      <c r="H809" s="73" t="str">
        <f>IF(Proc[[#This Row],[type]]="LFF (MDG-F)",MID(Proc[[#This Row],[Obj]],13,10),"")</f>
        <v>DE10550100</v>
      </c>
      <c r="I809" s="72" t="s">
        <v>449</v>
      </c>
      <c r="J809" s="73" t="b">
        <f>Proc[[#This Row],[Requested]]=Proc[[#This Row],[CurrentParent]]</f>
        <v>0</v>
      </c>
      <c r="K809" s="73" t="str">
        <f>IF(Proc[[#This Row],[Author]]="Marcela Urrego",VLOOKUP(LEFT(Proc[[#This Row],[Requested]],1),Table3[#All],2,0),VLOOKUP(Proc[[#This Row],[Author]],Table4[],2,0))</f>
        <v>MGF</v>
      </c>
      <c r="L809" s="32" t="s">
        <v>530</v>
      </c>
      <c r="M809" s="69">
        <v>45719.398958333331</v>
      </c>
      <c r="P809" s="74" t="str">
        <f ca="1">IF(Proc[[#This Row],[DaysAgeing]]&gt;5,"yep","on track")</f>
        <v>on track</v>
      </c>
      <c r="Q809" s="3">
        <f ca="1">IF(Proc[[#This Row],[DateClosed]]="",ABS(NETWORKDAYS(Proc[[#This Row],[DateOpened]],TODAY()))-1,ABS(NETWORKDAYS(Proc[[#This Row],[DateOpened]],Proc[[#This Row],[DateClosed]]))-1)</f>
        <v>2</v>
      </c>
      <c r="R809" s="74" t="s">
        <v>575</v>
      </c>
      <c r="S809" s="73"/>
    </row>
    <row r="810" spans="1:19">
      <c r="A810" s="72" t="s">
        <v>2535</v>
      </c>
      <c r="B810" s="73" t="str">
        <f>IFERROR(VLOOKUP(Proc[[#This Row],[App]],Table2[],3,0),"open")</f>
        <v>open</v>
      </c>
      <c r="C810" s="72" t="s">
        <v>377</v>
      </c>
      <c r="D810" t="s">
        <v>2538</v>
      </c>
      <c r="E810" t="s">
        <v>1582</v>
      </c>
      <c r="F810" s="73" t="s">
        <v>2555</v>
      </c>
      <c r="G810" s="72" t="s">
        <v>406</v>
      </c>
      <c r="H810" s="73" t="str">
        <f>IF(Proc[[#This Row],[type]]="LFF (MDG-F)",MID(Proc[[#This Row],[Obj]],13,10),"")</f>
        <v>DE10559100</v>
      </c>
      <c r="I810" s="72" t="s">
        <v>449</v>
      </c>
      <c r="J810" s="73" t="b">
        <f>Proc[[#This Row],[Requested]]=Proc[[#This Row],[CurrentParent]]</f>
        <v>0</v>
      </c>
      <c r="K810" s="73" t="str">
        <f>IF(Proc[[#This Row],[Author]]="Marcela Urrego",VLOOKUP(LEFT(Proc[[#This Row],[Requested]],1),Table3[#All],2,0),VLOOKUP(Proc[[#This Row],[Author]],Table4[],2,0))</f>
        <v>MGF</v>
      </c>
      <c r="L810" s="32" t="s">
        <v>530</v>
      </c>
      <c r="M810" s="69">
        <v>45719.398958333331</v>
      </c>
      <c r="P810" s="74" t="str">
        <f ca="1">IF(Proc[[#This Row],[DaysAgeing]]&gt;5,"yep","on track")</f>
        <v>on track</v>
      </c>
      <c r="Q810" s="3">
        <f ca="1">IF(Proc[[#This Row],[DateClosed]]="",ABS(NETWORKDAYS(Proc[[#This Row],[DateOpened]],TODAY()))-1,ABS(NETWORKDAYS(Proc[[#This Row],[DateOpened]],Proc[[#This Row],[DateClosed]]))-1)</f>
        <v>2</v>
      </c>
      <c r="R810" s="74" t="s">
        <v>575</v>
      </c>
      <c r="S810" s="73"/>
    </row>
    <row r="811" spans="1:19">
      <c r="A811" s="72" t="s">
        <v>2535</v>
      </c>
      <c r="B811" s="73" t="str">
        <f>IFERROR(VLOOKUP(Proc[[#This Row],[App]],Table2[],3,0),"open")</f>
        <v>open</v>
      </c>
      <c r="C811" s="72" t="s">
        <v>377</v>
      </c>
      <c r="D811" t="s">
        <v>2539</v>
      </c>
      <c r="E811" t="s">
        <v>1582</v>
      </c>
      <c r="F811" s="73" t="s">
        <v>2556</v>
      </c>
      <c r="G811" s="72" t="s">
        <v>406</v>
      </c>
      <c r="H811" s="73" t="str">
        <f>IF(Proc[[#This Row],[type]]="LFF (MDG-F)",MID(Proc[[#This Row],[Obj]],13,10),"")</f>
        <v>DE10566910</v>
      </c>
      <c r="I811" s="72" t="s">
        <v>449</v>
      </c>
      <c r="J811" s="73" t="b">
        <f>Proc[[#This Row],[Requested]]=Proc[[#This Row],[CurrentParent]]</f>
        <v>0</v>
      </c>
      <c r="K811" s="73" t="str">
        <f>IF(Proc[[#This Row],[Author]]="Marcela Urrego",VLOOKUP(LEFT(Proc[[#This Row],[Requested]],1),Table3[#All],2,0),VLOOKUP(Proc[[#This Row],[Author]],Table4[],2,0))</f>
        <v>MGF</v>
      </c>
      <c r="L811" s="32" t="s">
        <v>530</v>
      </c>
      <c r="M811" s="69">
        <v>45719.398958333331</v>
      </c>
      <c r="P811" s="74" t="str">
        <f ca="1">IF(Proc[[#This Row],[DaysAgeing]]&gt;5,"yep","on track")</f>
        <v>on track</v>
      </c>
      <c r="Q811" s="3">
        <f ca="1">IF(Proc[[#This Row],[DateClosed]]="",ABS(NETWORKDAYS(Proc[[#This Row],[DateOpened]],TODAY()))-1,ABS(NETWORKDAYS(Proc[[#This Row],[DateOpened]],Proc[[#This Row],[DateClosed]]))-1)</f>
        <v>2</v>
      </c>
      <c r="R811" s="74" t="s">
        <v>575</v>
      </c>
      <c r="S811" s="73"/>
    </row>
    <row r="812" spans="1:19">
      <c r="A812" s="72" t="s">
        <v>2535</v>
      </c>
      <c r="B812" s="73" t="str">
        <f>IFERROR(VLOOKUP(Proc[[#This Row],[App]],Table2[],3,0),"open")</f>
        <v>open</v>
      </c>
      <c r="C812" s="72" t="s">
        <v>375</v>
      </c>
      <c r="D812" t="s">
        <v>2540</v>
      </c>
      <c r="E812" t="s">
        <v>1582</v>
      </c>
      <c r="F812" s="73" t="s">
        <v>2554</v>
      </c>
      <c r="G812" s="72" t="s">
        <v>406</v>
      </c>
      <c r="H812" s="73" t="str">
        <f>IF(Proc[[#This Row],[type]]="LFF (MDG-F)",MID(Proc[[#This Row],[Obj]],13,10),"")</f>
        <v>DE10580022</v>
      </c>
      <c r="J812" s="73" t="b">
        <f>Proc[[#This Row],[Requested]]=Proc[[#This Row],[CurrentParent]]</f>
        <v>0</v>
      </c>
      <c r="K812" s="73" t="str">
        <f>IF(Proc[[#This Row],[Author]]="Marcela Urrego",VLOOKUP(LEFT(Proc[[#This Row],[Requested]],1),Table3[#All],2,0),VLOOKUP(Proc[[#This Row],[Author]],Table4[],2,0))</f>
        <v>MGF</v>
      </c>
      <c r="L812" s="32" t="s">
        <v>530</v>
      </c>
      <c r="M812" s="69">
        <v>45719.398958333331</v>
      </c>
      <c r="P812" s="74" t="str">
        <f ca="1">IF(Proc[[#This Row],[DaysAgeing]]&gt;5,"yep","on track")</f>
        <v>on track</v>
      </c>
      <c r="Q812" s="3">
        <f ca="1">IF(Proc[[#This Row],[DateClosed]]="",ABS(NETWORKDAYS(Proc[[#This Row],[DateOpened]],TODAY()))-1,ABS(NETWORKDAYS(Proc[[#This Row],[DateOpened]],Proc[[#This Row],[DateClosed]]))-1)</f>
        <v>2</v>
      </c>
      <c r="R812" s="74" t="s">
        <v>575</v>
      </c>
      <c r="S812" s="73"/>
    </row>
    <row r="813" spans="1:19">
      <c r="A813" s="72" t="s">
        <v>2535</v>
      </c>
      <c r="B813" s="73" t="str">
        <f>IFERROR(VLOOKUP(Proc[[#This Row],[App]],Table2[],3,0),"open")</f>
        <v>open</v>
      </c>
      <c r="C813" s="72" t="s">
        <v>375</v>
      </c>
      <c r="D813" t="s">
        <v>2541</v>
      </c>
      <c r="E813" t="s">
        <v>658</v>
      </c>
      <c r="F813" s="73" t="s">
        <v>2554</v>
      </c>
      <c r="G813" s="72" t="s">
        <v>406</v>
      </c>
      <c r="H813" s="73" t="str">
        <f>IF(Proc[[#This Row],[type]]="LFF (MDG-F)",MID(Proc[[#This Row],[Obj]],13,10),"")</f>
        <v>DE10580023</v>
      </c>
      <c r="J813" s="73" t="b">
        <f>Proc[[#This Row],[Requested]]=Proc[[#This Row],[CurrentParent]]</f>
        <v>0</v>
      </c>
      <c r="K813" s="73" t="str">
        <f>IF(Proc[[#This Row],[Author]]="Marcela Urrego",VLOOKUP(LEFT(Proc[[#This Row],[Requested]],1),Table3[#All],2,0),VLOOKUP(Proc[[#This Row],[Author]],Table4[],2,0))</f>
        <v>MGF</v>
      </c>
      <c r="L813" s="32" t="s">
        <v>530</v>
      </c>
      <c r="M813" s="69">
        <v>45719.398958333331</v>
      </c>
      <c r="P813" s="74" t="str">
        <f ca="1">IF(Proc[[#This Row],[DaysAgeing]]&gt;5,"yep","on track")</f>
        <v>on track</v>
      </c>
      <c r="Q813" s="3">
        <f ca="1">IF(Proc[[#This Row],[DateClosed]]="",ABS(NETWORKDAYS(Proc[[#This Row],[DateOpened]],TODAY()))-1,ABS(NETWORKDAYS(Proc[[#This Row],[DateOpened]],Proc[[#This Row],[DateClosed]]))-1)</f>
        <v>2</v>
      </c>
      <c r="R813" s="74" t="s">
        <v>575</v>
      </c>
      <c r="S813" s="73"/>
    </row>
    <row r="814" spans="1:19">
      <c r="A814" s="72" t="s">
        <v>2535</v>
      </c>
      <c r="B814" s="73" t="str">
        <f>IFERROR(VLOOKUP(Proc[[#This Row],[App]],Table2[],3,0),"open")</f>
        <v>open</v>
      </c>
      <c r="C814" s="72" t="s">
        <v>375</v>
      </c>
      <c r="D814" t="s">
        <v>2542</v>
      </c>
      <c r="E814" t="s">
        <v>658</v>
      </c>
      <c r="F814" s="73" t="s">
        <v>2554</v>
      </c>
      <c r="G814" s="72" t="s">
        <v>406</v>
      </c>
      <c r="H814" s="73" t="str">
        <f>IF(Proc[[#This Row],[type]]="LFF (MDG-F)",MID(Proc[[#This Row],[Obj]],13,10),"")</f>
        <v>DE10580024</v>
      </c>
      <c r="J814" s="73" t="b">
        <f>Proc[[#This Row],[Requested]]=Proc[[#This Row],[CurrentParent]]</f>
        <v>0</v>
      </c>
      <c r="K814" s="73" t="str">
        <f>IF(Proc[[#This Row],[Author]]="Marcela Urrego",VLOOKUP(LEFT(Proc[[#This Row],[Requested]],1),Table3[#All],2,0),VLOOKUP(Proc[[#This Row],[Author]],Table4[],2,0))</f>
        <v>MGF</v>
      </c>
      <c r="L814" s="32" t="s">
        <v>530</v>
      </c>
      <c r="M814" s="69">
        <v>45719.398958333331</v>
      </c>
      <c r="P814" s="74" t="str">
        <f ca="1">IF(Proc[[#This Row],[DaysAgeing]]&gt;5,"yep","on track")</f>
        <v>on track</v>
      </c>
      <c r="Q814" s="3">
        <f ca="1">IF(Proc[[#This Row],[DateClosed]]="",ABS(NETWORKDAYS(Proc[[#This Row],[DateOpened]],TODAY()))-1,ABS(NETWORKDAYS(Proc[[#This Row],[DateOpened]],Proc[[#This Row],[DateClosed]]))-1)</f>
        <v>2</v>
      </c>
      <c r="R814" s="74" t="s">
        <v>575</v>
      </c>
      <c r="S814" s="73"/>
    </row>
    <row r="815" spans="1:19">
      <c r="A815" s="72" t="s">
        <v>2535</v>
      </c>
      <c r="B815" s="73" t="str">
        <f>IFERROR(VLOOKUP(Proc[[#This Row],[App]],Table2[],3,0),"open")</f>
        <v>open</v>
      </c>
      <c r="C815" s="72" t="s">
        <v>375</v>
      </c>
      <c r="D815" t="s">
        <v>2543</v>
      </c>
      <c r="E815" t="s">
        <v>658</v>
      </c>
      <c r="F815" s="73" t="s">
        <v>2554</v>
      </c>
      <c r="G815" s="72" t="s">
        <v>406</v>
      </c>
      <c r="H815" s="73" t="str">
        <f>IF(Proc[[#This Row],[type]]="LFF (MDG-F)",MID(Proc[[#This Row],[Obj]],13,10),"")</f>
        <v>DE10580025</v>
      </c>
      <c r="J815" s="73" t="b">
        <f>Proc[[#This Row],[Requested]]=Proc[[#This Row],[CurrentParent]]</f>
        <v>0</v>
      </c>
      <c r="K815" s="73" t="str">
        <f>IF(Proc[[#This Row],[Author]]="Marcela Urrego",VLOOKUP(LEFT(Proc[[#This Row],[Requested]],1),Table3[#All],2,0),VLOOKUP(Proc[[#This Row],[Author]],Table4[],2,0))</f>
        <v>MGF</v>
      </c>
      <c r="L815" s="32" t="s">
        <v>530</v>
      </c>
      <c r="M815" s="69">
        <v>45719.398958333331</v>
      </c>
      <c r="P815" s="74" t="str">
        <f ca="1">IF(Proc[[#This Row],[DaysAgeing]]&gt;5,"yep","on track")</f>
        <v>on track</v>
      </c>
      <c r="Q815" s="3">
        <f ca="1">IF(Proc[[#This Row],[DateClosed]]="",ABS(NETWORKDAYS(Proc[[#This Row],[DateOpened]],TODAY()))-1,ABS(NETWORKDAYS(Proc[[#This Row],[DateOpened]],Proc[[#This Row],[DateClosed]]))-1)</f>
        <v>2</v>
      </c>
      <c r="R815" s="74" t="s">
        <v>575</v>
      </c>
      <c r="S815" s="73"/>
    </row>
    <row r="816" spans="1:19">
      <c r="A816" s="72" t="s">
        <v>2535</v>
      </c>
      <c r="B816" s="73" t="str">
        <f>IFERROR(VLOOKUP(Proc[[#This Row],[App]],Table2[],3,0),"open")</f>
        <v>open</v>
      </c>
      <c r="C816" s="72" t="s">
        <v>375</v>
      </c>
      <c r="D816" t="s">
        <v>2544</v>
      </c>
      <c r="E816" t="s">
        <v>658</v>
      </c>
      <c r="F816" s="73" t="s">
        <v>2554</v>
      </c>
      <c r="G816" s="72" t="s">
        <v>406</v>
      </c>
      <c r="H816" s="73" t="str">
        <f>IF(Proc[[#This Row],[type]]="LFF (MDG-F)",MID(Proc[[#This Row],[Obj]],13,10),"")</f>
        <v>DE10580026</v>
      </c>
      <c r="J816" s="73" t="b">
        <f>Proc[[#This Row],[Requested]]=Proc[[#This Row],[CurrentParent]]</f>
        <v>0</v>
      </c>
      <c r="K816" s="73" t="str">
        <f>IF(Proc[[#This Row],[Author]]="Marcela Urrego",VLOOKUP(LEFT(Proc[[#This Row],[Requested]],1),Table3[#All],2,0),VLOOKUP(Proc[[#This Row],[Author]],Table4[],2,0))</f>
        <v>MGF</v>
      </c>
      <c r="L816" s="32" t="s">
        <v>530</v>
      </c>
      <c r="M816" s="69">
        <v>45719.398958333331</v>
      </c>
      <c r="P816" s="74" t="str">
        <f ca="1">IF(Proc[[#This Row],[DaysAgeing]]&gt;5,"yep","on track")</f>
        <v>on track</v>
      </c>
      <c r="Q816" s="3">
        <f ca="1">IF(Proc[[#This Row],[DateClosed]]="",ABS(NETWORKDAYS(Proc[[#This Row],[DateOpened]],TODAY()))-1,ABS(NETWORKDAYS(Proc[[#This Row],[DateOpened]],Proc[[#This Row],[DateClosed]]))-1)</f>
        <v>2</v>
      </c>
      <c r="R816" s="74" t="s">
        <v>575</v>
      </c>
      <c r="S816" s="73"/>
    </row>
    <row r="817" spans="1:19">
      <c r="A817" s="72" t="s">
        <v>2535</v>
      </c>
      <c r="B817" s="73" t="str">
        <f>IFERROR(VLOOKUP(Proc[[#This Row],[App]],Table2[],3,0),"open")</f>
        <v>open</v>
      </c>
      <c r="C817" s="72" t="s">
        <v>375</v>
      </c>
      <c r="D817" t="s">
        <v>2545</v>
      </c>
      <c r="E817" t="s">
        <v>658</v>
      </c>
      <c r="F817" s="73" t="s">
        <v>2554</v>
      </c>
      <c r="G817" s="72" t="s">
        <v>406</v>
      </c>
      <c r="H817" s="73" t="str">
        <f>IF(Proc[[#This Row],[type]]="LFF (MDG-F)",MID(Proc[[#This Row],[Obj]],13,10),"")</f>
        <v>DE10580027</v>
      </c>
      <c r="J817" s="73" t="b">
        <f>Proc[[#This Row],[Requested]]=Proc[[#This Row],[CurrentParent]]</f>
        <v>0</v>
      </c>
      <c r="K817" s="73" t="str">
        <f>IF(Proc[[#This Row],[Author]]="Marcela Urrego",VLOOKUP(LEFT(Proc[[#This Row],[Requested]],1),Table3[#All],2,0),VLOOKUP(Proc[[#This Row],[Author]],Table4[],2,0))</f>
        <v>MGF</v>
      </c>
      <c r="L817" s="32" t="s">
        <v>530</v>
      </c>
      <c r="M817" s="69">
        <v>45719.398958333331</v>
      </c>
      <c r="P817" s="74" t="str">
        <f ca="1">IF(Proc[[#This Row],[DaysAgeing]]&gt;5,"yep","on track")</f>
        <v>on track</v>
      </c>
      <c r="Q817" s="3">
        <f ca="1">IF(Proc[[#This Row],[DateClosed]]="",ABS(NETWORKDAYS(Proc[[#This Row],[DateOpened]],TODAY()))-1,ABS(NETWORKDAYS(Proc[[#This Row],[DateOpened]],Proc[[#This Row],[DateClosed]]))-1)</f>
        <v>2</v>
      </c>
      <c r="R817" s="74" t="s">
        <v>575</v>
      </c>
      <c r="S817" s="73"/>
    </row>
    <row r="818" spans="1:19">
      <c r="A818" s="72" t="s">
        <v>2535</v>
      </c>
      <c r="B818" s="73" t="str">
        <f>IFERROR(VLOOKUP(Proc[[#This Row],[App]],Table2[],3,0),"open")</f>
        <v>open</v>
      </c>
      <c r="C818" s="72" t="s">
        <v>375</v>
      </c>
      <c r="D818" t="s">
        <v>2546</v>
      </c>
      <c r="E818" t="s">
        <v>658</v>
      </c>
      <c r="F818" s="73" t="s">
        <v>2554</v>
      </c>
      <c r="G818" s="72" t="s">
        <v>406</v>
      </c>
      <c r="H818" s="73" t="str">
        <f>IF(Proc[[#This Row],[type]]="LFF (MDG-F)",MID(Proc[[#This Row],[Obj]],13,10),"")</f>
        <v>DE10580040</v>
      </c>
      <c r="J818" s="73" t="b">
        <f>Proc[[#This Row],[Requested]]=Proc[[#This Row],[CurrentParent]]</f>
        <v>0</v>
      </c>
      <c r="K818" s="73" t="str">
        <f>IF(Proc[[#This Row],[Author]]="Marcela Urrego",VLOOKUP(LEFT(Proc[[#This Row],[Requested]],1),Table3[#All],2,0),VLOOKUP(Proc[[#This Row],[Author]],Table4[],2,0))</f>
        <v>MGF</v>
      </c>
      <c r="L818" s="32" t="s">
        <v>530</v>
      </c>
      <c r="M818" s="69">
        <v>45719.398958333331</v>
      </c>
      <c r="P818" s="74" t="str">
        <f ca="1">IF(Proc[[#This Row],[DaysAgeing]]&gt;5,"yep","on track")</f>
        <v>on track</v>
      </c>
      <c r="Q818" s="3">
        <f ca="1">IF(Proc[[#This Row],[DateClosed]]="",ABS(NETWORKDAYS(Proc[[#This Row],[DateOpened]],TODAY()))-1,ABS(NETWORKDAYS(Proc[[#This Row],[DateOpened]],Proc[[#This Row],[DateClosed]]))-1)</f>
        <v>2</v>
      </c>
      <c r="R818" s="74" t="s">
        <v>575</v>
      </c>
      <c r="S818" s="73"/>
    </row>
    <row r="819" spans="1:19">
      <c r="A819" s="72" t="s">
        <v>2535</v>
      </c>
      <c r="B819" s="73" t="str">
        <f>IFERROR(VLOOKUP(Proc[[#This Row],[App]],Table2[],3,0),"open")</f>
        <v>open</v>
      </c>
      <c r="C819" s="72" t="s">
        <v>375</v>
      </c>
      <c r="D819" t="s">
        <v>2547</v>
      </c>
      <c r="E819" t="s">
        <v>658</v>
      </c>
      <c r="F819" s="73" t="s">
        <v>2554</v>
      </c>
      <c r="G819" s="72" t="s">
        <v>406</v>
      </c>
      <c r="H819" s="73" t="str">
        <f>IF(Proc[[#This Row],[type]]="LFF (MDG-F)",MID(Proc[[#This Row],[Obj]],13,10),"")</f>
        <v>DE10628300</v>
      </c>
      <c r="J819" s="73" t="b">
        <f>Proc[[#This Row],[Requested]]=Proc[[#This Row],[CurrentParent]]</f>
        <v>0</v>
      </c>
      <c r="K819" s="73" t="str">
        <f>IF(Proc[[#This Row],[Author]]="Marcela Urrego",VLOOKUP(LEFT(Proc[[#This Row],[Requested]],1),Table3[#All],2,0),VLOOKUP(Proc[[#This Row],[Author]],Table4[],2,0))</f>
        <v>MGF</v>
      </c>
      <c r="L819" s="32" t="s">
        <v>530</v>
      </c>
      <c r="M819" s="69">
        <v>45719.398958333331</v>
      </c>
      <c r="P819" s="74" t="str">
        <f ca="1">IF(Proc[[#This Row],[DaysAgeing]]&gt;5,"yep","on track")</f>
        <v>on track</v>
      </c>
      <c r="Q819" s="3">
        <f ca="1">IF(Proc[[#This Row],[DateClosed]]="",ABS(NETWORKDAYS(Proc[[#This Row],[DateOpened]],TODAY()))-1,ABS(NETWORKDAYS(Proc[[#This Row],[DateOpened]],Proc[[#This Row],[DateClosed]]))-1)</f>
        <v>2</v>
      </c>
      <c r="R819" s="74" t="s">
        <v>575</v>
      </c>
      <c r="S819" s="73"/>
    </row>
    <row r="820" spans="1:19">
      <c r="A820" s="72" t="s">
        <v>2535</v>
      </c>
      <c r="B820" s="73" t="str">
        <f>IFERROR(VLOOKUP(Proc[[#This Row],[App]],Table2[],3,0),"open")</f>
        <v>open</v>
      </c>
      <c r="C820" s="72" t="s">
        <v>375</v>
      </c>
      <c r="D820" t="s">
        <v>2548</v>
      </c>
      <c r="E820" t="s">
        <v>658</v>
      </c>
      <c r="F820" s="73" t="s">
        <v>2557</v>
      </c>
      <c r="G820" s="72" t="s">
        <v>406</v>
      </c>
      <c r="H820" s="73" t="str">
        <f>IF(Proc[[#This Row],[type]]="LFF (MDG-F)",MID(Proc[[#This Row],[Obj]],13,10),"")</f>
        <v>DE20675105</v>
      </c>
      <c r="J820" s="73" t="b">
        <f>Proc[[#This Row],[Requested]]=Proc[[#This Row],[CurrentParent]]</f>
        <v>0</v>
      </c>
      <c r="K820" s="73" t="str">
        <f>IF(Proc[[#This Row],[Author]]="Marcela Urrego",VLOOKUP(LEFT(Proc[[#This Row],[Requested]],1),Table3[#All],2,0),VLOOKUP(Proc[[#This Row],[Author]],Table4[],2,0))</f>
        <v>MGF</v>
      </c>
      <c r="L820" s="32" t="s">
        <v>530</v>
      </c>
      <c r="M820" s="69">
        <v>45719.398958333331</v>
      </c>
      <c r="P820" s="74" t="str">
        <f ca="1">IF(Proc[[#This Row],[DaysAgeing]]&gt;5,"yep","on track")</f>
        <v>on track</v>
      </c>
      <c r="Q820" s="3">
        <f ca="1">IF(Proc[[#This Row],[DateClosed]]="",ABS(NETWORKDAYS(Proc[[#This Row],[DateOpened]],TODAY()))-1,ABS(NETWORKDAYS(Proc[[#This Row],[DateOpened]],Proc[[#This Row],[DateClosed]]))-1)</f>
        <v>2</v>
      </c>
      <c r="R820" s="74" t="s">
        <v>575</v>
      </c>
      <c r="S820" s="73"/>
    </row>
    <row r="821" spans="1:19">
      <c r="A821" s="72" t="s">
        <v>2535</v>
      </c>
      <c r="B821" s="73" t="str">
        <f>IFERROR(VLOOKUP(Proc[[#This Row],[App]],Table2[],3,0),"open")</f>
        <v>open</v>
      </c>
      <c r="C821" s="72" t="s">
        <v>375</v>
      </c>
      <c r="D821" t="s">
        <v>2549</v>
      </c>
      <c r="E821" t="s">
        <v>658</v>
      </c>
      <c r="F821" s="73" t="s">
        <v>2557</v>
      </c>
      <c r="G821" s="72" t="s">
        <v>406</v>
      </c>
      <c r="H821" s="73" t="str">
        <f>IF(Proc[[#This Row],[type]]="LFF (MDG-F)",MID(Proc[[#This Row],[Obj]],13,10),"")</f>
        <v>DE20675106</v>
      </c>
      <c r="J821" s="73" t="b">
        <f>Proc[[#This Row],[Requested]]=Proc[[#This Row],[CurrentParent]]</f>
        <v>0</v>
      </c>
      <c r="K821" s="73" t="str">
        <f>IF(Proc[[#This Row],[Author]]="Marcela Urrego",VLOOKUP(LEFT(Proc[[#This Row],[Requested]],1),Table3[#All],2,0),VLOOKUP(Proc[[#This Row],[Author]],Table4[],2,0))</f>
        <v>MGF</v>
      </c>
      <c r="L821" s="32" t="s">
        <v>530</v>
      </c>
      <c r="M821" s="69">
        <v>45719.398958333331</v>
      </c>
      <c r="P821" s="74" t="str">
        <f ca="1">IF(Proc[[#This Row],[DaysAgeing]]&gt;5,"yep","on track")</f>
        <v>on track</v>
      </c>
      <c r="Q821" s="3">
        <f ca="1">IF(Proc[[#This Row],[DateClosed]]="",ABS(NETWORKDAYS(Proc[[#This Row],[DateOpened]],TODAY()))-1,ABS(NETWORKDAYS(Proc[[#This Row],[DateOpened]],Proc[[#This Row],[DateClosed]]))-1)</f>
        <v>2</v>
      </c>
      <c r="R821" s="74" t="s">
        <v>575</v>
      </c>
      <c r="S821" s="73"/>
    </row>
    <row r="822" spans="1:19">
      <c r="A822" s="72" t="s">
        <v>2535</v>
      </c>
      <c r="B822" s="73" t="str">
        <f>IFERROR(VLOOKUP(Proc[[#This Row],[App]],Table2[],3,0),"open")</f>
        <v>open</v>
      </c>
      <c r="C822" t="s">
        <v>377</v>
      </c>
      <c r="D822" t="s">
        <v>2550</v>
      </c>
      <c r="E822" t="s">
        <v>1582</v>
      </c>
      <c r="F822" s="73" t="s">
        <v>449</v>
      </c>
      <c r="G822" s="72" t="s">
        <v>406</v>
      </c>
      <c r="H822" s="73" t="str">
        <f>IF(Proc[[#This Row],[type]]="LFF (MDG-F)",MID(Proc[[#This Row],[Obj]],13,10),"")</f>
        <v>DE20995000</v>
      </c>
      <c r="I822" s="72" t="s">
        <v>449</v>
      </c>
      <c r="J822" s="73" t="b">
        <f>Proc[[#This Row],[Requested]]=Proc[[#This Row],[CurrentParent]]</f>
        <v>0</v>
      </c>
      <c r="K822" s="73" t="str">
        <f>IF(Proc[[#This Row],[Author]]="Marcela Urrego",VLOOKUP(LEFT(Proc[[#This Row],[Requested]],1),Table3[#All],2,0),VLOOKUP(Proc[[#This Row],[Author]],Table4[],2,0))</f>
        <v>MGF</v>
      </c>
      <c r="L822" s="32" t="s">
        <v>530</v>
      </c>
      <c r="M822" s="69">
        <v>45719.398958333331</v>
      </c>
      <c r="P822" s="74" t="str">
        <f ca="1">IF(Proc[[#This Row],[DaysAgeing]]&gt;5,"yep","on track")</f>
        <v>on track</v>
      </c>
      <c r="Q822" s="3">
        <f ca="1">IF(Proc[[#This Row],[DateClosed]]="",ABS(NETWORKDAYS(Proc[[#This Row],[DateOpened]],TODAY()))-1,ABS(NETWORKDAYS(Proc[[#This Row],[DateOpened]],Proc[[#This Row],[DateClosed]]))-1)</f>
        <v>2</v>
      </c>
      <c r="R822" s="74" t="s">
        <v>575</v>
      </c>
      <c r="S822" s="73"/>
    </row>
    <row r="823" spans="1:19">
      <c r="A823" s="72" t="s">
        <v>2535</v>
      </c>
      <c r="B823" s="73" t="str">
        <f>IFERROR(VLOOKUP(Proc[[#This Row],[App]],Table2[],3,0),"open")</f>
        <v>open</v>
      </c>
      <c r="C823" s="72" t="s">
        <v>377</v>
      </c>
      <c r="D823" t="s">
        <v>2551</v>
      </c>
      <c r="E823" t="s">
        <v>1582</v>
      </c>
      <c r="F823" s="73" t="s">
        <v>449</v>
      </c>
      <c r="G823" s="72" t="s">
        <v>406</v>
      </c>
      <c r="H823" s="73" t="str">
        <f>IF(Proc[[#This Row],[type]]="LFF (MDG-F)",MID(Proc[[#This Row],[Obj]],13,10),"")</f>
        <v>DE10889997</v>
      </c>
      <c r="I823" t="s">
        <v>449</v>
      </c>
      <c r="J823" s="73" t="b">
        <f>Proc[[#This Row],[Requested]]=Proc[[#This Row],[CurrentParent]]</f>
        <v>0</v>
      </c>
      <c r="K823" s="73" t="str">
        <f>IF(Proc[[#This Row],[Author]]="Marcela Urrego",VLOOKUP(LEFT(Proc[[#This Row],[Requested]],1),Table3[#All],2,0),VLOOKUP(Proc[[#This Row],[Author]],Table4[],2,0))</f>
        <v>MGF</v>
      </c>
      <c r="L823" s="32" t="s">
        <v>530</v>
      </c>
      <c r="M823" s="69">
        <v>45719.398958333331</v>
      </c>
      <c r="P823" s="74" t="str">
        <f ca="1">IF(Proc[[#This Row],[DaysAgeing]]&gt;5,"yep","on track")</f>
        <v>on track</v>
      </c>
      <c r="Q823" s="3">
        <f ca="1">IF(Proc[[#This Row],[DateClosed]]="",ABS(NETWORKDAYS(Proc[[#This Row],[DateOpened]],TODAY()))-1,ABS(NETWORKDAYS(Proc[[#This Row],[DateOpened]],Proc[[#This Row],[DateClosed]]))-1)</f>
        <v>2</v>
      </c>
      <c r="R823" s="74" t="s">
        <v>575</v>
      </c>
      <c r="S823" s="73"/>
    </row>
    <row r="824" spans="1:19">
      <c r="A824" s="72" t="s">
        <v>2535</v>
      </c>
      <c r="B824" s="73" t="str">
        <f>IFERROR(VLOOKUP(Proc[[#This Row],[App]],Table2[],3,0),"open")</f>
        <v>open</v>
      </c>
      <c r="C824" s="72" t="s">
        <v>377</v>
      </c>
      <c r="D824" t="s">
        <v>2552</v>
      </c>
      <c r="E824" t="s">
        <v>1582</v>
      </c>
      <c r="F824" s="73" t="s">
        <v>449</v>
      </c>
      <c r="G824" s="72" t="s">
        <v>406</v>
      </c>
      <c r="H824" s="73" t="str">
        <f>IF(Proc[[#This Row],[type]]="LFF (MDG-F)",MID(Proc[[#This Row],[Obj]],13,10),"")</f>
        <v>DE10889998</v>
      </c>
      <c r="I824" s="72" t="s">
        <v>449</v>
      </c>
      <c r="J824" s="73" t="b">
        <f>Proc[[#This Row],[Requested]]=Proc[[#This Row],[CurrentParent]]</f>
        <v>0</v>
      </c>
      <c r="K824" s="73" t="str">
        <f>IF(Proc[[#This Row],[Author]]="Marcela Urrego",VLOOKUP(LEFT(Proc[[#This Row],[Requested]],1),Table3[#All],2,0),VLOOKUP(Proc[[#This Row],[Author]],Table4[],2,0))</f>
        <v>MGF</v>
      </c>
      <c r="L824" s="32" t="s">
        <v>530</v>
      </c>
      <c r="M824" s="69">
        <v>45719.398958333331</v>
      </c>
      <c r="P824" s="74" t="str">
        <f ca="1">IF(Proc[[#This Row],[DaysAgeing]]&gt;5,"yep","on track")</f>
        <v>on track</v>
      </c>
      <c r="Q824" s="3">
        <f ca="1">IF(Proc[[#This Row],[DateClosed]]="",ABS(NETWORKDAYS(Proc[[#This Row],[DateOpened]],TODAY()))-1,ABS(NETWORKDAYS(Proc[[#This Row],[DateOpened]],Proc[[#This Row],[DateClosed]]))-1)</f>
        <v>2</v>
      </c>
      <c r="R824" s="74" t="s">
        <v>575</v>
      </c>
      <c r="S824" s="73"/>
    </row>
    <row r="825" spans="1:19">
      <c r="A825" s="72" t="s">
        <v>2535</v>
      </c>
      <c r="B825" s="73" t="str">
        <f>IFERROR(VLOOKUP(Proc[[#This Row],[App]],Table2[],3,0),"open")</f>
        <v>open</v>
      </c>
      <c r="C825" s="72" t="s">
        <v>377</v>
      </c>
      <c r="D825" t="s">
        <v>2553</v>
      </c>
      <c r="E825" t="s">
        <v>1582</v>
      </c>
      <c r="F825" s="73" t="s">
        <v>449</v>
      </c>
      <c r="G825" s="72" t="s">
        <v>406</v>
      </c>
      <c r="H825" s="73" t="str">
        <f>IF(Proc[[#This Row],[type]]="LFF (MDG-F)",MID(Proc[[#This Row],[Obj]],13,10),"")</f>
        <v>DE10889999</v>
      </c>
      <c r="I825" s="72" t="s">
        <v>449</v>
      </c>
      <c r="J825" s="73" t="b">
        <f>Proc[[#This Row],[Requested]]=Proc[[#This Row],[CurrentParent]]</f>
        <v>0</v>
      </c>
      <c r="K825" s="73" t="str">
        <f>IF(Proc[[#This Row],[Author]]="Marcela Urrego",VLOOKUP(LEFT(Proc[[#This Row],[Requested]],1),Table3[#All],2,0),VLOOKUP(Proc[[#This Row],[Author]],Table4[],2,0))</f>
        <v>MGF</v>
      </c>
      <c r="L825" s="32" t="s">
        <v>530</v>
      </c>
      <c r="M825" s="69">
        <v>45719.398958333331</v>
      </c>
      <c r="P825" s="74" t="str">
        <f ca="1">IF(Proc[[#This Row],[DaysAgeing]]&gt;5,"yep","on track")</f>
        <v>on track</v>
      </c>
      <c r="Q825" s="3">
        <f ca="1">IF(Proc[[#This Row],[DateClosed]]="",ABS(NETWORKDAYS(Proc[[#This Row],[DateOpened]],TODAY()))-1,ABS(NETWORKDAYS(Proc[[#This Row],[DateOpened]],Proc[[#This Row],[DateClosed]]))-1)</f>
        <v>2</v>
      </c>
      <c r="R825" s="74" t="s">
        <v>575</v>
      </c>
      <c r="S825" s="73"/>
    </row>
    <row r="826" spans="1:19" hidden="1">
      <c r="A826" t="s">
        <v>2563</v>
      </c>
      <c r="B826" s="73" t="str">
        <f>IFERROR(VLOOKUP(Proc[[#This Row],[App]],Table2[],3,0),"open")</f>
        <v>ok</v>
      </c>
      <c r="C826" s="72" t="s">
        <v>369</v>
      </c>
      <c r="D826" t="s">
        <v>2558</v>
      </c>
      <c r="E826" t="s">
        <v>1582</v>
      </c>
      <c r="F826" s="73" t="s">
        <v>477</v>
      </c>
      <c r="G826" s="72" t="s">
        <v>406</v>
      </c>
      <c r="H826" s="73" t="str">
        <f>IF(Proc[[#This Row],[type]]="LFF (MDG-F)",MID(Proc[[#This Row],[Obj]],13,10),"")</f>
        <v>DE20517200</v>
      </c>
      <c r="J826" s="73" t="b">
        <f>Proc[[#This Row],[Requested]]=Proc[[#This Row],[CurrentParent]]</f>
        <v>0</v>
      </c>
      <c r="K826" s="73" t="str">
        <f>IF(Proc[[#This Row],[Author]]="Marcela Urrego",VLOOKUP(LEFT(Proc[[#This Row],[Requested]],1),Table3[#All],2,0),VLOOKUP(Proc[[#This Row],[Author]],Table4[],2,0))</f>
        <v>MGF</v>
      </c>
      <c r="L826" s="32" t="s">
        <v>530</v>
      </c>
      <c r="M826" s="69">
        <v>45719.3903125</v>
      </c>
      <c r="N826" s="69">
        <v>45721</v>
      </c>
      <c r="O826" s="69">
        <v>45721</v>
      </c>
      <c r="P826" s="74" t="str">
        <f ca="1">IF(Proc[[#This Row],[DaysAgeing]]&gt;5,"yep","on track")</f>
        <v>on track</v>
      </c>
      <c r="Q826" s="3">
        <f ca="1">IF(Proc[[#This Row],[DateClosed]]="",ABS(NETWORKDAYS(Proc[[#This Row],[DateOpened]],TODAY()))-1,ABS(NETWORKDAYS(Proc[[#This Row],[DateOpened]],Proc[[#This Row],[DateClosed]]))-1)</f>
        <v>2</v>
      </c>
      <c r="R826" s="74" t="s">
        <v>575</v>
      </c>
      <c r="S826" s="73"/>
    </row>
    <row r="827" spans="1:19" hidden="1">
      <c r="A827" s="72" t="s">
        <v>2563</v>
      </c>
      <c r="B827" s="73" t="str">
        <f>IFERROR(VLOOKUP(Proc[[#This Row],[App]],Table2[],3,0),"open")</f>
        <v>ok</v>
      </c>
      <c r="C827" s="72" t="s">
        <v>369</v>
      </c>
      <c r="D827" t="s">
        <v>2559</v>
      </c>
      <c r="E827" t="s">
        <v>1582</v>
      </c>
      <c r="F827" s="73" t="s">
        <v>477</v>
      </c>
      <c r="G827" s="72" t="s">
        <v>406</v>
      </c>
      <c r="H827" s="73" t="str">
        <f>IF(Proc[[#This Row],[type]]="LFF (MDG-F)",MID(Proc[[#This Row],[Obj]],13,10),"")</f>
        <v>DE20847204</v>
      </c>
      <c r="J827" s="73" t="b">
        <f>Proc[[#This Row],[Requested]]=Proc[[#This Row],[CurrentParent]]</f>
        <v>0</v>
      </c>
      <c r="K827" s="73" t="str">
        <f>IF(Proc[[#This Row],[Author]]="Marcela Urrego",VLOOKUP(LEFT(Proc[[#This Row],[Requested]],1),Table3[#All],2,0),VLOOKUP(Proc[[#This Row],[Author]],Table4[],2,0))</f>
        <v>MGF</v>
      </c>
      <c r="L827" s="32" t="s">
        <v>530</v>
      </c>
      <c r="M827" s="69">
        <v>45719.3903125</v>
      </c>
      <c r="N827" s="69">
        <v>45721</v>
      </c>
      <c r="O827" s="69">
        <v>45721</v>
      </c>
      <c r="P827" s="74" t="str">
        <f ca="1">IF(Proc[[#This Row],[DaysAgeing]]&gt;5,"yep","on track")</f>
        <v>on track</v>
      </c>
      <c r="Q827" s="3">
        <f ca="1">IF(Proc[[#This Row],[DateClosed]]="",ABS(NETWORKDAYS(Proc[[#This Row],[DateOpened]],TODAY()))-1,ABS(NETWORKDAYS(Proc[[#This Row],[DateOpened]],Proc[[#This Row],[DateClosed]]))-1)</f>
        <v>2</v>
      </c>
      <c r="R827" s="74" t="s">
        <v>575</v>
      </c>
      <c r="S827" s="73"/>
    </row>
    <row r="828" spans="1:19" hidden="1">
      <c r="A828" s="72" t="s">
        <v>2563</v>
      </c>
      <c r="B828" s="73" t="str">
        <f>IFERROR(VLOOKUP(Proc[[#This Row],[App]],Table2[],3,0),"open")</f>
        <v>ok</v>
      </c>
      <c r="C828" s="72" t="s">
        <v>369</v>
      </c>
      <c r="D828" t="s">
        <v>2560</v>
      </c>
      <c r="E828" t="s">
        <v>1582</v>
      </c>
      <c r="F828" s="73" t="s">
        <v>477</v>
      </c>
      <c r="G828" s="72" t="s">
        <v>406</v>
      </c>
      <c r="H828" s="73" t="str">
        <f>IF(Proc[[#This Row],[type]]="LFF (MDG-F)",MID(Proc[[#This Row],[Obj]],13,10),"")</f>
        <v>DE20847205</v>
      </c>
      <c r="J828" s="73" t="b">
        <f>Proc[[#This Row],[Requested]]=Proc[[#This Row],[CurrentParent]]</f>
        <v>0</v>
      </c>
      <c r="K828" s="73" t="str">
        <f>IF(Proc[[#This Row],[Author]]="Marcela Urrego",VLOOKUP(LEFT(Proc[[#This Row],[Requested]],1),Table3[#All],2,0),VLOOKUP(Proc[[#This Row],[Author]],Table4[],2,0))</f>
        <v>MGF</v>
      </c>
      <c r="L828" s="32" t="s">
        <v>530</v>
      </c>
      <c r="M828" s="69">
        <v>45719.3903125</v>
      </c>
      <c r="N828" s="69">
        <v>45721</v>
      </c>
      <c r="O828" s="69">
        <v>45721</v>
      </c>
      <c r="P828" s="74" t="str">
        <f ca="1">IF(Proc[[#This Row],[DaysAgeing]]&gt;5,"yep","on track")</f>
        <v>on track</v>
      </c>
      <c r="Q828" s="3">
        <f ca="1">IF(Proc[[#This Row],[DateClosed]]="",ABS(NETWORKDAYS(Proc[[#This Row],[DateOpened]],TODAY()))-1,ABS(NETWORKDAYS(Proc[[#This Row],[DateOpened]],Proc[[#This Row],[DateClosed]]))-1)</f>
        <v>2</v>
      </c>
      <c r="R828" s="74" t="s">
        <v>575</v>
      </c>
      <c r="S828" s="73"/>
    </row>
    <row r="829" spans="1:19" hidden="1">
      <c r="A829" s="72" t="s">
        <v>2563</v>
      </c>
      <c r="B829" s="73" t="str">
        <f>IFERROR(VLOOKUP(Proc[[#This Row],[App]],Table2[],3,0),"open")</f>
        <v>ok</v>
      </c>
      <c r="C829" s="72" t="s">
        <v>369</v>
      </c>
      <c r="D829" t="s">
        <v>2561</v>
      </c>
      <c r="E829" t="s">
        <v>1582</v>
      </c>
      <c r="F829" s="73" t="s">
        <v>477</v>
      </c>
      <c r="G829" s="72" t="s">
        <v>406</v>
      </c>
      <c r="H829" s="73" t="str">
        <f>IF(Proc[[#This Row],[type]]="LFF (MDG-F)",MID(Proc[[#This Row],[Obj]],13,10),"")</f>
        <v>DE20847206</v>
      </c>
      <c r="J829" s="73" t="b">
        <f>Proc[[#This Row],[Requested]]=Proc[[#This Row],[CurrentParent]]</f>
        <v>0</v>
      </c>
      <c r="K829" s="73" t="str">
        <f>IF(Proc[[#This Row],[Author]]="Marcela Urrego",VLOOKUP(LEFT(Proc[[#This Row],[Requested]],1),Table3[#All],2,0),VLOOKUP(Proc[[#This Row],[Author]],Table4[],2,0))</f>
        <v>MGF</v>
      </c>
      <c r="L829" s="32" t="s">
        <v>530</v>
      </c>
      <c r="M829" s="69">
        <v>45719.3903125</v>
      </c>
      <c r="N829" s="69">
        <v>45721</v>
      </c>
      <c r="O829" s="69">
        <v>45721</v>
      </c>
      <c r="P829" s="74" t="str">
        <f ca="1">IF(Proc[[#This Row],[DaysAgeing]]&gt;5,"yep","on track")</f>
        <v>on track</v>
      </c>
      <c r="Q829" s="3">
        <f ca="1">IF(Proc[[#This Row],[DateClosed]]="",ABS(NETWORKDAYS(Proc[[#This Row],[DateOpened]],TODAY()))-1,ABS(NETWORKDAYS(Proc[[#This Row],[DateOpened]],Proc[[#This Row],[DateClosed]]))-1)</f>
        <v>2</v>
      </c>
      <c r="R829" s="74" t="s">
        <v>575</v>
      </c>
      <c r="S829" s="73"/>
    </row>
    <row r="830" spans="1:19" hidden="1">
      <c r="A830" s="72" t="s">
        <v>2563</v>
      </c>
      <c r="B830" s="73" t="str">
        <f>IFERROR(VLOOKUP(Proc[[#This Row],[App]],Table2[],3,0),"open")</f>
        <v>ok</v>
      </c>
      <c r="C830" s="72" t="s">
        <v>369</v>
      </c>
      <c r="D830" t="s">
        <v>2562</v>
      </c>
      <c r="E830" t="s">
        <v>1582</v>
      </c>
      <c r="F830" s="73" t="s">
        <v>477</v>
      </c>
      <c r="G830" s="72" t="s">
        <v>406</v>
      </c>
      <c r="H830" s="73" t="str">
        <f>IF(Proc[[#This Row],[type]]="LFF (MDG-F)",MID(Proc[[#This Row],[Obj]],13,10),"")</f>
        <v>DE20847207</v>
      </c>
      <c r="J830" s="73" t="b">
        <f>Proc[[#This Row],[Requested]]=Proc[[#This Row],[CurrentParent]]</f>
        <v>0</v>
      </c>
      <c r="K830" s="73" t="str">
        <f>IF(Proc[[#This Row],[Author]]="Marcela Urrego",VLOOKUP(LEFT(Proc[[#This Row],[Requested]],1),Table3[#All],2,0),VLOOKUP(Proc[[#This Row],[Author]],Table4[],2,0))</f>
        <v>MGF</v>
      </c>
      <c r="L830" s="32" t="s">
        <v>530</v>
      </c>
      <c r="M830" s="69">
        <v>45719.3903125</v>
      </c>
      <c r="N830" s="69">
        <v>45721</v>
      </c>
      <c r="O830" s="69">
        <v>45721</v>
      </c>
      <c r="P830" s="74" t="str">
        <f ca="1">IF(Proc[[#This Row],[DaysAgeing]]&gt;5,"yep","on track")</f>
        <v>on track</v>
      </c>
      <c r="Q830" s="3">
        <f ca="1">IF(Proc[[#This Row],[DateClosed]]="",ABS(NETWORKDAYS(Proc[[#This Row],[DateOpened]],TODAY()))-1,ABS(NETWORKDAYS(Proc[[#This Row],[DateOpened]],Proc[[#This Row],[DateClosed]]))-1)</f>
        <v>2</v>
      </c>
      <c r="R830" s="74" t="s">
        <v>575</v>
      </c>
      <c r="S830" s="73"/>
    </row>
    <row r="831" spans="1:19">
      <c r="A831" t="s">
        <v>2565</v>
      </c>
      <c r="B831" s="73" t="str">
        <f>IFERROR(VLOOKUP(Proc[[#This Row],[App]],Table2[],3,0),"open")</f>
        <v>open</v>
      </c>
      <c r="C831" s="72" t="s">
        <v>375</v>
      </c>
      <c r="D831" t="s">
        <v>2564</v>
      </c>
      <c r="E831" t="s">
        <v>2566</v>
      </c>
      <c r="F831" s="73" t="s">
        <v>2567</v>
      </c>
      <c r="G831" s="72" t="s">
        <v>406</v>
      </c>
      <c r="H831" s="73" t="str">
        <f>IF(Proc[[#This Row],[type]]="LFF (MDG-F)",MID(Proc[[#This Row],[Obj]],13,10),"")</f>
        <v>DE10698316</v>
      </c>
      <c r="J831" s="73" t="b">
        <f>Proc[[#This Row],[Requested]]=Proc[[#This Row],[CurrentParent]]</f>
        <v>0</v>
      </c>
      <c r="K831" s="73" t="str">
        <f>IF(Proc[[#This Row],[Author]]="Marcela Urrego",VLOOKUP(LEFT(Proc[[#This Row],[Requested]],1),Table3[#All],2,0),VLOOKUP(Proc[[#This Row],[Author]],Table4[],2,0))</f>
        <v>MGF</v>
      </c>
      <c r="L831" s="32" t="s">
        <v>530</v>
      </c>
      <c r="M831" s="69">
        <v>45719.855474537035</v>
      </c>
      <c r="P831" s="74" t="str">
        <f ca="1">IF(Proc[[#This Row],[DaysAgeing]]&gt;5,"yep","on track")</f>
        <v>on track</v>
      </c>
      <c r="Q831" s="3">
        <f ca="1">IF(Proc[[#This Row],[DateClosed]]="",ABS(NETWORKDAYS(Proc[[#This Row],[DateOpened]],TODAY()))-1,ABS(NETWORKDAYS(Proc[[#This Row],[DateOpened]],Proc[[#This Row],[DateClosed]]))-1)</f>
        <v>2</v>
      </c>
      <c r="R831" s="74" t="s">
        <v>554</v>
      </c>
      <c r="S831" s="73"/>
    </row>
    <row r="832" spans="1:19" hidden="1">
      <c r="A832" t="s">
        <v>2570</v>
      </c>
      <c r="B832" s="73" t="str">
        <f>IFERROR(VLOOKUP(Proc[[#This Row],[App]],Table2[],3,0),"open")</f>
        <v>ok</v>
      </c>
      <c r="C832" s="72" t="s">
        <v>369</v>
      </c>
      <c r="D832" t="s">
        <v>2568</v>
      </c>
      <c r="E832" t="s">
        <v>2569</v>
      </c>
      <c r="F832" s="73" t="s">
        <v>1633</v>
      </c>
      <c r="G832" s="72" t="s">
        <v>406</v>
      </c>
      <c r="H832" s="73" t="str">
        <f>IF(Proc[[#This Row],[type]]="LFF (MDG-F)",MID(Proc[[#This Row],[Obj]],13,10),"")</f>
        <v>CN09L16005</v>
      </c>
      <c r="J832" s="73" t="b">
        <f>Proc[[#This Row],[Requested]]=Proc[[#This Row],[CurrentParent]]</f>
        <v>0</v>
      </c>
      <c r="K832" s="73" t="str">
        <f>IF(Proc[[#This Row],[Author]]="Marcela Urrego",VLOOKUP(LEFT(Proc[[#This Row],[Requested]],1),Table3[#All],2,0),VLOOKUP(Proc[[#This Row],[Author]],Table4[],2,0))</f>
        <v>EL</v>
      </c>
      <c r="L832" s="32" t="s">
        <v>530</v>
      </c>
      <c r="M832" s="69">
        <v>45719.579097222224</v>
      </c>
      <c r="N832" s="69">
        <v>45721</v>
      </c>
      <c r="O832" s="69">
        <v>45721</v>
      </c>
      <c r="P832" s="74" t="str">
        <f ca="1">IF(Proc[[#This Row],[DaysAgeing]]&gt;5,"yep","on track")</f>
        <v>on track</v>
      </c>
      <c r="Q832" s="3">
        <f ca="1">IF(Proc[[#This Row],[DateClosed]]="",ABS(NETWORKDAYS(Proc[[#This Row],[DateOpened]],TODAY()))-1,ABS(NETWORKDAYS(Proc[[#This Row],[DateOpened]],Proc[[#This Row],[DateClosed]]))-1)</f>
        <v>2</v>
      </c>
      <c r="R832" s="74" t="s">
        <v>1113</v>
      </c>
      <c r="S832" s="73"/>
    </row>
    <row r="833" spans="1:19">
      <c r="A833" t="s">
        <v>2573</v>
      </c>
      <c r="B833" s="73" t="str">
        <f>IFERROR(VLOOKUP(Proc[[#This Row],[App]],Table2[],3,0),"open")</f>
        <v>open</v>
      </c>
      <c r="C833" t="s">
        <v>375</v>
      </c>
      <c r="D833" t="s">
        <v>2571</v>
      </c>
      <c r="E833" t="s">
        <v>1671</v>
      </c>
      <c r="F833" s="73" t="s">
        <v>2572</v>
      </c>
      <c r="G833" s="72" t="s">
        <v>406</v>
      </c>
      <c r="H833" s="73" t="str">
        <f>IF(Proc[[#This Row],[type]]="LFF (MDG-F)",MID(Proc[[#This Row],[Obj]],13,10),"")</f>
        <v>DE10622600</v>
      </c>
      <c r="J833" s="73" t="b">
        <f>Proc[[#This Row],[Requested]]=Proc[[#This Row],[CurrentParent]]</f>
        <v>0</v>
      </c>
      <c r="K833" s="73" t="str">
        <f>IF(Proc[[#This Row],[Author]]="Marcela Urrego",VLOOKUP(LEFT(Proc[[#This Row],[Requested]],1),Table3[#All],2,0),VLOOKUP(Proc[[#This Row],[Author]],Table4[],2,0))</f>
        <v>MGF</v>
      </c>
      <c r="L833" s="32" t="s">
        <v>530</v>
      </c>
      <c r="M833" s="69">
        <v>45721.464016203703</v>
      </c>
      <c r="P833" s="74" t="str">
        <f ca="1">IF(Proc[[#This Row],[DaysAgeing]]&gt;5,"yep","on track")</f>
        <v>on track</v>
      </c>
      <c r="Q833" s="3">
        <f ca="1">IF(Proc[[#This Row],[DateClosed]]="",ABS(NETWORKDAYS(Proc[[#This Row],[DateOpened]],TODAY()))-1,ABS(NETWORKDAYS(Proc[[#This Row],[DateOpened]],Proc[[#This Row],[DateClosed]]))-1)</f>
        <v>0</v>
      </c>
      <c r="R833" s="74" t="s">
        <v>575</v>
      </c>
      <c r="S833" s="73"/>
    </row>
    <row r="834" spans="1:19">
      <c r="A834" t="s">
        <v>2593</v>
      </c>
      <c r="B834" s="73" t="str">
        <f>IFERROR(VLOOKUP(Proc[[#This Row],[App]],Table2[],3,0),"open")</f>
        <v>open</v>
      </c>
      <c r="C834" t="s">
        <v>370</v>
      </c>
      <c r="D834" t="s">
        <v>2574</v>
      </c>
      <c r="E834" t="s">
        <v>690</v>
      </c>
      <c r="F834" s="73" t="s">
        <v>2597</v>
      </c>
      <c r="G834" t="s">
        <v>400</v>
      </c>
      <c r="H834" s="73" t="str">
        <f>IF(Proc[[#This Row],[type]]="LFF (MDG-F)",MID(Proc[[#This Row],[Obj]],13,10),"")</f>
        <v/>
      </c>
      <c r="J834" s="73" t="b">
        <f>Proc[[#This Row],[Requested]]=Proc[[#This Row],[CurrentParent]]</f>
        <v>0</v>
      </c>
      <c r="K834" s="73" t="str">
        <f>IF(Proc[[#This Row],[Author]]="Marcela Urrego",VLOOKUP(LEFT(Proc[[#This Row],[Requested]],1),Table3[#All],2,0),VLOOKUP(Proc[[#This Row],[Author]],Table4[],2,0))</f>
        <v>MGF</v>
      </c>
      <c r="L834" s="32" t="s">
        <v>530</v>
      </c>
      <c r="M834" s="69">
        <v>45720.607928240737</v>
      </c>
      <c r="P834" s="74" t="str">
        <f ca="1">IF(Proc[[#This Row],[DaysAgeing]]&gt;5,"yep","on track")</f>
        <v>on track</v>
      </c>
      <c r="Q834" s="3">
        <f ca="1">IF(Proc[[#This Row],[DateClosed]]="",ABS(NETWORKDAYS(Proc[[#This Row],[DateOpened]],TODAY()))-1,ABS(NETWORKDAYS(Proc[[#This Row],[DateOpened]],Proc[[#This Row],[DateClosed]]))-1)</f>
        <v>1</v>
      </c>
      <c r="R834" s="74" t="s">
        <v>1532</v>
      </c>
      <c r="S834" s="73"/>
    </row>
    <row r="835" spans="1:19">
      <c r="A835" t="s">
        <v>2593</v>
      </c>
      <c r="B835" s="73" t="str">
        <f>IFERROR(VLOOKUP(Proc[[#This Row],[App]],Table2[],3,0),"open")</f>
        <v>open</v>
      </c>
      <c r="C835" t="s">
        <v>370</v>
      </c>
      <c r="D835" t="s">
        <v>2575</v>
      </c>
      <c r="E835" t="s">
        <v>429</v>
      </c>
      <c r="F835" s="73" t="s">
        <v>2598</v>
      </c>
      <c r="G835" s="72" t="s">
        <v>400</v>
      </c>
      <c r="H835" s="73" t="str">
        <f>IF(Proc[[#This Row],[type]]="LFF (MDG-F)",MID(Proc[[#This Row],[Obj]],13,10),"")</f>
        <v/>
      </c>
      <c r="J835" s="73" t="b">
        <f>Proc[[#This Row],[Requested]]=Proc[[#This Row],[CurrentParent]]</f>
        <v>0</v>
      </c>
      <c r="K835" s="73" t="str">
        <f>IF(Proc[[#This Row],[Author]]="Marcela Urrego",VLOOKUP(LEFT(Proc[[#This Row],[Requested]],1),Table3[#All],2,0),VLOOKUP(Proc[[#This Row],[Author]],Table4[],2,0))</f>
        <v>MGF</v>
      </c>
      <c r="L835" s="32" t="s">
        <v>530</v>
      </c>
      <c r="M835" s="69">
        <v>45720.607928240737</v>
      </c>
      <c r="P835" s="74" t="str">
        <f ca="1">IF(Proc[[#This Row],[DaysAgeing]]&gt;5,"yep","on track")</f>
        <v>on track</v>
      </c>
      <c r="Q835" s="3">
        <f ca="1">IF(Proc[[#This Row],[DateClosed]]="",ABS(NETWORKDAYS(Proc[[#This Row],[DateOpened]],TODAY()))-1,ABS(NETWORKDAYS(Proc[[#This Row],[DateOpened]],Proc[[#This Row],[DateClosed]]))-1)</f>
        <v>1</v>
      </c>
      <c r="R835" s="74" t="s">
        <v>1532</v>
      </c>
      <c r="S835" s="73"/>
    </row>
    <row r="836" spans="1:19">
      <c r="A836" t="s">
        <v>2593</v>
      </c>
      <c r="B836" s="73" t="str">
        <f>IFERROR(VLOOKUP(Proc[[#This Row],[App]],Table2[],3,0),"open")</f>
        <v>open</v>
      </c>
      <c r="C836" t="s">
        <v>370</v>
      </c>
      <c r="D836" t="s">
        <v>2576</v>
      </c>
      <c r="E836" t="s">
        <v>690</v>
      </c>
      <c r="F836" s="73" t="s">
        <v>2597</v>
      </c>
      <c r="G836" s="72" t="s">
        <v>400</v>
      </c>
      <c r="H836" s="73" t="str">
        <f>IF(Proc[[#This Row],[type]]="LFF (MDG-F)",MID(Proc[[#This Row],[Obj]],13,10),"")</f>
        <v/>
      </c>
      <c r="J836" s="73" t="b">
        <f>Proc[[#This Row],[Requested]]=Proc[[#This Row],[CurrentParent]]</f>
        <v>0</v>
      </c>
      <c r="K836" s="73" t="str">
        <f>IF(Proc[[#This Row],[Author]]="Marcela Urrego",VLOOKUP(LEFT(Proc[[#This Row],[Requested]],1),Table3[#All],2,0),VLOOKUP(Proc[[#This Row],[Author]],Table4[],2,0))</f>
        <v>MGF</v>
      </c>
      <c r="L836" s="32" t="s">
        <v>530</v>
      </c>
      <c r="M836" s="69">
        <v>45720.607928240737</v>
      </c>
      <c r="P836" s="74" t="str">
        <f ca="1">IF(Proc[[#This Row],[DaysAgeing]]&gt;5,"yep","on track")</f>
        <v>on track</v>
      </c>
      <c r="Q836" s="3">
        <f ca="1">IF(Proc[[#This Row],[DateClosed]]="",ABS(NETWORKDAYS(Proc[[#This Row],[DateOpened]],TODAY()))-1,ABS(NETWORKDAYS(Proc[[#This Row],[DateOpened]],Proc[[#This Row],[DateClosed]]))-1)</f>
        <v>1</v>
      </c>
      <c r="R836" s="74" t="s">
        <v>1532</v>
      </c>
      <c r="S836" s="73"/>
    </row>
    <row r="837" spans="1:19">
      <c r="A837" t="s">
        <v>2593</v>
      </c>
      <c r="B837" s="73" t="str">
        <f>IFERROR(VLOOKUP(Proc[[#This Row],[App]],Table2[],3,0),"open")</f>
        <v>open</v>
      </c>
      <c r="C837" t="s">
        <v>375</v>
      </c>
      <c r="D837" t="s">
        <v>2577</v>
      </c>
      <c r="E837" t="s">
        <v>1531</v>
      </c>
      <c r="F837" s="73" t="s">
        <v>689</v>
      </c>
      <c r="G837" s="72" t="s">
        <v>406</v>
      </c>
      <c r="H837" s="73" t="str">
        <f>IF(Proc[[#This Row],[type]]="LFF (MDG-F)",MID(Proc[[#This Row],[Obj]],13,10),"")</f>
        <v>DE10513301</v>
      </c>
      <c r="J837" s="73" t="b">
        <f>Proc[[#This Row],[Requested]]=Proc[[#This Row],[CurrentParent]]</f>
        <v>0</v>
      </c>
      <c r="K837" s="73" t="str">
        <f>IF(Proc[[#This Row],[Author]]="Marcela Urrego",VLOOKUP(LEFT(Proc[[#This Row],[Requested]],1),Table3[#All],2,0),VLOOKUP(Proc[[#This Row],[Author]],Table4[],2,0))</f>
        <v>MGF</v>
      </c>
      <c r="L837" s="32" t="s">
        <v>530</v>
      </c>
      <c r="M837" s="69">
        <v>45720.607928240737</v>
      </c>
      <c r="P837" s="74" t="str">
        <f ca="1">IF(Proc[[#This Row],[DaysAgeing]]&gt;5,"yep","on track")</f>
        <v>on track</v>
      </c>
      <c r="Q837" s="3">
        <f ca="1">IF(Proc[[#This Row],[DateClosed]]="",ABS(NETWORKDAYS(Proc[[#This Row],[DateOpened]],TODAY()))-1,ABS(NETWORKDAYS(Proc[[#This Row],[DateOpened]],Proc[[#This Row],[DateClosed]]))-1)</f>
        <v>1</v>
      </c>
      <c r="R837" s="74" t="s">
        <v>1532</v>
      </c>
      <c r="S837" s="73"/>
    </row>
    <row r="838" spans="1:19">
      <c r="A838" t="s">
        <v>2593</v>
      </c>
      <c r="B838" s="73" t="str">
        <f>IFERROR(VLOOKUP(Proc[[#This Row],[App]],Table2[],3,0),"open")</f>
        <v>open</v>
      </c>
      <c r="C838" t="s">
        <v>375</v>
      </c>
      <c r="D838" t="s">
        <v>2578</v>
      </c>
      <c r="E838" t="s">
        <v>2594</v>
      </c>
      <c r="F838" s="73" t="s">
        <v>2599</v>
      </c>
      <c r="G838" s="72" t="s">
        <v>406</v>
      </c>
      <c r="H838" s="73" t="str">
        <f>IF(Proc[[#This Row],[type]]="LFF (MDG-F)",MID(Proc[[#This Row],[Obj]],13,10),"")</f>
        <v>DE10533004</v>
      </c>
      <c r="J838" s="73" t="b">
        <f>Proc[[#This Row],[Requested]]=Proc[[#This Row],[CurrentParent]]</f>
        <v>0</v>
      </c>
      <c r="K838" s="73" t="str">
        <f>IF(Proc[[#This Row],[Author]]="Marcela Urrego",VLOOKUP(LEFT(Proc[[#This Row],[Requested]],1),Table3[#All],2,0),VLOOKUP(Proc[[#This Row],[Author]],Table4[],2,0))</f>
        <v>MGF</v>
      </c>
      <c r="L838" s="32" t="s">
        <v>530</v>
      </c>
      <c r="M838" s="69">
        <v>45720.607928240737</v>
      </c>
      <c r="P838" s="74" t="str">
        <f ca="1">IF(Proc[[#This Row],[DaysAgeing]]&gt;5,"yep","on track")</f>
        <v>on track</v>
      </c>
      <c r="Q838" s="3">
        <f ca="1">IF(Proc[[#This Row],[DateClosed]]="",ABS(NETWORKDAYS(Proc[[#This Row],[DateOpened]],TODAY()))-1,ABS(NETWORKDAYS(Proc[[#This Row],[DateOpened]],Proc[[#This Row],[DateClosed]]))-1)</f>
        <v>1</v>
      </c>
      <c r="R838" s="74" t="s">
        <v>1532</v>
      </c>
      <c r="S838" s="73"/>
    </row>
    <row r="839" spans="1:19">
      <c r="A839" t="s">
        <v>2593</v>
      </c>
      <c r="B839" s="73" t="str">
        <f>IFERROR(VLOOKUP(Proc[[#This Row],[App]],Table2[],3,0),"open")</f>
        <v>open</v>
      </c>
      <c r="C839" t="s">
        <v>375</v>
      </c>
      <c r="D839" t="s">
        <v>2579</v>
      </c>
      <c r="E839" t="s">
        <v>432</v>
      </c>
      <c r="F839" s="73" t="s">
        <v>2600</v>
      </c>
      <c r="G839" s="72" t="s">
        <v>406</v>
      </c>
      <c r="H839" s="73" t="str">
        <f>IF(Proc[[#This Row],[type]]="LFF (MDG-F)",MID(Proc[[#This Row],[Obj]],13,10),"")</f>
        <v>DE65GIT032</v>
      </c>
      <c r="J839" s="73" t="b">
        <f>Proc[[#This Row],[Requested]]=Proc[[#This Row],[CurrentParent]]</f>
        <v>0</v>
      </c>
      <c r="K839" s="73" t="str">
        <f>IF(Proc[[#This Row],[Author]]="Marcela Urrego",VLOOKUP(LEFT(Proc[[#This Row],[Requested]],1),Table3[#All],2,0),VLOOKUP(Proc[[#This Row],[Author]],Table4[],2,0))</f>
        <v>MGF</v>
      </c>
      <c r="L839" s="32" t="s">
        <v>530</v>
      </c>
      <c r="M839" s="69">
        <v>45720.607928240737</v>
      </c>
      <c r="P839" s="74" t="str">
        <f ca="1">IF(Proc[[#This Row],[DaysAgeing]]&gt;5,"yep","on track")</f>
        <v>on track</v>
      </c>
      <c r="Q839" s="3">
        <f ca="1">IF(Proc[[#This Row],[DateClosed]]="",ABS(NETWORKDAYS(Proc[[#This Row],[DateOpened]],TODAY()))-1,ABS(NETWORKDAYS(Proc[[#This Row],[DateOpened]],Proc[[#This Row],[DateClosed]]))-1)</f>
        <v>1</v>
      </c>
      <c r="R839" s="74" t="s">
        <v>1532</v>
      </c>
      <c r="S839" s="73"/>
    </row>
    <row r="840" spans="1:19">
      <c r="A840" t="s">
        <v>2593</v>
      </c>
      <c r="B840" s="73" t="str">
        <f>IFERROR(VLOOKUP(Proc[[#This Row],[App]],Table2[],3,0),"open")</f>
        <v>open</v>
      </c>
      <c r="C840" t="s">
        <v>375</v>
      </c>
      <c r="D840" t="s">
        <v>2580</v>
      </c>
      <c r="E840" t="s">
        <v>2595</v>
      </c>
      <c r="F840" s="73" t="s">
        <v>2262</v>
      </c>
      <c r="G840" s="72" t="s">
        <v>406</v>
      </c>
      <c r="H840" s="73" t="str">
        <f>IF(Proc[[#This Row],[type]]="LFF (MDG-F)",MID(Proc[[#This Row],[Obj]],13,10),"")</f>
        <v>VN50GIT050</v>
      </c>
      <c r="J840" s="73" t="b">
        <f>Proc[[#This Row],[Requested]]=Proc[[#This Row],[CurrentParent]]</f>
        <v>0</v>
      </c>
      <c r="K840" s="73" t="str">
        <f>IF(Proc[[#This Row],[Author]]="Marcela Urrego",VLOOKUP(LEFT(Proc[[#This Row],[Requested]],1),Table3[#All],2,0),VLOOKUP(Proc[[#This Row],[Author]],Table4[],2,0))</f>
        <v>MGF</v>
      </c>
      <c r="L840" s="32" t="s">
        <v>530</v>
      </c>
      <c r="M840" s="69">
        <v>45720.607928240737</v>
      </c>
      <c r="P840" s="74" t="str">
        <f ca="1">IF(Proc[[#This Row],[DaysAgeing]]&gt;5,"yep","on track")</f>
        <v>on track</v>
      </c>
      <c r="Q840" s="3">
        <f ca="1">IF(Proc[[#This Row],[DateClosed]]="",ABS(NETWORKDAYS(Proc[[#This Row],[DateOpened]],TODAY()))-1,ABS(NETWORKDAYS(Proc[[#This Row],[DateOpened]],Proc[[#This Row],[DateClosed]]))-1)</f>
        <v>1</v>
      </c>
      <c r="R840" s="74" t="s">
        <v>1532</v>
      </c>
      <c r="S840" s="73"/>
    </row>
    <row r="841" spans="1:19">
      <c r="A841" t="s">
        <v>2593</v>
      </c>
      <c r="B841" s="73" t="str">
        <f>IFERROR(VLOOKUP(Proc[[#This Row],[App]],Table2[],3,0),"open")</f>
        <v>open</v>
      </c>
      <c r="C841" t="s">
        <v>375</v>
      </c>
      <c r="D841" t="s">
        <v>2581</v>
      </c>
      <c r="E841" t="s">
        <v>429</v>
      </c>
      <c r="F841" s="73" t="s">
        <v>2598</v>
      </c>
      <c r="G841" s="72" t="s">
        <v>406</v>
      </c>
      <c r="H841" s="73" t="str">
        <f>IF(Proc[[#This Row],[type]]="LFF (MDG-F)",MID(Proc[[#This Row],[Obj]],13,10),"")</f>
        <v>ZA50GIT11B</v>
      </c>
      <c r="J841" s="73" t="b">
        <f>Proc[[#This Row],[Requested]]=Proc[[#This Row],[CurrentParent]]</f>
        <v>0</v>
      </c>
      <c r="K841" s="73" t="str">
        <f>IF(Proc[[#This Row],[Author]]="Marcela Urrego",VLOOKUP(LEFT(Proc[[#This Row],[Requested]],1),Table3[#All],2,0),VLOOKUP(Proc[[#This Row],[Author]],Table4[],2,0))</f>
        <v>MGF</v>
      </c>
      <c r="L841" s="32" t="s">
        <v>530</v>
      </c>
      <c r="M841" s="69">
        <v>45720.607928240737</v>
      </c>
      <c r="P841" s="74" t="str">
        <f ca="1">IF(Proc[[#This Row],[DaysAgeing]]&gt;5,"yep","on track")</f>
        <v>on track</v>
      </c>
      <c r="Q841" s="3">
        <f ca="1">IF(Proc[[#This Row],[DateClosed]]="",ABS(NETWORKDAYS(Proc[[#This Row],[DateOpened]],TODAY()))-1,ABS(NETWORKDAYS(Proc[[#This Row],[DateOpened]],Proc[[#This Row],[DateClosed]]))-1)</f>
        <v>1</v>
      </c>
      <c r="R841" s="74" t="s">
        <v>1532</v>
      </c>
      <c r="S841" s="73"/>
    </row>
    <row r="842" spans="1:19">
      <c r="A842" t="s">
        <v>2593</v>
      </c>
      <c r="B842" s="73" t="str">
        <f>IFERROR(VLOOKUP(Proc[[#This Row],[App]],Table2[],3,0),"open")</f>
        <v>open</v>
      </c>
      <c r="C842" t="s">
        <v>375</v>
      </c>
      <c r="D842" t="s">
        <v>2582</v>
      </c>
      <c r="E842" t="s">
        <v>1531</v>
      </c>
      <c r="F842" s="73" t="s">
        <v>689</v>
      </c>
      <c r="G842" s="72" t="s">
        <v>406</v>
      </c>
      <c r="H842" s="73" t="str">
        <f>IF(Proc[[#This Row],[type]]="LFF (MDG-F)",MID(Proc[[#This Row],[Obj]],13,10),"")</f>
        <v>US10GIT044</v>
      </c>
      <c r="J842" s="73" t="b">
        <f>Proc[[#This Row],[Requested]]=Proc[[#This Row],[CurrentParent]]</f>
        <v>0</v>
      </c>
      <c r="K842" s="73" t="str">
        <f>IF(Proc[[#This Row],[Author]]="Marcela Urrego",VLOOKUP(LEFT(Proc[[#This Row],[Requested]],1),Table3[#All],2,0),VLOOKUP(Proc[[#This Row],[Author]],Table4[],2,0))</f>
        <v>MGF</v>
      </c>
      <c r="L842" s="32" t="s">
        <v>530</v>
      </c>
      <c r="M842" s="69">
        <v>45720.607928240737</v>
      </c>
      <c r="P842" s="74" t="str">
        <f ca="1">IF(Proc[[#This Row],[DaysAgeing]]&gt;5,"yep","on track")</f>
        <v>on track</v>
      </c>
      <c r="Q842" s="3">
        <f ca="1">IF(Proc[[#This Row],[DateClosed]]="",ABS(NETWORKDAYS(Proc[[#This Row],[DateOpened]],TODAY()))-1,ABS(NETWORKDAYS(Proc[[#This Row],[DateOpened]],Proc[[#This Row],[DateClosed]]))-1)</f>
        <v>1</v>
      </c>
      <c r="R842" s="74" t="s">
        <v>1532</v>
      </c>
      <c r="S842" s="73"/>
    </row>
    <row r="843" spans="1:19">
      <c r="A843" t="s">
        <v>2593</v>
      </c>
      <c r="B843" s="73" t="str">
        <f>IFERROR(VLOOKUP(Proc[[#This Row],[App]],Table2[],3,0),"open")</f>
        <v>open</v>
      </c>
      <c r="C843" t="s">
        <v>370</v>
      </c>
      <c r="D843" t="s">
        <v>2583</v>
      </c>
      <c r="E843" t="s">
        <v>1531</v>
      </c>
      <c r="F843" s="73" t="s">
        <v>689</v>
      </c>
      <c r="G843" s="72" t="s">
        <v>400</v>
      </c>
      <c r="H843" s="73"/>
      <c r="J843" s="73" t="b">
        <f>Proc[[#This Row],[Requested]]=Proc[[#This Row],[CurrentParent]]</f>
        <v>0</v>
      </c>
      <c r="K843" s="73" t="str">
        <f>IF(Proc[[#This Row],[Author]]="Marcela Urrego",VLOOKUP(LEFT(Proc[[#This Row],[Requested]],1),Table3[#All],2,0),VLOOKUP(Proc[[#This Row],[Author]],Table4[],2,0))</f>
        <v>MGF</v>
      </c>
      <c r="L843" s="32" t="s">
        <v>530</v>
      </c>
      <c r="M843" s="69">
        <v>45720.607928240737</v>
      </c>
      <c r="P843" s="74" t="str">
        <f ca="1">IF(Proc[[#This Row],[DaysAgeing]]&gt;5,"yep","on track")</f>
        <v>on track</v>
      </c>
      <c r="Q843" s="3">
        <f ca="1">IF(Proc[[#This Row],[DateClosed]]="",ABS(NETWORKDAYS(Proc[[#This Row],[DateOpened]],TODAY()))-1,ABS(NETWORKDAYS(Proc[[#This Row],[DateOpened]],Proc[[#This Row],[DateClosed]]))-1)</f>
        <v>1</v>
      </c>
      <c r="R843" s="74" t="s">
        <v>1532</v>
      </c>
      <c r="S843" s="73"/>
    </row>
    <row r="844" spans="1:19">
      <c r="A844" t="s">
        <v>2593</v>
      </c>
      <c r="B844" s="73" t="str">
        <f>IFERROR(VLOOKUP(Proc[[#This Row],[App]],Table2[],3,0),"open")</f>
        <v>open</v>
      </c>
      <c r="C844" t="s">
        <v>370</v>
      </c>
      <c r="D844" t="s">
        <v>2584</v>
      </c>
      <c r="E844" t="s">
        <v>431</v>
      </c>
      <c r="F844" s="73" t="s">
        <v>2601</v>
      </c>
      <c r="G844" s="72" t="s">
        <v>400</v>
      </c>
      <c r="H844" s="73" t="str">
        <f>IF(Proc[[#This Row],[type]]="LFF (MDG-F)",MID(Proc[[#This Row],[Obj]],13,10),"")</f>
        <v/>
      </c>
      <c r="J844" s="73" t="b">
        <f>Proc[[#This Row],[Requested]]=Proc[[#This Row],[CurrentParent]]</f>
        <v>0</v>
      </c>
      <c r="K844" s="73" t="str">
        <f>IF(Proc[[#This Row],[Author]]="Marcela Urrego",VLOOKUP(LEFT(Proc[[#This Row],[Requested]],1),Table3[#All],2,0),VLOOKUP(Proc[[#This Row],[Author]],Table4[],2,0))</f>
        <v>MGF</v>
      </c>
      <c r="L844" s="32" t="s">
        <v>530</v>
      </c>
      <c r="M844" s="69">
        <v>45720.607928240737</v>
      </c>
      <c r="P844" s="74" t="str">
        <f ca="1">IF(Proc[[#This Row],[DaysAgeing]]&gt;5,"yep","on track")</f>
        <v>on track</v>
      </c>
      <c r="Q844" s="3">
        <f ca="1">IF(Proc[[#This Row],[DateClosed]]="",ABS(NETWORKDAYS(Proc[[#This Row],[DateOpened]],TODAY()))-1,ABS(NETWORKDAYS(Proc[[#This Row],[DateOpened]],Proc[[#This Row],[DateClosed]]))-1)</f>
        <v>1</v>
      </c>
      <c r="R844" s="74" t="s">
        <v>1532</v>
      </c>
      <c r="S844" s="73"/>
    </row>
    <row r="845" spans="1:19">
      <c r="A845" t="s">
        <v>2593</v>
      </c>
      <c r="B845" s="73" t="str">
        <f>IFERROR(VLOOKUP(Proc[[#This Row],[App]],Table2[],3,0),"open")</f>
        <v>open</v>
      </c>
      <c r="C845" t="s">
        <v>370</v>
      </c>
      <c r="D845" t="s">
        <v>2585</v>
      </c>
      <c r="E845" t="s">
        <v>1287</v>
      </c>
      <c r="F845" s="73" t="s">
        <v>1293</v>
      </c>
      <c r="G845" s="72" t="s">
        <v>400</v>
      </c>
      <c r="H845" s="73" t="str">
        <f>IF(Proc[[#This Row],[type]]="LFF (MDG-F)",MID(Proc[[#This Row],[Obj]],13,10),"")</f>
        <v/>
      </c>
      <c r="J845" s="73" t="b">
        <f>Proc[[#This Row],[Requested]]=Proc[[#This Row],[CurrentParent]]</f>
        <v>0</v>
      </c>
      <c r="K845" s="73" t="str">
        <f>IF(Proc[[#This Row],[Author]]="Marcela Urrego",VLOOKUP(LEFT(Proc[[#This Row],[Requested]],1),Table3[#All],2,0),VLOOKUP(Proc[[#This Row],[Author]],Table4[],2,0))</f>
        <v>MGF</v>
      </c>
      <c r="L845" s="32" t="s">
        <v>530</v>
      </c>
      <c r="M845" s="69">
        <v>45720.607928240737</v>
      </c>
      <c r="P845" s="74" t="str">
        <f ca="1">IF(Proc[[#This Row],[DaysAgeing]]&gt;5,"yep","on track")</f>
        <v>on track</v>
      </c>
      <c r="Q845" s="3">
        <f ca="1">IF(Proc[[#This Row],[DateClosed]]="",ABS(NETWORKDAYS(Proc[[#This Row],[DateOpened]],TODAY()))-1,ABS(NETWORKDAYS(Proc[[#This Row],[DateOpened]],Proc[[#This Row],[DateClosed]]))-1)</f>
        <v>1</v>
      </c>
      <c r="R845" s="74" t="s">
        <v>1532</v>
      </c>
      <c r="S845" s="73"/>
    </row>
    <row r="846" spans="1:19">
      <c r="A846" t="s">
        <v>2593</v>
      </c>
      <c r="B846" s="73" t="str">
        <f>IFERROR(VLOOKUP(Proc[[#This Row],[App]],Table2[],3,0),"open")</f>
        <v>open</v>
      </c>
      <c r="C846" t="s">
        <v>370</v>
      </c>
      <c r="D846" t="s">
        <v>2586</v>
      </c>
      <c r="E846" t="s">
        <v>1287</v>
      </c>
      <c r="F846" s="73" t="s">
        <v>1293</v>
      </c>
      <c r="G846" s="72" t="s">
        <v>400</v>
      </c>
      <c r="H846" s="73" t="str">
        <f>IF(Proc[[#This Row],[type]]="LFF (MDG-F)",MID(Proc[[#This Row],[Obj]],13,10),"")</f>
        <v/>
      </c>
      <c r="J846" s="73" t="b">
        <f>Proc[[#This Row],[Requested]]=Proc[[#This Row],[CurrentParent]]</f>
        <v>0</v>
      </c>
      <c r="K846" s="73" t="str">
        <f>IF(Proc[[#This Row],[Author]]="Marcela Urrego",VLOOKUP(LEFT(Proc[[#This Row],[Requested]],1),Table3[#All],2,0),VLOOKUP(Proc[[#This Row],[Author]],Table4[],2,0))</f>
        <v>MGF</v>
      </c>
      <c r="L846" s="32" t="s">
        <v>530</v>
      </c>
      <c r="M846" s="69">
        <v>45720.607928240737</v>
      </c>
      <c r="P846" s="74" t="str">
        <f ca="1">IF(Proc[[#This Row],[DaysAgeing]]&gt;5,"yep","on track")</f>
        <v>on track</v>
      </c>
      <c r="Q846" s="3">
        <f ca="1">IF(Proc[[#This Row],[DateClosed]]="",ABS(NETWORKDAYS(Proc[[#This Row],[DateOpened]],TODAY()))-1,ABS(NETWORKDAYS(Proc[[#This Row],[DateOpened]],Proc[[#This Row],[DateClosed]]))-1)</f>
        <v>1</v>
      </c>
      <c r="R846" s="74" t="s">
        <v>1532</v>
      </c>
      <c r="S846" s="73"/>
    </row>
    <row r="847" spans="1:19">
      <c r="A847" t="s">
        <v>2593</v>
      </c>
      <c r="B847" s="73" t="str">
        <f>IFERROR(VLOOKUP(Proc[[#This Row],[App]],Table2[],3,0),"open")</f>
        <v>open</v>
      </c>
      <c r="C847" t="s">
        <v>370</v>
      </c>
      <c r="D847" t="s">
        <v>2587</v>
      </c>
      <c r="E847" t="s">
        <v>431</v>
      </c>
      <c r="F847" s="73" t="s">
        <v>1293</v>
      </c>
      <c r="G847" s="72" t="s">
        <v>400</v>
      </c>
      <c r="H847" s="73" t="str">
        <f>IF(Proc[[#This Row],[type]]="LFF (MDG-F)",MID(Proc[[#This Row],[Obj]],13,10),"")</f>
        <v/>
      </c>
      <c r="J847" s="73" t="b">
        <f>Proc[[#This Row],[Requested]]=Proc[[#This Row],[CurrentParent]]</f>
        <v>0</v>
      </c>
      <c r="K847" s="73" t="str">
        <f>IF(Proc[[#This Row],[Author]]="Marcela Urrego",VLOOKUP(LEFT(Proc[[#This Row],[Requested]],1),Table3[#All],2,0),VLOOKUP(Proc[[#This Row],[Author]],Table4[],2,0))</f>
        <v>MGF</v>
      </c>
      <c r="L847" s="32" t="s">
        <v>530</v>
      </c>
      <c r="M847" s="69">
        <v>45720.607928240737</v>
      </c>
      <c r="P847" s="74" t="str">
        <f ca="1">IF(Proc[[#This Row],[DaysAgeing]]&gt;5,"yep","on track")</f>
        <v>on track</v>
      </c>
      <c r="Q847" s="3">
        <f ca="1">IF(Proc[[#This Row],[DateClosed]]="",ABS(NETWORKDAYS(Proc[[#This Row],[DateOpened]],TODAY()))-1,ABS(NETWORKDAYS(Proc[[#This Row],[DateOpened]],Proc[[#This Row],[DateClosed]]))-1)</f>
        <v>1</v>
      </c>
      <c r="R847" s="74" t="s">
        <v>1532</v>
      </c>
      <c r="S847" s="73"/>
    </row>
    <row r="848" spans="1:19">
      <c r="A848" t="s">
        <v>2593</v>
      </c>
      <c r="B848" s="73" t="str">
        <f>IFERROR(VLOOKUP(Proc[[#This Row],[App]],Table2[],3,0),"open")</f>
        <v>open</v>
      </c>
      <c r="C848" t="s">
        <v>370</v>
      </c>
      <c r="D848" t="s">
        <v>2588</v>
      </c>
      <c r="E848" t="s">
        <v>1531</v>
      </c>
      <c r="F848" s="73" t="s">
        <v>689</v>
      </c>
      <c r="G848" s="72" t="s">
        <v>400</v>
      </c>
      <c r="H848" s="73" t="str">
        <f>IF(Proc[[#This Row],[type]]="LFF (MDG-F)",MID(Proc[[#This Row],[Obj]],13,10),"")</f>
        <v/>
      </c>
      <c r="J848" s="73" t="b">
        <f>Proc[[#This Row],[Requested]]=Proc[[#This Row],[CurrentParent]]</f>
        <v>0</v>
      </c>
      <c r="K848" s="73" t="str">
        <f>IF(Proc[[#This Row],[Author]]="Marcela Urrego",VLOOKUP(LEFT(Proc[[#This Row],[Requested]],1),Table3[#All],2,0),VLOOKUP(Proc[[#This Row],[Author]],Table4[],2,0))</f>
        <v>MGF</v>
      </c>
      <c r="L848" s="32" t="s">
        <v>530</v>
      </c>
      <c r="M848" s="69">
        <v>45720.607928240737</v>
      </c>
      <c r="P848" s="74" t="str">
        <f ca="1">IF(Proc[[#This Row],[DaysAgeing]]&gt;5,"yep","on track")</f>
        <v>on track</v>
      </c>
      <c r="Q848" s="3">
        <f ca="1">IF(Proc[[#This Row],[DateClosed]]="",ABS(NETWORKDAYS(Proc[[#This Row],[DateOpened]],TODAY()))-1,ABS(NETWORKDAYS(Proc[[#This Row],[DateOpened]],Proc[[#This Row],[DateClosed]]))-1)</f>
        <v>1</v>
      </c>
      <c r="R848" s="74" t="s">
        <v>1532</v>
      </c>
      <c r="S848" s="73"/>
    </row>
    <row r="849" spans="1:19">
      <c r="A849" t="s">
        <v>2593</v>
      </c>
      <c r="B849" s="73" t="str">
        <f>IFERROR(VLOOKUP(Proc[[#This Row],[App]],Table2[],3,0),"open")</f>
        <v>open</v>
      </c>
      <c r="C849" t="s">
        <v>370</v>
      </c>
      <c r="D849" t="s">
        <v>2589</v>
      </c>
      <c r="E849" t="s">
        <v>1531</v>
      </c>
      <c r="F849" s="73" t="s">
        <v>689</v>
      </c>
      <c r="G849" s="72" t="s">
        <v>400</v>
      </c>
      <c r="H849" s="73" t="str">
        <f>IF(Proc[[#This Row],[type]]="LFF (MDG-F)",MID(Proc[[#This Row],[Obj]],13,10),"")</f>
        <v/>
      </c>
      <c r="J849" s="73" t="b">
        <f>Proc[[#This Row],[Requested]]=Proc[[#This Row],[CurrentParent]]</f>
        <v>0</v>
      </c>
      <c r="K849" s="73" t="str">
        <f>IF(Proc[[#This Row],[Author]]="Marcela Urrego",VLOOKUP(LEFT(Proc[[#This Row],[Requested]],1),Table3[#All],2,0),VLOOKUP(Proc[[#This Row],[Author]],Table4[],2,0))</f>
        <v>MGF</v>
      </c>
      <c r="L849" s="32" t="s">
        <v>530</v>
      </c>
      <c r="M849" s="69">
        <v>45720.607928240737</v>
      </c>
      <c r="P849" s="74" t="str">
        <f ca="1">IF(Proc[[#This Row],[DaysAgeing]]&gt;5,"yep","on track")</f>
        <v>on track</v>
      </c>
      <c r="Q849" s="3">
        <f ca="1">IF(Proc[[#This Row],[DateClosed]]="",ABS(NETWORKDAYS(Proc[[#This Row],[DateOpened]],TODAY()))-1,ABS(NETWORKDAYS(Proc[[#This Row],[DateOpened]],Proc[[#This Row],[DateClosed]]))-1)</f>
        <v>1</v>
      </c>
      <c r="R849" s="74" t="s">
        <v>1532</v>
      </c>
      <c r="S849" s="73"/>
    </row>
    <row r="850" spans="1:19">
      <c r="A850" t="s">
        <v>2593</v>
      </c>
      <c r="B850" s="73" t="str">
        <f>IFERROR(VLOOKUP(Proc[[#This Row],[App]],Table2[],3,0),"open")</f>
        <v>open</v>
      </c>
      <c r="C850" t="s">
        <v>370</v>
      </c>
      <c r="D850" t="s">
        <v>2590</v>
      </c>
      <c r="E850" t="s">
        <v>426</v>
      </c>
      <c r="F850" s="73" t="s">
        <v>2602</v>
      </c>
      <c r="G850" s="72" t="s">
        <v>400</v>
      </c>
      <c r="H850" s="73" t="str">
        <f>IF(Proc[[#This Row],[type]]="LFF (MDG-F)",MID(Proc[[#This Row],[Obj]],13,10),"")</f>
        <v/>
      </c>
      <c r="J850" s="73" t="b">
        <f>Proc[[#This Row],[Requested]]=Proc[[#This Row],[CurrentParent]]</f>
        <v>0</v>
      </c>
      <c r="K850" s="73" t="str">
        <f>IF(Proc[[#This Row],[Author]]="Marcela Urrego",VLOOKUP(LEFT(Proc[[#This Row],[Requested]],1),Table3[#All],2,0),VLOOKUP(Proc[[#This Row],[Author]],Table4[],2,0))</f>
        <v>MGF</v>
      </c>
      <c r="L850" s="32" t="s">
        <v>530</v>
      </c>
      <c r="M850" s="69">
        <v>45720.607928240737</v>
      </c>
      <c r="P850" s="74" t="str">
        <f ca="1">IF(Proc[[#This Row],[DaysAgeing]]&gt;5,"yep","on track")</f>
        <v>on track</v>
      </c>
      <c r="Q850" s="3">
        <f ca="1">IF(Proc[[#This Row],[DateClosed]]="",ABS(NETWORKDAYS(Proc[[#This Row],[DateOpened]],TODAY()))-1,ABS(NETWORKDAYS(Proc[[#This Row],[DateOpened]],Proc[[#This Row],[DateClosed]]))-1)</f>
        <v>1</v>
      </c>
      <c r="R850" s="74" t="s">
        <v>1532</v>
      </c>
      <c r="S850" s="73"/>
    </row>
    <row r="851" spans="1:19">
      <c r="A851" t="s">
        <v>2593</v>
      </c>
      <c r="B851" s="73" t="str">
        <f>IFERROR(VLOOKUP(Proc[[#This Row],[App]],Table2[],3,0),"open")</f>
        <v>open</v>
      </c>
      <c r="C851" t="s">
        <v>370</v>
      </c>
      <c r="D851" t="s">
        <v>2591</v>
      </c>
      <c r="E851" t="s">
        <v>2596</v>
      </c>
      <c r="F851" s="73" t="s">
        <v>2603</v>
      </c>
      <c r="G851" s="72" t="s">
        <v>400</v>
      </c>
      <c r="H851" s="73" t="str">
        <f>IF(Proc[[#This Row],[type]]="LFF (MDG-F)",MID(Proc[[#This Row],[Obj]],13,10),"")</f>
        <v/>
      </c>
      <c r="J851" s="73" t="b">
        <f>Proc[[#This Row],[Requested]]=Proc[[#This Row],[CurrentParent]]</f>
        <v>0</v>
      </c>
      <c r="K851" s="73" t="str">
        <f>IF(Proc[[#This Row],[Author]]="Marcela Urrego",VLOOKUP(LEFT(Proc[[#This Row],[Requested]],1),Table3[#All],2,0),VLOOKUP(Proc[[#This Row],[Author]],Table4[],2,0))</f>
        <v>MGF</v>
      </c>
      <c r="L851" s="32" t="s">
        <v>530</v>
      </c>
      <c r="M851" s="69">
        <v>45720.607928240737</v>
      </c>
      <c r="P851" s="74" t="str">
        <f ca="1">IF(Proc[[#This Row],[DaysAgeing]]&gt;5,"yep","on track")</f>
        <v>on track</v>
      </c>
      <c r="Q851" s="3">
        <f ca="1">IF(Proc[[#This Row],[DateClosed]]="",ABS(NETWORKDAYS(Proc[[#This Row],[DateOpened]],TODAY()))-1,ABS(NETWORKDAYS(Proc[[#This Row],[DateOpened]],Proc[[#This Row],[DateClosed]]))-1)</f>
        <v>1</v>
      </c>
      <c r="R851" s="74" t="s">
        <v>1532</v>
      </c>
      <c r="S851" s="73"/>
    </row>
    <row r="852" spans="1:19">
      <c r="A852" t="s">
        <v>2593</v>
      </c>
      <c r="B852" s="73" t="str">
        <f>IFERROR(VLOOKUP(Proc[[#This Row],[App]],Table2[],3,0),"open")</f>
        <v>open</v>
      </c>
      <c r="C852" t="s">
        <v>370</v>
      </c>
      <c r="D852" t="s">
        <v>2592</v>
      </c>
      <c r="E852" t="s">
        <v>1531</v>
      </c>
      <c r="F852" s="73" t="s">
        <v>689</v>
      </c>
      <c r="G852" s="72" t="s">
        <v>400</v>
      </c>
      <c r="H852" s="73" t="str">
        <f>IF(Proc[[#This Row],[type]]="LFF (MDG-F)",MID(Proc[[#This Row],[Obj]],13,10),"")</f>
        <v/>
      </c>
      <c r="J852" s="73" t="b">
        <f>Proc[[#This Row],[Requested]]=Proc[[#This Row],[CurrentParent]]</f>
        <v>0</v>
      </c>
      <c r="K852" s="73" t="str">
        <f>IF(Proc[[#This Row],[Author]]="Marcela Urrego",VLOOKUP(LEFT(Proc[[#This Row],[Requested]],1),Table3[#All],2,0),VLOOKUP(Proc[[#This Row],[Author]],Table4[],2,0))</f>
        <v>MGF</v>
      </c>
      <c r="L852" s="32" t="s">
        <v>530</v>
      </c>
      <c r="M852" s="69">
        <v>45720.607928240737</v>
      </c>
      <c r="P852" s="74" t="str">
        <f ca="1">IF(Proc[[#This Row],[DaysAgeing]]&gt;5,"yep","on track")</f>
        <v>on track</v>
      </c>
      <c r="Q852" s="3">
        <f ca="1">IF(Proc[[#This Row],[DateClosed]]="",ABS(NETWORKDAYS(Proc[[#This Row],[DateOpened]],TODAY()))-1,ABS(NETWORKDAYS(Proc[[#This Row],[DateOpened]],Proc[[#This Row],[DateClosed]]))-1)</f>
        <v>1</v>
      </c>
      <c r="R852" s="74" t="s">
        <v>1532</v>
      </c>
      <c r="S852" s="73"/>
    </row>
    <row r="853" spans="1:19">
      <c r="A853" t="s">
        <v>2611</v>
      </c>
      <c r="B853" s="73" t="str">
        <f>IFERROR(VLOOKUP(Proc[[#This Row],[App]],Table2[],3,0),"open")</f>
        <v>open</v>
      </c>
      <c r="C853" s="72" t="s">
        <v>377</v>
      </c>
      <c r="D853" t="s">
        <v>2604</v>
      </c>
      <c r="E853" t="s">
        <v>2605</v>
      </c>
      <c r="F853" s="73"/>
      <c r="G853" s="72" t="s">
        <v>400</v>
      </c>
      <c r="H853" s="73" t="str">
        <f>IF(Proc[[#This Row],[type]]="LFF (MDG-F)",MID(Proc[[#This Row],[Obj]],13,10),"")</f>
        <v/>
      </c>
      <c r="J853" s="73" t="b">
        <f>Proc[[#This Row],[Requested]]=Proc[[#This Row],[CurrentParent]]</f>
        <v>0</v>
      </c>
      <c r="K853" s="73" t="str">
        <f>IF(Proc[[#This Row],[Author]]="Marcela Urrego",VLOOKUP(LEFT(Proc[[#This Row],[Requested]],1),Table3[#All],2,0),VLOOKUP(Proc[[#This Row],[Author]],Table4[],2,0))</f>
        <v>HC</v>
      </c>
      <c r="L853" s="32" t="s">
        <v>530</v>
      </c>
      <c r="M853" s="69">
        <v>45720.458009259259</v>
      </c>
      <c r="P853" s="74" t="str">
        <f ca="1">IF(Proc[[#This Row],[DaysAgeing]]&gt;5,"yep","on track")</f>
        <v>on track</v>
      </c>
      <c r="Q853" s="3">
        <f ca="1">IF(Proc[[#This Row],[DateClosed]]="",ABS(NETWORKDAYS(Proc[[#This Row],[DateOpened]],TODAY()))-1,ABS(NETWORKDAYS(Proc[[#This Row],[DateOpened]],Proc[[#This Row],[DateClosed]]))-1)</f>
        <v>1</v>
      </c>
      <c r="R853" s="72" t="s">
        <v>416</v>
      </c>
      <c r="S853" s="73"/>
    </row>
    <row r="854" spans="1:19">
      <c r="A854" s="72" t="s">
        <v>2611</v>
      </c>
      <c r="B854" s="73" t="str">
        <f>IFERROR(VLOOKUP(Proc[[#This Row],[App]],Table2[],3,0),"open")</f>
        <v>open</v>
      </c>
      <c r="C854" s="72" t="s">
        <v>377</v>
      </c>
      <c r="D854" t="s">
        <v>2606</v>
      </c>
      <c r="E854" t="s">
        <v>2605</v>
      </c>
      <c r="F854" s="73"/>
      <c r="G854" s="72" t="s">
        <v>400</v>
      </c>
      <c r="H854" s="73" t="str">
        <f>IF(Proc[[#This Row],[type]]="LFF (MDG-F)",MID(Proc[[#This Row],[Obj]],13,10),"")</f>
        <v/>
      </c>
      <c r="J854" s="73" t="b">
        <f>Proc[[#This Row],[Requested]]=Proc[[#This Row],[CurrentParent]]</f>
        <v>0</v>
      </c>
      <c r="K854" s="73" t="str">
        <f>IF(Proc[[#This Row],[Author]]="Marcela Urrego",VLOOKUP(LEFT(Proc[[#This Row],[Requested]],1),Table3[#All],2,0),VLOOKUP(Proc[[#This Row],[Author]],Table4[],2,0))</f>
        <v>HC</v>
      </c>
      <c r="L854" s="32" t="s">
        <v>530</v>
      </c>
      <c r="M854" s="69">
        <v>45720.458009259259</v>
      </c>
      <c r="P854" s="74" t="str">
        <f ca="1">IF(Proc[[#This Row],[DaysAgeing]]&gt;5,"yep","on track")</f>
        <v>on track</v>
      </c>
      <c r="Q854" s="3">
        <f ca="1">IF(Proc[[#This Row],[DateClosed]]="",ABS(NETWORKDAYS(Proc[[#This Row],[DateOpened]],TODAY()))-1,ABS(NETWORKDAYS(Proc[[#This Row],[DateOpened]],Proc[[#This Row],[DateClosed]]))-1)</f>
        <v>1</v>
      </c>
      <c r="R854" s="72" t="s">
        <v>416</v>
      </c>
      <c r="S854" s="73"/>
    </row>
    <row r="855" spans="1:19">
      <c r="A855" s="72" t="s">
        <v>2611</v>
      </c>
      <c r="B855" s="73" t="str">
        <f>IFERROR(VLOOKUP(Proc[[#This Row],[App]],Table2[],3,0),"open")</f>
        <v>open</v>
      </c>
      <c r="C855" s="72" t="s">
        <v>377</v>
      </c>
      <c r="D855" t="s">
        <v>2607</v>
      </c>
      <c r="E855" t="s">
        <v>2605</v>
      </c>
      <c r="F855" s="73"/>
      <c r="G855" s="72" t="s">
        <v>400</v>
      </c>
      <c r="H855" s="73" t="str">
        <f>IF(Proc[[#This Row],[type]]="LFF (MDG-F)",MID(Proc[[#This Row],[Obj]],13,10),"")</f>
        <v/>
      </c>
      <c r="J855" s="73" t="b">
        <f>Proc[[#This Row],[Requested]]=Proc[[#This Row],[CurrentParent]]</f>
        <v>0</v>
      </c>
      <c r="K855" s="73" t="str">
        <f>IF(Proc[[#This Row],[Author]]="Marcela Urrego",VLOOKUP(LEFT(Proc[[#This Row],[Requested]],1),Table3[#All],2,0),VLOOKUP(Proc[[#This Row],[Author]],Table4[],2,0))</f>
        <v>HC</v>
      </c>
      <c r="L855" s="32" t="s">
        <v>530</v>
      </c>
      <c r="M855" s="69">
        <v>45720.458009259259</v>
      </c>
      <c r="P855" s="74" t="str">
        <f ca="1">IF(Proc[[#This Row],[DaysAgeing]]&gt;5,"yep","on track")</f>
        <v>on track</v>
      </c>
      <c r="Q855" s="3">
        <f ca="1">IF(Proc[[#This Row],[DateClosed]]="",ABS(NETWORKDAYS(Proc[[#This Row],[DateOpened]],TODAY()))-1,ABS(NETWORKDAYS(Proc[[#This Row],[DateOpened]],Proc[[#This Row],[DateClosed]]))-1)</f>
        <v>1</v>
      </c>
      <c r="R855" s="72" t="s">
        <v>416</v>
      </c>
      <c r="S855" s="73"/>
    </row>
    <row r="856" spans="1:19">
      <c r="A856" s="72" t="s">
        <v>2611</v>
      </c>
      <c r="B856" s="73" t="str">
        <f>IFERROR(VLOOKUP(Proc[[#This Row],[App]],Table2[],3,0),"open")</f>
        <v>open</v>
      </c>
      <c r="C856" s="72" t="s">
        <v>370</v>
      </c>
      <c r="D856" t="s">
        <v>2608</v>
      </c>
      <c r="E856" t="s">
        <v>2605</v>
      </c>
      <c r="F856" s="73"/>
      <c r="G856" s="72" t="s">
        <v>400</v>
      </c>
      <c r="H856" s="73" t="str">
        <f>IF(Proc[[#This Row],[type]]="LFF (MDG-F)",MID(Proc[[#This Row],[Obj]],13,10),"")</f>
        <v/>
      </c>
      <c r="J856" s="73" t="b">
        <f>Proc[[#This Row],[Requested]]=Proc[[#This Row],[CurrentParent]]</f>
        <v>0</v>
      </c>
      <c r="K856" s="73" t="str">
        <f>IF(Proc[[#This Row],[Author]]="Marcela Urrego",VLOOKUP(LEFT(Proc[[#This Row],[Requested]],1),Table3[#All],2,0),VLOOKUP(Proc[[#This Row],[Author]],Table4[],2,0))</f>
        <v>HC</v>
      </c>
      <c r="L856" s="32" t="s">
        <v>530</v>
      </c>
      <c r="M856" s="69">
        <v>45720.458009259259</v>
      </c>
      <c r="P856" s="74" t="str">
        <f ca="1">IF(Proc[[#This Row],[DaysAgeing]]&gt;5,"yep","on track")</f>
        <v>on track</v>
      </c>
      <c r="Q856" s="3">
        <f ca="1">IF(Proc[[#This Row],[DateClosed]]="",ABS(NETWORKDAYS(Proc[[#This Row],[DateOpened]],TODAY()))-1,ABS(NETWORKDAYS(Proc[[#This Row],[DateOpened]],Proc[[#This Row],[DateClosed]]))-1)</f>
        <v>1</v>
      </c>
      <c r="R856" s="72" t="s">
        <v>416</v>
      </c>
      <c r="S856" s="73"/>
    </row>
    <row r="857" spans="1:19">
      <c r="A857" s="72" t="s">
        <v>2611</v>
      </c>
      <c r="B857" s="73" t="str">
        <f>IFERROR(VLOOKUP(Proc[[#This Row],[App]],Table2[],3,0),"open")</f>
        <v>open</v>
      </c>
      <c r="C857" s="72" t="s">
        <v>370</v>
      </c>
      <c r="D857" t="s">
        <v>2609</v>
      </c>
      <c r="E857" t="s">
        <v>2605</v>
      </c>
      <c r="F857" s="73"/>
      <c r="G857" s="72" t="s">
        <v>400</v>
      </c>
      <c r="H857" s="73" t="str">
        <f>IF(Proc[[#This Row],[type]]="LFF (MDG-F)",MID(Proc[[#This Row],[Obj]],13,10),"")</f>
        <v/>
      </c>
      <c r="J857" s="73" t="b">
        <f>Proc[[#This Row],[Requested]]=Proc[[#This Row],[CurrentParent]]</f>
        <v>0</v>
      </c>
      <c r="K857" s="73" t="str">
        <f>IF(Proc[[#This Row],[Author]]="Marcela Urrego",VLOOKUP(LEFT(Proc[[#This Row],[Requested]],1),Table3[#All],2,0),VLOOKUP(Proc[[#This Row],[Author]],Table4[],2,0))</f>
        <v>HC</v>
      </c>
      <c r="L857" s="32" t="s">
        <v>530</v>
      </c>
      <c r="M857" s="69">
        <v>45720.458009259259</v>
      </c>
      <c r="P857" s="74" t="str">
        <f ca="1">IF(Proc[[#This Row],[DaysAgeing]]&gt;5,"yep","on track")</f>
        <v>on track</v>
      </c>
      <c r="Q857" s="3">
        <f ca="1">IF(Proc[[#This Row],[DateClosed]]="",ABS(NETWORKDAYS(Proc[[#This Row],[DateOpened]],TODAY()))-1,ABS(NETWORKDAYS(Proc[[#This Row],[DateOpened]],Proc[[#This Row],[DateClosed]]))-1)</f>
        <v>1</v>
      </c>
      <c r="R857" s="72" t="s">
        <v>416</v>
      </c>
      <c r="S857" s="73"/>
    </row>
    <row r="858" spans="1:19">
      <c r="A858" s="72" t="s">
        <v>2611</v>
      </c>
      <c r="B858" s="73" t="str">
        <f>IFERROR(VLOOKUP(Proc[[#This Row],[App]],Table2[],3,0),"open")</f>
        <v>open</v>
      </c>
      <c r="C858" s="72" t="s">
        <v>370</v>
      </c>
      <c r="D858" t="s">
        <v>2610</v>
      </c>
      <c r="E858" t="s">
        <v>2605</v>
      </c>
      <c r="F858" s="73"/>
      <c r="G858" s="72" t="s">
        <v>400</v>
      </c>
      <c r="H858" s="73" t="str">
        <f>IF(Proc[[#This Row],[type]]="LFF (MDG-F)",MID(Proc[[#This Row],[Obj]],13,10),"")</f>
        <v/>
      </c>
      <c r="J858" s="73" t="b">
        <f>Proc[[#This Row],[Requested]]=Proc[[#This Row],[CurrentParent]]</f>
        <v>0</v>
      </c>
      <c r="K858" s="73" t="str">
        <f>IF(Proc[[#This Row],[Author]]="Marcela Urrego",VLOOKUP(LEFT(Proc[[#This Row],[Requested]],1),Table3[#All],2,0),VLOOKUP(Proc[[#This Row],[Author]],Table4[],2,0))</f>
        <v>HC</v>
      </c>
      <c r="L858" s="32" t="s">
        <v>530</v>
      </c>
      <c r="M858" s="69">
        <v>45720.458009259259</v>
      </c>
      <c r="P858" s="74" t="str">
        <f ca="1">IF(Proc[[#This Row],[DaysAgeing]]&gt;5,"yep","on track")</f>
        <v>on track</v>
      </c>
      <c r="Q858" s="3">
        <f ca="1">IF(Proc[[#This Row],[DateClosed]]="",ABS(NETWORKDAYS(Proc[[#This Row],[DateOpened]],TODAY()))-1,ABS(NETWORKDAYS(Proc[[#This Row],[DateOpened]],Proc[[#This Row],[DateClosed]]))-1)</f>
        <v>1</v>
      </c>
      <c r="R858" s="72" t="s">
        <v>416</v>
      </c>
      <c r="S858" s="73"/>
    </row>
    <row r="859" spans="1:19">
      <c r="A859" t="s">
        <v>2616</v>
      </c>
      <c r="B859" s="73" t="str">
        <f>IFERROR(VLOOKUP(Proc[[#This Row],[App]],Table2[],3,0),"open")</f>
        <v>open</v>
      </c>
      <c r="C859" s="72" t="s">
        <v>375</v>
      </c>
      <c r="D859" t="s">
        <v>2612</v>
      </c>
      <c r="E859" t="s">
        <v>1582</v>
      </c>
      <c r="F859" s="73" t="s">
        <v>2615</v>
      </c>
      <c r="G859" t="s">
        <v>406</v>
      </c>
      <c r="H859" s="73" t="str">
        <f>IF(Proc[[#This Row],[type]]="LFF (MDG-F)",MID(Proc[[#This Row],[Obj]],13,10),"")</f>
        <v>DE10600870</v>
      </c>
      <c r="J859" s="73" t="b">
        <f>Proc[[#This Row],[Requested]]=Proc[[#This Row],[CurrentParent]]</f>
        <v>0</v>
      </c>
      <c r="K859" s="73" t="str">
        <f>IF(Proc[[#This Row],[Author]]="Marcela Urrego",VLOOKUP(LEFT(Proc[[#This Row],[Requested]],1),Table3[#All],2,0),VLOOKUP(Proc[[#This Row],[Author]],Table4[],2,0))</f>
        <v>MGF</v>
      </c>
      <c r="L859" s="32" t="s">
        <v>530</v>
      </c>
      <c r="M859" s="69">
        <v>45720.413402777776</v>
      </c>
      <c r="P859" s="74" t="str">
        <f ca="1">IF(Proc[[#This Row],[DaysAgeing]]&gt;5,"yep","on track")</f>
        <v>on track</v>
      </c>
      <c r="Q859" s="3">
        <f ca="1">IF(Proc[[#This Row],[DateClosed]]="",ABS(NETWORKDAYS(Proc[[#This Row],[DateOpened]],TODAY()))-1,ABS(NETWORKDAYS(Proc[[#This Row],[DateOpened]],Proc[[#This Row],[DateClosed]]))-1)</f>
        <v>1</v>
      </c>
      <c r="R859" s="74" t="s">
        <v>575</v>
      </c>
      <c r="S859" s="73"/>
    </row>
    <row r="860" spans="1:19">
      <c r="A860" t="s">
        <v>2616</v>
      </c>
      <c r="B860" s="73" t="str">
        <f>IFERROR(VLOOKUP(Proc[[#This Row],[App]],Table2[],3,0),"open")</f>
        <v>open</v>
      </c>
      <c r="C860" s="72" t="s">
        <v>377</v>
      </c>
      <c r="D860" t="s">
        <v>2613</v>
      </c>
      <c r="E860" t="s">
        <v>1582</v>
      </c>
      <c r="F860" s="73" t="s">
        <v>449</v>
      </c>
      <c r="G860" s="72" t="s">
        <v>406</v>
      </c>
      <c r="H860" s="73" t="str">
        <f>IF(Proc[[#This Row],[type]]="LFF (MDG-F)",MID(Proc[[#This Row],[Obj]],13,10),"")</f>
        <v>DE20553406</v>
      </c>
      <c r="I860" s="73" t="s">
        <v>449</v>
      </c>
      <c r="J860" s="73" t="b">
        <f>Proc[[#This Row],[Requested]]=Proc[[#This Row],[CurrentParent]]</f>
        <v>0</v>
      </c>
      <c r="K860" s="73" t="str">
        <f>IF(Proc[[#This Row],[Author]]="Marcela Urrego",VLOOKUP(LEFT(Proc[[#This Row],[Requested]],1),Table3[#All],2,0),VLOOKUP(Proc[[#This Row],[Author]],Table4[],2,0))</f>
        <v>MGF</v>
      </c>
      <c r="L860" s="32" t="s">
        <v>530</v>
      </c>
      <c r="M860" s="69">
        <v>45720.413402777776</v>
      </c>
      <c r="P860" s="74" t="str">
        <f ca="1">IF(Proc[[#This Row],[DaysAgeing]]&gt;5,"yep","on track")</f>
        <v>on track</v>
      </c>
      <c r="Q860" s="3">
        <f ca="1">IF(Proc[[#This Row],[DateClosed]]="",ABS(NETWORKDAYS(Proc[[#This Row],[DateOpened]],TODAY()))-1,ABS(NETWORKDAYS(Proc[[#This Row],[DateOpened]],Proc[[#This Row],[DateClosed]]))-1)</f>
        <v>1</v>
      </c>
      <c r="R860" s="74" t="s">
        <v>575</v>
      </c>
      <c r="S860" s="73"/>
    </row>
    <row r="861" spans="1:19">
      <c r="A861" t="s">
        <v>2616</v>
      </c>
      <c r="B861" s="73" t="str">
        <f>IFERROR(VLOOKUP(Proc[[#This Row],[App]],Table2[],3,0),"open")</f>
        <v>open</v>
      </c>
      <c r="C861" s="72" t="s">
        <v>377</v>
      </c>
      <c r="D861" t="s">
        <v>2614</v>
      </c>
      <c r="E861" t="s">
        <v>1582</v>
      </c>
      <c r="F861" s="73" t="s">
        <v>449</v>
      </c>
      <c r="G861" s="72" t="s">
        <v>406</v>
      </c>
      <c r="H861" s="73" t="str">
        <f>IF(Proc[[#This Row],[type]]="LFF (MDG-F)",MID(Proc[[#This Row],[Obj]],13,10),"")</f>
        <v>DE20553407</v>
      </c>
      <c r="I861" s="73" t="s">
        <v>449</v>
      </c>
      <c r="J861" s="73" t="b">
        <f>Proc[[#This Row],[Requested]]=Proc[[#This Row],[CurrentParent]]</f>
        <v>0</v>
      </c>
      <c r="K861" s="73" t="str">
        <f>IF(Proc[[#This Row],[Author]]="Marcela Urrego",VLOOKUP(LEFT(Proc[[#This Row],[Requested]],1),Table3[#All],2,0),VLOOKUP(Proc[[#This Row],[Author]],Table4[],2,0))</f>
        <v>MGF</v>
      </c>
      <c r="L861" s="32" t="s">
        <v>530</v>
      </c>
      <c r="M861" s="69">
        <v>45720.413402777776</v>
      </c>
      <c r="P861" s="74" t="str">
        <f ca="1">IF(Proc[[#This Row],[DaysAgeing]]&gt;5,"yep","on track")</f>
        <v>on track</v>
      </c>
      <c r="Q861" s="3">
        <f ca="1">IF(Proc[[#This Row],[DateClosed]]="",ABS(NETWORKDAYS(Proc[[#This Row],[DateOpened]],TODAY()))-1,ABS(NETWORKDAYS(Proc[[#This Row],[DateOpened]],Proc[[#This Row],[DateClosed]]))-1)</f>
        <v>1</v>
      </c>
      <c r="R861" s="74" t="s">
        <v>575</v>
      </c>
      <c r="S861" s="73"/>
    </row>
    <row r="862" spans="1:19">
      <c r="A862" t="s">
        <v>2654</v>
      </c>
      <c r="B862" s="73" t="str">
        <f>IFERROR(VLOOKUP(Proc[[#This Row],[App]],Table2[],3,0),"open")</f>
        <v>open</v>
      </c>
      <c r="C862" t="s">
        <v>370</v>
      </c>
      <c r="D862" t="s">
        <v>2617</v>
      </c>
      <c r="E862" t="s">
        <v>2635</v>
      </c>
      <c r="F862" s="73" t="s">
        <v>1318</v>
      </c>
      <c r="G862" s="72" t="s">
        <v>400</v>
      </c>
      <c r="H862" s="73" t="str">
        <f>IF(Proc[[#This Row],[type]]="LFF (MDG-F)",MID(Proc[[#This Row],[Obj]],13,10),"")</f>
        <v/>
      </c>
      <c r="J862" s="73" t="b">
        <f>Proc[[#This Row],[Requested]]=Proc[[#This Row],[CurrentParent]]</f>
        <v>0</v>
      </c>
      <c r="K862" s="73" t="str">
        <f>IF(Proc[[#This Row],[Author]]="Marcela Urrego",VLOOKUP(LEFT(Proc[[#This Row],[Requested]],1),Table3[#All],2,0),VLOOKUP(Proc[[#This Row],[Author]],Table4[],2,0))</f>
        <v>LS</v>
      </c>
      <c r="L862" s="32" t="s">
        <v>530</v>
      </c>
      <c r="M862" s="69">
        <v>45720.368101851855</v>
      </c>
      <c r="P862" s="74" t="str">
        <f ca="1">IF(Proc[[#This Row],[DaysAgeing]]&gt;5,"yep","on track")</f>
        <v>on track</v>
      </c>
      <c r="Q862" s="3">
        <f ca="1">IF(Proc[[#This Row],[DateClosed]]="",ABS(NETWORKDAYS(Proc[[#This Row],[DateOpened]],TODAY()))-1,ABS(NETWORKDAYS(Proc[[#This Row],[DateOpened]],Proc[[#This Row],[DateClosed]]))-1)</f>
        <v>1</v>
      </c>
      <c r="R862" s="74" t="s">
        <v>508</v>
      </c>
      <c r="S862" s="73"/>
    </row>
    <row r="863" spans="1:19">
      <c r="A863" s="72" t="s">
        <v>2654</v>
      </c>
      <c r="B863" s="73" t="str">
        <f>IFERROR(VLOOKUP(Proc[[#This Row],[App]],Table2[],3,0),"open")</f>
        <v>open</v>
      </c>
      <c r="C863" s="72" t="s">
        <v>370</v>
      </c>
      <c r="D863" t="s">
        <v>2618</v>
      </c>
      <c r="E863" t="s">
        <v>2636</v>
      </c>
      <c r="F863" s="73" t="s">
        <v>1318</v>
      </c>
      <c r="G863" s="72" t="s">
        <v>400</v>
      </c>
      <c r="H863" s="73" t="str">
        <f>IF(Proc[[#This Row],[type]]="LFF (MDG-F)",MID(Proc[[#This Row],[Obj]],13,10),"")</f>
        <v/>
      </c>
      <c r="J863" s="73" t="b">
        <f>Proc[[#This Row],[Requested]]=Proc[[#This Row],[CurrentParent]]</f>
        <v>0</v>
      </c>
      <c r="K863" s="73" t="str">
        <f>IF(Proc[[#This Row],[Author]]="Marcela Urrego",VLOOKUP(LEFT(Proc[[#This Row],[Requested]],1),Table3[#All],2,0),VLOOKUP(Proc[[#This Row],[Author]],Table4[],2,0))</f>
        <v>LS</v>
      </c>
      <c r="L863" s="32" t="s">
        <v>530</v>
      </c>
      <c r="M863" s="69">
        <v>45720.368101851855</v>
      </c>
      <c r="P863" s="74" t="str">
        <f ca="1">IF(Proc[[#This Row],[DaysAgeing]]&gt;5,"yep","on track")</f>
        <v>on track</v>
      </c>
      <c r="Q863" s="3">
        <f ca="1">IF(Proc[[#This Row],[DateClosed]]="",ABS(NETWORKDAYS(Proc[[#This Row],[DateOpened]],TODAY()))-1,ABS(NETWORKDAYS(Proc[[#This Row],[DateOpened]],Proc[[#This Row],[DateClosed]]))-1)</f>
        <v>1</v>
      </c>
      <c r="R863" s="74" t="s">
        <v>508</v>
      </c>
      <c r="S863" s="73"/>
    </row>
    <row r="864" spans="1:19">
      <c r="A864" s="72" t="s">
        <v>2654</v>
      </c>
      <c r="B864" s="73" t="str">
        <f>IFERROR(VLOOKUP(Proc[[#This Row],[App]],Table2[],3,0),"open")</f>
        <v>open</v>
      </c>
      <c r="C864" s="72" t="s">
        <v>370</v>
      </c>
      <c r="D864" t="s">
        <v>2619</v>
      </c>
      <c r="E864" t="s">
        <v>2637</v>
      </c>
      <c r="F864" s="73" t="s">
        <v>1318</v>
      </c>
      <c r="G864" s="72" t="s">
        <v>400</v>
      </c>
      <c r="H864" s="73" t="str">
        <f>IF(Proc[[#This Row],[type]]="LFF (MDG-F)",MID(Proc[[#This Row],[Obj]],13,10),"")</f>
        <v/>
      </c>
      <c r="J864" s="73" t="b">
        <f>Proc[[#This Row],[Requested]]=Proc[[#This Row],[CurrentParent]]</f>
        <v>0</v>
      </c>
      <c r="K864" s="73" t="str">
        <f>IF(Proc[[#This Row],[Author]]="Marcela Urrego",VLOOKUP(LEFT(Proc[[#This Row],[Requested]],1),Table3[#All],2,0),VLOOKUP(Proc[[#This Row],[Author]],Table4[],2,0))</f>
        <v>LS</v>
      </c>
      <c r="L864" s="32" t="s">
        <v>530</v>
      </c>
      <c r="M864" s="69">
        <v>45720.368101851855</v>
      </c>
      <c r="P864" s="74" t="str">
        <f ca="1">IF(Proc[[#This Row],[DaysAgeing]]&gt;5,"yep","on track")</f>
        <v>on track</v>
      </c>
      <c r="Q864" s="3">
        <f ca="1">IF(Proc[[#This Row],[DateClosed]]="",ABS(NETWORKDAYS(Proc[[#This Row],[DateOpened]],TODAY()))-1,ABS(NETWORKDAYS(Proc[[#This Row],[DateOpened]],Proc[[#This Row],[DateClosed]]))-1)</f>
        <v>1</v>
      </c>
      <c r="R864" s="74" t="s">
        <v>508</v>
      </c>
      <c r="S864" s="73"/>
    </row>
    <row r="865" spans="1:19">
      <c r="A865" s="72" t="s">
        <v>2654</v>
      </c>
      <c r="B865" s="73" t="str">
        <f>IFERROR(VLOOKUP(Proc[[#This Row],[App]],Table2[],3,0),"open")</f>
        <v>open</v>
      </c>
      <c r="C865" s="72" t="s">
        <v>370</v>
      </c>
      <c r="D865" t="s">
        <v>2620</v>
      </c>
      <c r="E865" t="s">
        <v>2637</v>
      </c>
      <c r="F865" s="73" t="s">
        <v>1318</v>
      </c>
      <c r="G865" s="72" t="s">
        <v>400</v>
      </c>
      <c r="H865" s="73" t="str">
        <f>IF(Proc[[#This Row],[type]]="LFF (MDG-F)",MID(Proc[[#This Row],[Obj]],13,10),"")</f>
        <v/>
      </c>
      <c r="J865" s="73" t="b">
        <f>Proc[[#This Row],[Requested]]=Proc[[#This Row],[CurrentParent]]</f>
        <v>0</v>
      </c>
      <c r="K865" s="73" t="str">
        <f>IF(Proc[[#This Row],[Author]]="Marcela Urrego",VLOOKUP(LEFT(Proc[[#This Row],[Requested]],1),Table3[#All],2,0),VLOOKUP(Proc[[#This Row],[Author]],Table4[],2,0))</f>
        <v>LS</v>
      </c>
      <c r="L865" s="32" t="s">
        <v>530</v>
      </c>
      <c r="M865" s="69">
        <v>45720.368101851855</v>
      </c>
      <c r="P865" s="74" t="str">
        <f ca="1">IF(Proc[[#This Row],[DaysAgeing]]&gt;5,"yep","on track")</f>
        <v>on track</v>
      </c>
      <c r="Q865" s="3">
        <f ca="1">IF(Proc[[#This Row],[DateClosed]]="",ABS(NETWORKDAYS(Proc[[#This Row],[DateOpened]],TODAY()))-1,ABS(NETWORKDAYS(Proc[[#This Row],[DateOpened]],Proc[[#This Row],[DateClosed]]))-1)</f>
        <v>1</v>
      </c>
      <c r="R865" s="74" t="s">
        <v>508</v>
      </c>
      <c r="S865" s="73"/>
    </row>
    <row r="866" spans="1:19">
      <c r="A866" s="72" t="s">
        <v>2654</v>
      </c>
      <c r="B866" s="73" t="str">
        <f>IFERROR(VLOOKUP(Proc[[#This Row],[App]],Table2[],3,0),"open")</f>
        <v>open</v>
      </c>
      <c r="C866" s="72" t="s">
        <v>370</v>
      </c>
      <c r="D866" t="s">
        <v>2621</v>
      </c>
      <c r="E866" t="s">
        <v>2638</v>
      </c>
      <c r="F866" s="73" t="s">
        <v>1524</v>
      </c>
      <c r="G866" s="72" t="s">
        <v>400</v>
      </c>
      <c r="H866" s="73" t="str">
        <f>IF(Proc[[#This Row],[type]]="LFF (MDG-F)",MID(Proc[[#This Row],[Obj]],13,10),"")</f>
        <v/>
      </c>
      <c r="J866" s="73" t="b">
        <f>Proc[[#This Row],[Requested]]=Proc[[#This Row],[CurrentParent]]</f>
        <v>0</v>
      </c>
      <c r="K866" s="73" t="str">
        <f>IF(Proc[[#This Row],[Author]]="Marcela Urrego",VLOOKUP(LEFT(Proc[[#This Row],[Requested]],1),Table3[#All],2,0),VLOOKUP(Proc[[#This Row],[Author]],Table4[],2,0))</f>
        <v>LS</v>
      </c>
      <c r="L866" s="32" t="s">
        <v>530</v>
      </c>
      <c r="M866" s="69">
        <v>45720.368101851855</v>
      </c>
      <c r="P866" s="74" t="str">
        <f ca="1">IF(Proc[[#This Row],[DaysAgeing]]&gt;5,"yep","on track")</f>
        <v>on track</v>
      </c>
      <c r="Q866" s="3">
        <f ca="1">IF(Proc[[#This Row],[DateClosed]]="",ABS(NETWORKDAYS(Proc[[#This Row],[DateOpened]],TODAY()))-1,ABS(NETWORKDAYS(Proc[[#This Row],[DateOpened]],Proc[[#This Row],[DateClosed]]))-1)</f>
        <v>1</v>
      </c>
      <c r="R866" s="74" t="s">
        <v>508</v>
      </c>
      <c r="S866" s="73"/>
    </row>
    <row r="867" spans="1:19">
      <c r="A867" s="72" t="s">
        <v>2654</v>
      </c>
      <c r="B867" s="73" t="str">
        <f>IFERROR(VLOOKUP(Proc[[#This Row],[App]],Table2[],3,0),"open")</f>
        <v>open</v>
      </c>
      <c r="C867" s="72" t="s">
        <v>370</v>
      </c>
      <c r="D867" t="s">
        <v>2622</v>
      </c>
      <c r="E867" t="s">
        <v>2639</v>
      </c>
      <c r="F867" s="73" t="s">
        <v>1318</v>
      </c>
      <c r="G867" s="72" t="s">
        <v>400</v>
      </c>
      <c r="H867" s="73" t="str">
        <f>IF(Proc[[#This Row],[type]]="LFF (MDG-F)",MID(Proc[[#This Row],[Obj]],13,10),"")</f>
        <v/>
      </c>
      <c r="J867" s="73" t="b">
        <f>Proc[[#This Row],[Requested]]=Proc[[#This Row],[CurrentParent]]</f>
        <v>0</v>
      </c>
      <c r="K867" s="73" t="str">
        <f>IF(Proc[[#This Row],[Author]]="Marcela Urrego",VLOOKUP(LEFT(Proc[[#This Row],[Requested]],1),Table3[#All],2,0),VLOOKUP(Proc[[#This Row],[Author]],Table4[],2,0))</f>
        <v>LS</v>
      </c>
      <c r="L867" s="32" t="s">
        <v>530</v>
      </c>
      <c r="M867" s="69">
        <v>45720.368101851855</v>
      </c>
      <c r="P867" s="74" t="str">
        <f ca="1">IF(Proc[[#This Row],[DaysAgeing]]&gt;5,"yep","on track")</f>
        <v>on track</v>
      </c>
      <c r="Q867" s="3">
        <f ca="1">IF(Proc[[#This Row],[DateClosed]]="",ABS(NETWORKDAYS(Proc[[#This Row],[DateOpened]],TODAY()))-1,ABS(NETWORKDAYS(Proc[[#This Row],[DateOpened]],Proc[[#This Row],[DateClosed]]))-1)</f>
        <v>1</v>
      </c>
      <c r="R867" s="74" t="s">
        <v>508</v>
      </c>
      <c r="S867" s="73"/>
    </row>
    <row r="868" spans="1:19">
      <c r="A868" s="72" t="s">
        <v>2654</v>
      </c>
      <c r="B868" s="73" t="str">
        <f>IFERROR(VLOOKUP(Proc[[#This Row],[App]],Table2[],3,0),"open")</f>
        <v>open</v>
      </c>
      <c r="C868" s="72" t="s">
        <v>370</v>
      </c>
      <c r="D868" t="s">
        <v>2623</v>
      </c>
      <c r="E868" t="s">
        <v>2640</v>
      </c>
      <c r="F868" s="73" t="s">
        <v>1318</v>
      </c>
      <c r="G868" s="72" t="s">
        <v>400</v>
      </c>
      <c r="H868" s="73" t="str">
        <f>IF(Proc[[#This Row],[type]]="LFF (MDG-F)",MID(Proc[[#This Row],[Obj]],13,10),"")</f>
        <v/>
      </c>
      <c r="J868" s="73" t="b">
        <f>Proc[[#This Row],[Requested]]=Proc[[#This Row],[CurrentParent]]</f>
        <v>0</v>
      </c>
      <c r="K868" s="73" t="str">
        <f>IF(Proc[[#This Row],[Author]]="Marcela Urrego",VLOOKUP(LEFT(Proc[[#This Row],[Requested]],1),Table3[#All],2,0),VLOOKUP(Proc[[#This Row],[Author]],Table4[],2,0))</f>
        <v>LS</v>
      </c>
      <c r="L868" s="32" t="s">
        <v>530</v>
      </c>
      <c r="M868" s="69">
        <v>45720.368101851855</v>
      </c>
      <c r="P868" s="74" t="str">
        <f ca="1">IF(Proc[[#This Row],[DaysAgeing]]&gt;5,"yep","on track")</f>
        <v>on track</v>
      </c>
      <c r="Q868" s="3">
        <f ca="1">IF(Proc[[#This Row],[DateClosed]]="",ABS(NETWORKDAYS(Proc[[#This Row],[DateOpened]],TODAY()))-1,ABS(NETWORKDAYS(Proc[[#This Row],[DateOpened]],Proc[[#This Row],[DateClosed]]))-1)</f>
        <v>1</v>
      </c>
      <c r="R868" s="74" t="s">
        <v>508</v>
      </c>
      <c r="S868" s="73"/>
    </row>
    <row r="869" spans="1:19">
      <c r="A869" s="72" t="s">
        <v>2654</v>
      </c>
      <c r="B869" s="73" t="str">
        <f>IFERROR(VLOOKUP(Proc[[#This Row],[App]],Table2[],3,0),"open")</f>
        <v>open</v>
      </c>
      <c r="C869" s="72" t="s">
        <v>370</v>
      </c>
      <c r="D869" t="s">
        <v>2624</v>
      </c>
      <c r="E869" t="s">
        <v>2641</v>
      </c>
      <c r="F869" s="73" t="s">
        <v>1318</v>
      </c>
      <c r="G869" s="72" t="s">
        <v>400</v>
      </c>
      <c r="H869" s="73" t="str">
        <f>IF(Proc[[#This Row],[type]]="LFF (MDG-F)",MID(Proc[[#This Row],[Obj]],13,10),"")</f>
        <v/>
      </c>
      <c r="J869" s="73" t="b">
        <f>Proc[[#This Row],[Requested]]=Proc[[#This Row],[CurrentParent]]</f>
        <v>0</v>
      </c>
      <c r="K869" s="73" t="str">
        <f>IF(Proc[[#This Row],[Author]]="Marcela Urrego",VLOOKUP(LEFT(Proc[[#This Row],[Requested]],1),Table3[#All],2,0),VLOOKUP(Proc[[#This Row],[Author]],Table4[],2,0))</f>
        <v>LS</v>
      </c>
      <c r="L869" s="32" t="s">
        <v>530</v>
      </c>
      <c r="M869" s="69">
        <v>45720.368101851855</v>
      </c>
      <c r="P869" s="74" t="str">
        <f ca="1">IF(Proc[[#This Row],[DaysAgeing]]&gt;5,"yep","on track")</f>
        <v>on track</v>
      </c>
      <c r="Q869" s="3">
        <f ca="1">IF(Proc[[#This Row],[DateClosed]]="",ABS(NETWORKDAYS(Proc[[#This Row],[DateOpened]],TODAY()))-1,ABS(NETWORKDAYS(Proc[[#This Row],[DateOpened]],Proc[[#This Row],[DateClosed]]))-1)</f>
        <v>1</v>
      </c>
      <c r="R869" s="74" t="s">
        <v>508</v>
      </c>
      <c r="S869" s="73"/>
    </row>
    <row r="870" spans="1:19">
      <c r="A870" s="72" t="s">
        <v>2654</v>
      </c>
      <c r="B870" s="73" t="str">
        <f>IFERROR(VLOOKUP(Proc[[#This Row],[App]],Table2[],3,0),"open")</f>
        <v>open</v>
      </c>
      <c r="C870" s="72" t="s">
        <v>370</v>
      </c>
      <c r="D870" t="s">
        <v>2625</v>
      </c>
      <c r="E870" t="s">
        <v>2641</v>
      </c>
      <c r="F870" s="73" t="s">
        <v>1318</v>
      </c>
      <c r="G870" s="72" t="s">
        <v>400</v>
      </c>
      <c r="H870" s="73" t="str">
        <f>IF(Proc[[#This Row],[type]]="LFF (MDG-F)",MID(Proc[[#This Row],[Obj]],13,10),"")</f>
        <v/>
      </c>
      <c r="J870" s="73" t="b">
        <f>Proc[[#This Row],[Requested]]=Proc[[#This Row],[CurrentParent]]</f>
        <v>0</v>
      </c>
      <c r="K870" s="73" t="str">
        <f>IF(Proc[[#This Row],[Author]]="Marcela Urrego",VLOOKUP(LEFT(Proc[[#This Row],[Requested]],1),Table3[#All],2,0),VLOOKUP(Proc[[#This Row],[Author]],Table4[],2,0))</f>
        <v>LS</v>
      </c>
      <c r="L870" s="32" t="s">
        <v>530</v>
      </c>
      <c r="M870" s="69">
        <v>45720.368101851855</v>
      </c>
      <c r="P870" s="74" t="str">
        <f ca="1">IF(Proc[[#This Row],[DaysAgeing]]&gt;5,"yep","on track")</f>
        <v>on track</v>
      </c>
      <c r="Q870" s="3">
        <f ca="1">IF(Proc[[#This Row],[DateClosed]]="",ABS(NETWORKDAYS(Proc[[#This Row],[DateOpened]],TODAY()))-1,ABS(NETWORKDAYS(Proc[[#This Row],[DateOpened]],Proc[[#This Row],[DateClosed]]))-1)</f>
        <v>1</v>
      </c>
      <c r="R870" s="74" t="s">
        <v>508</v>
      </c>
      <c r="S870" s="73"/>
    </row>
    <row r="871" spans="1:19">
      <c r="A871" s="72" t="s">
        <v>2654</v>
      </c>
      <c r="B871" s="73" t="str">
        <f>IFERROR(VLOOKUP(Proc[[#This Row],[App]],Table2[],3,0),"open")</f>
        <v>open</v>
      </c>
      <c r="C871" s="72" t="s">
        <v>370</v>
      </c>
      <c r="D871" t="s">
        <v>2626</v>
      </c>
      <c r="E871" t="s">
        <v>2641</v>
      </c>
      <c r="F871" s="73" t="s">
        <v>1318</v>
      </c>
      <c r="G871" s="72" t="s">
        <v>400</v>
      </c>
      <c r="H871" s="73" t="str">
        <f>IF(Proc[[#This Row],[type]]="LFF (MDG-F)",MID(Proc[[#This Row],[Obj]],13,10),"")</f>
        <v/>
      </c>
      <c r="J871" s="73" t="b">
        <f>Proc[[#This Row],[Requested]]=Proc[[#This Row],[CurrentParent]]</f>
        <v>0</v>
      </c>
      <c r="K871" s="73" t="str">
        <f>IF(Proc[[#This Row],[Author]]="Marcela Urrego",VLOOKUP(LEFT(Proc[[#This Row],[Requested]],1),Table3[#All],2,0),VLOOKUP(Proc[[#This Row],[Author]],Table4[],2,0))</f>
        <v>LS</v>
      </c>
      <c r="L871" s="32" t="s">
        <v>530</v>
      </c>
      <c r="M871" s="69">
        <v>45720.368101851855</v>
      </c>
      <c r="P871" s="74" t="str">
        <f ca="1">IF(Proc[[#This Row],[DaysAgeing]]&gt;5,"yep","on track")</f>
        <v>on track</v>
      </c>
      <c r="Q871" s="3">
        <f ca="1">IF(Proc[[#This Row],[DateClosed]]="",ABS(NETWORKDAYS(Proc[[#This Row],[DateOpened]],TODAY()))-1,ABS(NETWORKDAYS(Proc[[#This Row],[DateOpened]],Proc[[#This Row],[DateClosed]]))-1)</f>
        <v>1</v>
      </c>
      <c r="R871" s="74" t="s">
        <v>508</v>
      </c>
      <c r="S871" s="73"/>
    </row>
    <row r="872" spans="1:19">
      <c r="A872" s="72" t="s">
        <v>2654</v>
      </c>
      <c r="B872" s="73" t="str">
        <f>IFERROR(VLOOKUP(Proc[[#This Row],[App]],Table2[],3,0),"open")</f>
        <v>open</v>
      </c>
      <c r="C872" s="72" t="s">
        <v>370</v>
      </c>
      <c r="D872" t="s">
        <v>2627</v>
      </c>
      <c r="E872" t="s">
        <v>2642</v>
      </c>
      <c r="F872" s="73" t="s">
        <v>2646</v>
      </c>
      <c r="G872" s="72" t="s">
        <v>400</v>
      </c>
      <c r="H872" s="73" t="str">
        <f>IF(Proc[[#This Row],[type]]="LFF (MDG-F)",MID(Proc[[#This Row],[Obj]],13,10),"")</f>
        <v/>
      </c>
      <c r="J872" s="73" t="b">
        <f>Proc[[#This Row],[Requested]]=Proc[[#This Row],[CurrentParent]]</f>
        <v>0</v>
      </c>
      <c r="K872" s="73" t="str">
        <f>IF(Proc[[#This Row],[Author]]="Marcela Urrego",VLOOKUP(LEFT(Proc[[#This Row],[Requested]],1),Table3[#All],2,0),VLOOKUP(Proc[[#This Row],[Author]],Table4[],2,0))</f>
        <v>LS</v>
      </c>
      <c r="L872" s="32" t="s">
        <v>530</v>
      </c>
      <c r="M872" s="69">
        <v>45720.368101851855</v>
      </c>
      <c r="P872" s="74" t="str">
        <f ca="1">IF(Proc[[#This Row],[DaysAgeing]]&gt;5,"yep","on track")</f>
        <v>on track</v>
      </c>
      <c r="Q872" s="3">
        <f ca="1">IF(Proc[[#This Row],[DateClosed]]="",ABS(NETWORKDAYS(Proc[[#This Row],[DateOpened]],TODAY()))-1,ABS(NETWORKDAYS(Proc[[#This Row],[DateOpened]],Proc[[#This Row],[DateClosed]]))-1)</f>
        <v>1</v>
      </c>
      <c r="R872" s="74" t="s">
        <v>508</v>
      </c>
      <c r="S872" s="73"/>
    </row>
    <row r="873" spans="1:19">
      <c r="A873" s="72" t="s">
        <v>2654</v>
      </c>
      <c r="B873" s="73" t="str">
        <f>IFERROR(VLOOKUP(Proc[[#This Row],[App]],Table2[],3,0),"open")</f>
        <v>open</v>
      </c>
      <c r="C873" s="72" t="s">
        <v>370</v>
      </c>
      <c r="D873" t="s">
        <v>2628</v>
      </c>
      <c r="E873" t="s">
        <v>2643</v>
      </c>
      <c r="F873" s="73" t="s">
        <v>2647</v>
      </c>
      <c r="G873" s="72" t="s">
        <v>400</v>
      </c>
      <c r="H873" s="73" t="str">
        <f>IF(Proc[[#This Row],[type]]="LFF (MDG-F)",MID(Proc[[#This Row],[Obj]],13,10),"")</f>
        <v/>
      </c>
      <c r="J873" s="73" t="b">
        <f>Proc[[#This Row],[Requested]]=Proc[[#This Row],[CurrentParent]]</f>
        <v>0</v>
      </c>
      <c r="K873" s="73" t="str">
        <f>IF(Proc[[#This Row],[Author]]="Marcela Urrego",VLOOKUP(LEFT(Proc[[#This Row],[Requested]],1),Table3[#All],2,0),VLOOKUP(Proc[[#This Row],[Author]],Table4[],2,0))</f>
        <v>LS</v>
      </c>
      <c r="L873" s="32" t="s">
        <v>530</v>
      </c>
      <c r="M873" s="69">
        <v>45720.368101851855</v>
      </c>
      <c r="P873" s="74" t="str">
        <f ca="1">IF(Proc[[#This Row],[DaysAgeing]]&gt;5,"yep","on track")</f>
        <v>on track</v>
      </c>
      <c r="Q873" s="3">
        <f ca="1">IF(Proc[[#This Row],[DateClosed]]="",ABS(NETWORKDAYS(Proc[[#This Row],[DateOpened]],TODAY()))-1,ABS(NETWORKDAYS(Proc[[#This Row],[DateOpened]],Proc[[#This Row],[DateClosed]]))-1)</f>
        <v>1</v>
      </c>
      <c r="R873" s="74" t="s">
        <v>508</v>
      </c>
      <c r="S873" s="73"/>
    </row>
    <row r="874" spans="1:19">
      <c r="A874" s="72" t="s">
        <v>2654</v>
      </c>
      <c r="B874" s="73" t="str">
        <f>IFERROR(VLOOKUP(Proc[[#This Row],[App]],Table2[],3,0),"open")</f>
        <v>open</v>
      </c>
      <c r="C874" s="72" t="s">
        <v>370</v>
      </c>
      <c r="D874" t="s">
        <v>2629</v>
      </c>
      <c r="E874" t="s">
        <v>2643</v>
      </c>
      <c r="F874" s="73" t="s">
        <v>2648</v>
      </c>
      <c r="G874" s="72" t="s">
        <v>400</v>
      </c>
      <c r="H874" s="73" t="str">
        <f>IF(Proc[[#This Row],[type]]="LFF (MDG-F)",MID(Proc[[#This Row],[Obj]],13,10),"")</f>
        <v/>
      </c>
      <c r="J874" s="73" t="b">
        <f>Proc[[#This Row],[Requested]]=Proc[[#This Row],[CurrentParent]]</f>
        <v>0</v>
      </c>
      <c r="K874" s="73" t="str">
        <f>IF(Proc[[#This Row],[Author]]="Marcela Urrego",VLOOKUP(LEFT(Proc[[#This Row],[Requested]],1),Table3[#All],2,0),VLOOKUP(Proc[[#This Row],[Author]],Table4[],2,0))</f>
        <v>LS</v>
      </c>
      <c r="L874" s="32" t="s">
        <v>530</v>
      </c>
      <c r="M874" s="69">
        <v>45720.368101851855</v>
      </c>
      <c r="P874" s="74" t="str">
        <f ca="1">IF(Proc[[#This Row],[DaysAgeing]]&gt;5,"yep","on track")</f>
        <v>on track</v>
      </c>
      <c r="Q874" s="3">
        <f ca="1">IF(Proc[[#This Row],[DateClosed]]="",ABS(NETWORKDAYS(Proc[[#This Row],[DateOpened]],TODAY()))-1,ABS(NETWORKDAYS(Proc[[#This Row],[DateOpened]],Proc[[#This Row],[DateClosed]]))-1)</f>
        <v>1</v>
      </c>
      <c r="R874" s="74" t="s">
        <v>508</v>
      </c>
      <c r="S874" s="73"/>
    </row>
    <row r="875" spans="1:19">
      <c r="A875" s="72" t="s">
        <v>2654</v>
      </c>
      <c r="B875" s="73" t="str">
        <f>IFERROR(VLOOKUP(Proc[[#This Row],[App]],Table2[],3,0),"open")</f>
        <v>open</v>
      </c>
      <c r="C875" s="72" t="s">
        <v>370</v>
      </c>
      <c r="D875" t="s">
        <v>2630</v>
      </c>
      <c r="E875" t="s">
        <v>2643</v>
      </c>
      <c r="F875" s="73" t="s">
        <v>2649</v>
      </c>
      <c r="G875" s="72" t="s">
        <v>400</v>
      </c>
      <c r="H875" s="73" t="str">
        <f>IF(Proc[[#This Row],[type]]="LFF (MDG-F)",MID(Proc[[#This Row],[Obj]],13,10),"")</f>
        <v/>
      </c>
      <c r="J875" s="73" t="b">
        <f>Proc[[#This Row],[Requested]]=Proc[[#This Row],[CurrentParent]]</f>
        <v>0</v>
      </c>
      <c r="K875" s="73" t="str">
        <f>IF(Proc[[#This Row],[Author]]="Marcela Urrego",VLOOKUP(LEFT(Proc[[#This Row],[Requested]],1),Table3[#All],2,0),VLOOKUP(Proc[[#This Row],[Author]],Table4[],2,0))</f>
        <v>LS</v>
      </c>
      <c r="L875" s="32" t="s">
        <v>530</v>
      </c>
      <c r="M875" s="69">
        <v>45720.368101851855</v>
      </c>
      <c r="P875" s="74" t="str">
        <f ca="1">IF(Proc[[#This Row],[DaysAgeing]]&gt;5,"yep","on track")</f>
        <v>on track</v>
      </c>
      <c r="Q875" s="3">
        <f ca="1">IF(Proc[[#This Row],[DateClosed]]="",ABS(NETWORKDAYS(Proc[[#This Row],[DateOpened]],TODAY()))-1,ABS(NETWORKDAYS(Proc[[#This Row],[DateOpened]],Proc[[#This Row],[DateClosed]]))-1)</f>
        <v>1</v>
      </c>
      <c r="R875" s="74" t="s">
        <v>508</v>
      </c>
      <c r="S875" s="73"/>
    </row>
    <row r="876" spans="1:19">
      <c r="A876" s="72" t="s">
        <v>2654</v>
      </c>
      <c r="B876" s="73" t="str">
        <f>IFERROR(VLOOKUP(Proc[[#This Row],[App]],Table2[],3,0),"open")</f>
        <v>open</v>
      </c>
      <c r="C876" s="72" t="s">
        <v>370</v>
      </c>
      <c r="D876" t="s">
        <v>2631</v>
      </c>
      <c r="E876" t="s">
        <v>2644</v>
      </c>
      <c r="F876" s="73" t="s">
        <v>2650</v>
      </c>
      <c r="G876" s="72" t="s">
        <v>400</v>
      </c>
      <c r="H876" s="73" t="str">
        <f>IF(Proc[[#This Row],[type]]="LFF (MDG-F)",MID(Proc[[#This Row],[Obj]],13,10),"")</f>
        <v/>
      </c>
      <c r="J876" s="73" t="b">
        <f>Proc[[#This Row],[Requested]]=Proc[[#This Row],[CurrentParent]]</f>
        <v>0</v>
      </c>
      <c r="K876" s="73" t="str">
        <f>IF(Proc[[#This Row],[Author]]="Marcela Urrego",VLOOKUP(LEFT(Proc[[#This Row],[Requested]],1),Table3[#All],2,0),VLOOKUP(Proc[[#This Row],[Author]],Table4[],2,0))</f>
        <v>LS</v>
      </c>
      <c r="L876" s="32" t="s">
        <v>530</v>
      </c>
      <c r="M876" s="69">
        <v>45720.368101851855</v>
      </c>
      <c r="P876" s="74" t="str">
        <f ca="1">IF(Proc[[#This Row],[DaysAgeing]]&gt;5,"yep","on track")</f>
        <v>on track</v>
      </c>
      <c r="Q876" s="3">
        <f ca="1">IF(Proc[[#This Row],[DateClosed]]="",ABS(NETWORKDAYS(Proc[[#This Row],[DateOpened]],TODAY()))-1,ABS(NETWORKDAYS(Proc[[#This Row],[DateOpened]],Proc[[#This Row],[DateClosed]]))-1)</f>
        <v>1</v>
      </c>
      <c r="R876" s="74" t="s">
        <v>508</v>
      </c>
      <c r="S876" s="73"/>
    </row>
    <row r="877" spans="1:19">
      <c r="A877" s="72" t="s">
        <v>2654</v>
      </c>
      <c r="B877" s="73" t="str">
        <f>IFERROR(VLOOKUP(Proc[[#This Row],[App]],Table2[],3,0),"open")</f>
        <v>open</v>
      </c>
      <c r="C877" s="72" t="s">
        <v>370</v>
      </c>
      <c r="D877" t="s">
        <v>2632</v>
      </c>
      <c r="E877" t="s">
        <v>2644</v>
      </c>
      <c r="F877" s="73" t="s">
        <v>2651</v>
      </c>
      <c r="G877" s="72" t="s">
        <v>400</v>
      </c>
      <c r="H877" s="73" t="str">
        <f>IF(Proc[[#This Row],[type]]="LFF (MDG-F)",MID(Proc[[#This Row],[Obj]],13,10),"")</f>
        <v/>
      </c>
      <c r="J877" s="73" t="b">
        <f>Proc[[#This Row],[Requested]]=Proc[[#This Row],[CurrentParent]]</f>
        <v>0</v>
      </c>
      <c r="K877" s="73" t="str">
        <f>IF(Proc[[#This Row],[Author]]="Marcela Urrego",VLOOKUP(LEFT(Proc[[#This Row],[Requested]],1),Table3[#All],2,0),VLOOKUP(Proc[[#This Row],[Author]],Table4[],2,0))</f>
        <v>LS</v>
      </c>
      <c r="L877" s="32" t="s">
        <v>530</v>
      </c>
      <c r="M877" s="69">
        <v>45720.368101851855</v>
      </c>
      <c r="P877" s="74" t="str">
        <f ca="1">IF(Proc[[#This Row],[DaysAgeing]]&gt;5,"yep","on track")</f>
        <v>on track</v>
      </c>
      <c r="Q877" s="3">
        <f ca="1">IF(Proc[[#This Row],[DateClosed]]="",ABS(NETWORKDAYS(Proc[[#This Row],[DateOpened]],TODAY()))-1,ABS(NETWORKDAYS(Proc[[#This Row],[DateOpened]],Proc[[#This Row],[DateClosed]]))-1)</f>
        <v>1</v>
      </c>
      <c r="R877" s="74" t="s">
        <v>508</v>
      </c>
      <c r="S877" s="73"/>
    </row>
    <row r="878" spans="1:19">
      <c r="A878" s="72" t="s">
        <v>2654</v>
      </c>
      <c r="B878" s="73" t="str">
        <f>IFERROR(VLOOKUP(Proc[[#This Row],[App]],Table2[],3,0),"open")</f>
        <v>open</v>
      </c>
      <c r="C878" s="72" t="s">
        <v>370</v>
      </c>
      <c r="D878" t="s">
        <v>2633</v>
      </c>
      <c r="E878" t="s">
        <v>2645</v>
      </c>
      <c r="F878" s="73" t="s">
        <v>2652</v>
      </c>
      <c r="G878" s="72" t="s">
        <v>400</v>
      </c>
      <c r="H878" s="73" t="str">
        <f>IF(Proc[[#This Row],[type]]="LFF (MDG-F)",MID(Proc[[#This Row],[Obj]],13,10),"")</f>
        <v/>
      </c>
      <c r="J878" s="73" t="b">
        <f>Proc[[#This Row],[Requested]]=Proc[[#This Row],[CurrentParent]]</f>
        <v>0</v>
      </c>
      <c r="K878" s="73" t="str">
        <f>IF(Proc[[#This Row],[Author]]="Marcela Urrego",VLOOKUP(LEFT(Proc[[#This Row],[Requested]],1),Table3[#All],2,0),VLOOKUP(Proc[[#This Row],[Author]],Table4[],2,0))</f>
        <v>LS</v>
      </c>
      <c r="L878" s="32" t="s">
        <v>530</v>
      </c>
      <c r="M878" s="69">
        <v>45720.368101851855</v>
      </c>
      <c r="P878" s="74" t="str">
        <f ca="1">IF(Proc[[#This Row],[DaysAgeing]]&gt;5,"yep","on track")</f>
        <v>on track</v>
      </c>
      <c r="Q878" s="3">
        <f ca="1">IF(Proc[[#This Row],[DateClosed]]="",ABS(NETWORKDAYS(Proc[[#This Row],[DateOpened]],TODAY()))-1,ABS(NETWORKDAYS(Proc[[#This Row],[DateOpened]],Proc[[#This Row],[DateClosed]]))-1)</f>
        <v>1</v>
      </c>
      <c r="R878" s="74" t="s">
        <v>508</v>
      </c>
      <c r="S878" s="73"/>
    </row>
    <row r="879" spans="1:19">
      <c r="A879" s="72" t="s">
        <v>2654</v>
      </c>
      <c r="B879" s="73" t="str">
        <f>IFERROR(VLOOKUP(Proc[[#This Row],[App]],Table2[],3,0),"open")</f>
        <v>open</v>
      </c>
      <c r="C879" s="72" t="s">
        <v>370</v>
      </c>
      <c r="D879" t="s">
        <v>2634</v>
      </c>
      <c r="E879" t="s">
        <v>2645</v>
      </c>
      <c r="F879" s="73" t="s">
        <v>2653</v>
      </c>
      <c r="G879" s="72" t="s">
        <v>400</v>
      </c>
      <c r="H879" s="73" t="str">
        <f>IF(Proc[[#This Row],[type]]="LFF (MDG-F)",MID(Proc[[#This Row],[Obj]],13,10),"")</f>
        <v/>
      </c>
      <c r="J879" s="73" t="b">
        <f>Proc[[#This Row],[Requested]]=Proc[[#This Row],[CurrentParent]]</f>
        <v>0</v>
      </c>
      <c r="K879" s="73" t="str">
        <f>IF(Proc[[#This Row],[Author]]="Marcela Urrego",VLOOKUP(LEFT(Proc[[#This Row],[Requested]],1),Table3[#All],2,0),VLOOKUP(Proc[[#This Row],[Author]],Table4[],2,0))</f>
        <v>LS</v>
      </c>
      <c r="L879" s="32" t="s">
        <v>530</v>
      </c>
      <c r="M879" s="69">
        <v>45720.368101851855</v>
      </c>
      <c r="P879" s="74" t="str">
        <f ca="1">IF(Proc[[#This Row],[DaysAgeing]]&gt;5,"yep","on track")</f>
        <v>on track</v>
      </c>
      <c r="Q879" s="3">
        <f ca="1">IF(Proc[[#This Row],[DateClosed]]="",ABS(NETWORKDAYS(Proc[[#This Row],[DateOpened]],TODAY()))-1,ABS(NETWORKDAYS(Proc[[#This Row],[DateOpened]],Proc[[#This Row],[DateClosed]]))-1)</f>
        <v>1</v>
      </c>
      <c r="R879" s="74" t="s">
        <v>508</v>
      </c>
      <c r="S879" s="73"/>
    </row>
  </sheetData>
  <phoneticPr fontId="0" type="noConversion"/>
  <conditionalFormatting sqref="D642">
    <cfRule type="duplicateValues" dxfId="13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G2:G879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sheetPr codeName="Sheet11"/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1945</v>
      </c>
      <c r="B1" t="str">
        <f>LEFT(A1,22)</f>
        <v>CLFF_VMCA$$$KR07DB3307</v>
      </c>
    </row>
    <row r="2" spans="1:2">
      <c r="A2" s="70" t="s">
        <v>1946</v>
      </c>
      <c r="B2" s="62" t="str">
        <f t="shared" ref="B2:B11" si="0">LEFT(A2,22)</f>
        <v>CLFF_VMCA$$$KR07DB3305</v>
      </c>
    </row>
    <row r="3" spans="1:2">
      <c r="A3" s="71" t="s">
        <v>1947</v>
      </c>
      <c r="B3" s="62" t="str">
        <f t="shared" si="0"/>
        <v>CLFF_VMCA$$$US10DB3015</v>
      </c>
    </row>
    <row r="4" spans="1:2">
      <c r="A4" s="70" t="s">
        <v>1948</v>
      </c>
      <c r="B4" s="62" t="str">
        <f t="shared" si="0"/>
        <v>CLFF_VMCA$$$US10DB3018</v>
      </c>
    </row>
    <row r="5" spans="1:2">
      <c r="A5" s="71" t="s">
        <v>1949</v>
      </c>
      <c r="B5" s="62" t="str">
        <f t="shared" si="0"/>
        <v>CLFF_VMCA$$$US10DB3019</v>
      </c>
    </row>
    <row r="6" spans="1:2">
      <c r="A6" s="70" t="s">
        <v>1950</v>
      </c>
      <c r="B6" s="62" t="str">
        <f t="shared" si="0"/>
        <v>CLFF_VMCA$$$US10DB3010</v>
      </c>
    </row>
    <row r="7" spans="1:2">
      <c r="A7" s="71" t="s">
        <v>1951</v>
      </c>
      <c r="B7" s="62" t="str">
        <f t="shared" si="0"/>
        <v>CLFF_VMCA$$$KR16DB3301</v>
      </c>
    </row>
    <row r="8" spans="1:2">
      <c r="A8" s="70" t="s">
        <v>1952</v>
      </c>
      <c r="B8" s="62" t="str">
        <f t="shared" si="0"/>
        <v>CLFF_VMCA$$$KR15DB3300</v>
      </c>
    </row>
    <row r="9" spans="1:2">
      <c r="A9" s="71" t="s">
        <v>1953</v>
      </c>
      <c r="B9" s="62" t="str">
        <f t="shared" si="0"/>
        <v>CLFF_VMCA$$$KR15DB3302</v>
      </c>
    </row>
    <row r="10" spans="1:2">
      <c r="A10" s="70" t="s">
        <v>1954</v>
      </c>
      <c r="B10" s="62" t="str">
        <f t="shared" si="0"/>
        <v>CLFF_VMCA$$$KR15DB3307</v>
      </c>
    </row>
    <row r="11" spans="1:2">
      <c r="A11" s="71" t="s">
        <v>1955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5"/>
  <sheetViews>
    <sheetView workbookViewId="0">
      <selection activeCell="A9" sqref="A9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1967</v>
      </c>
      <c r="B114" t="s">
        <v>595</v>
      </c>
    </row>
    <row r="115" spans="1:2">
      <c r="A115" t="s">
        <v>2512</v>
      </c>
      <c r="B115" t="s">
        <v>594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2025-03-05T14:08:16Z</dcterms:modified>
  <cp:category/>
  <cp:contentStatus/>
</cp:coreProperties>
</file>