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3D1C5A73-E832-4E32-BD3D-0842C4766379}" xr6:coauthVersionLast="47" xr6:coauthVersionMax="47" xr10:uidLastSave="{00000000-0000-0000-0000-000000000000}"/>
  <bookViews>
    <workbookView xWindow="-12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5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1" i="1" l="1"/>
  <c r="H881" i="1"/>
  <c r="J881" i="1"/>
  <c r="K881" i="1"/>
  <c r="Q881" i="1"/>
  <c r="P881" i="1" s="1"/>
  <c r="B880" i="1"/>
  <c r="H880" i="1"/>
  <c r="J880" i="1"/>
  <c r="K880" i="1"/>
  <c r="Q880" i="1"/>
  <c r="P880" i="1" s="1"/>
  <c r="Q879" i="1"/>
  <c r="P879" i="1" s="1"/>
  <c r="K879" i="1"/>
  <c r="Q878" i="1"/>
  <c r="P878" i="1" s="1"/>
  <c r="K878" i="1"/>
  <c r="Q877" i="1"/>
  <c r="P877" i="1" s="1"/>
  <c r="K877" i="1"/>
  <c r="Q876" i="1"/>
  <c r="P876" i="1" s="1"/>
  <c r="K876" i="1"/>
  <c r="Q875" i="1"/>
  <c r="P875" i="1" s="1"/>
  <c r="K875" i="1"/>
  <c r="Q874" i="1"/>
  <c r="P874" i="1" s="1"/>
  <c r="K874" i="1"/>
  <c r="Q873" i="1"/>
  <c r="P873" i="1" s="1"/>
  <c r="K873" i="1"/>
  <c r="Q872" i="1"/>
  <c r="P872" i="1" s="1"/>
  <c r="K872" i="1"/>
  <c r="Q871" i="1"/>
  <c r="P871" i="1" s="1"/>
  <c r="K871" i="1"/>
  <c r="Q870" i="1"/>
  <c r="P870" i="1" s="1"/>
  <c r="K870" i="1"/>
  <c r="Q869" i="1"/>
  <c r="P869" i="1" s="1"/>
  <c r="K869" i="1"/>
  <c r="Q868" i="1"/>
  <c r="P868" i="1" s="1"/>
  <c r="K868" i="1"/>
  <c r="Q867" i="1"/>
  <c r="P867" i="1" s="1"/>
  <c r="K867" i="1"/>
  <c r="Q866" i="1"/>
  <c r="P866" i="1" s="1"/>
  <c r="K866" i="1"/>
  <c r="Q865" i="1"/>
  <c r="P865" i="1" s="1"/>
  <c r="K865" i="1"/>
  <c r="Q864" i="1"/>
  <c r="P864" i="1" s="1"/>
  <c r="K864" i="1"/>
  <c r="Q863" i="1"/>
  <c r="P863" i="1" s="1"/>
  <c r="K863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K862" i="1"/>
  <c r="Q862" i="1"/>
  <c r="P862" i="1" s="1"/>
  <c r="B859" i="1"/>
  <c r="B860" i="1"/>
  <c r="B861" i="1"/>
  <c r="H859" i="1"/>
  <c r="H860" i="1"/>
  <c r="H861" i="1"/>
  <c r="J859" i="1"/>
  <c r="J860" i="1"/>
  <c r="J861" i="1"/>
  <c r="K859" i="1"/>
  <c r="K860" i="1"/>
  <c r="K861" i="1"/>
  <c r="Q859" i="1"/>
  <c r="P859" i="1" s="1"/>
  <c r="Q860" i="1"/>
  <c r="P860" i="1" s="1"/>
  <c r="Q861" i="1"/>
  <c r="P861" i="1" s="1"/>
  <c r="B853" i="1"/>
  <c r="B854" i="1"/>
  <c r="B855" i="1"/>
  <c r="B856" i="1"/>
  <c r="B857" i="1"/>
  <c r="B858" i="1"/>
  <c r="H853" i="1"/>
  <c r="H854" i="1"/>
  <c r="H855" i="1"/>
  <c r="H856" i="1"/>
  <c r="H857" i="1"/>
  <c r="H858" i="1"/>
  <c r="J853" i="1"/>
  <c r="J854" i="1"/>
  <c r="J855" i="1"/>
  <c r="J856" i="1"/>
  <c r="J857" i="1"/>
  <c r="J858" i="1"/>
  <c r="K853" i="1"/>
  <c r="K854" i="1"/>
  <c r="K855" i="1"/>
  <c r="K856" i="1"/>
  <c r="K857" i="1"/>
  <c r="K858" i="1"/>
  <c r="Q853" i="1"/>
  <c r="P853" i="1" s="1"/>
  <c r="Q854" i="1"/>
  <c r="P854" i="1" s="1"/>
  <c r="Q855" i="1"/>
  <c r="P855" i="1" s="1"/>
  <c r="Q856" i="1"/>
  <c r="P856" i="1" s="1"/>
  <c r="Q857" i="1"/>
  <c r="P857" i="1" s="1"/>
  <c r="Q858" i="1"/>
  <c r="P858" i="1" s="1"/>
  <c r="Q852" i="1"/>
  <c r="P852" i="1" s="1"/>
  <c r="K852" i="1"/>
  <c r="Q851" i="1"/>
  <c r="P851" i="1" s="1"/>
  <c r="K851" i="1"/>
  <c r="Q850" i="1"/>
  <c r="P850" i="1" s="1"/>
  <c r="K850" i="1"/>
  <c r="Q849" i="1"/>
  <c r="P849" i="1" s="1"/>
  <c r="K849" i="1"/>
  <c r="Q848" i="1"/>
  <c r="P848" i="1" s="1"/>
  <c r="K848" i="1"/>
  <c r="Q847" i="1"/>
  <c r="P847" i="1" s="1"/>
  <c r="K847" i="1"/>
  <c r="Q846" i="1"/>
  <c r="P846" i="1" s="1"/>
  <c r="K846" i="1"/>
  <c r="Q845" i="1"/>
  <c r="P845" i="1" s="1"/>
  <c r="K845" i="1"/>
  <c r="Q844" i="1"/>
  <c r="P844" i="1" s="1"/>
  <c r="K844" i="1"/>
  <c r="Q843" i="1"/>
  <c r="P843" i="1" s="1"/>
  <c r="K843" i="1"/>
  <c r="Q842" i="1"/>
  <c r="P842" i="1" s="1"/>
  <c r="K842" i="1"/>
  <c r="Q841" i="1"/>
  <c r="P841" i="1" s="1"/>
  <c r="K841" i="1"/>
  <c r="Q840" i="1"/>
  <c r="P840" i="1" s="1"/>
  <c r="K840" i="1"/>
  <c r="Q839" i="1"/>
  <c r="P839" i="1" s="1"/>
  <c r="K839" i="1"/>
  <c r="Q838" i="1"/>
  <c r="P838" i="1" s="1"/>
  <c r="K838" i="1"/>
  <c r="Q837" i="1"/>
  <c r="P837" i="1" s="1"/>
  <c r="K837" i="1"/>
  <c r="Q836" i="1"/>
  <c r="P836" i="1" s="1"/>
  <c r="K836" i="1"/>
  <c r="Q835" i="1"/>
  <c r="P835" i="1" s="1"/>
  <c r="K835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H834" i="1"/>
  <c r="H835" i="1"/>
  <c r="H836" i="1"/>
  <c r="H837" i="1"/>
  <c r="H838" i="1"/>
  <c r="H839" i="1"/>
  <c r="H840" i="1"/>
  <c r="H841" i="1"/>
  <c r="H842" i="1"/>
  <c r="H844" i="1"/>
  <c r="H845" i="1"/>
  <c r="H846" i="1"/>
  <c r="H847" i="1"/>
  <c r="H848" i="1"/>
  <c r="H849" i="1"/>
  <c r="H850" i="1"/>
  <c r="H851" i="1"/>
  <c r="H852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K834" i="1"/>
  <c r="Q834" i="1"/>
  <c r="P834" i="1" s="1"/>
  <c r="B833" i="1"/>
  <c r="H833" i="1"/>
  <c r="J833" i="1"/>
  <c r="K833" i="1"/>
  <c r="Q833" i="1"/>
  <c r="P833" i="1" s="1"/>
  <c r="B832" i="1" l="1"/>
  <c r="H832" i="1"/>
  <c r="J832" i="1"/>
  <c r="K832" i="1"/>
  <c r="Q832" i="1"/>
  <c r="P832" i="1" s="1"/>
  <c r="B831" i="1"/>
  <c r="H831" i="1"/>
  <c r="J831" i="1"/>
  <c r="K831" i="1"/>
  <c r="Q831" i="1"/>
  <c r="P831" i="1" s="1"/>
  <c r="B826" i="1"/>
  <c r="B827" i="1"/>
  <c r="B828" i="1"/>
  <c r="B829" i="1"/>
  <c r="B830" i="1"/>
  <c r="H826" i="1"/>
  <c r="H827" i="1"/>
  <c r="H828" i="1"/>
  <c r="H829" i="1"/>
  <c r="H830" i="1"/>
  <c r="J826" i="1"/>
  <c r="J827" i="1"/>
  <c r="J828" i="1"/>
  <c r="J829" i="1"/>
  <c r="J830" i="1"/>
  <c r="K826" i="1"/>
  <c r="K827" i="1"/>
  <c r="K828" i="1"/>
  <c r="K829" i="1"/>
  <c r="K830" i="1"/>
  <c r="Q826" i="1"/>
  <c r="P826" i="1" s="1"/>
  <c r="Q827" i="1"/>
  <c r="P827" i="1" s="1"/>
  <c r="Q828" i="1"/>
  <c r="P828" i="1" s="1"/>
  <c r="Q829" i="1"/>
  <c r="P829" i="1" s="1"/>
  <c r="Q830" i="1"/>
  <c r="P830" i="1" s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Q809" i="1"/>
  <c r="P809" i="1" s="1"/>
  <c r="Q810" i="1"/>
  <c r="P810" i="1" s="1"/>
  <c r="Q811" i="1"/>
  <c r="P811" i="1" s="1"/>
  <c r="Q812" i="1"/>
  <c r="P812" i="1" s="1"/>
  <c r="Q813" i="1"/>
  <c r="P813" i="1" s="1"/>
  <c r="Q814" i="1"/>
  <c r="P814" i="1" s="1"/>
  <c r="Q815" i="1"/>
  <c r="P815" i="1" s="1"/>
  <c r="Q816" i="1"/>
  <c r="P816" i="1" s="1"/>
  <c r="Q817" i="1"/>
  <c r="P817" i="1" s="1"/>
  <c r="Q818" i="1"/>
  <c r="P818" i="1" s="1"/>
  <c r="Q819" i="1"/>
  <c r="P819" i="1" s="1"/>
  <c r="Q820" i="1"/>
  <c r="P820" i="1" s="1"/>
  <c r="Q821" i="1"/>
  <c r="P821" i="1" s="1"/>
  <c r="Q822" i="1"/>
  <c r="P822" i="1" s="1"/>
  <c r="Q823" i="1"/>
  <c r="P823" i="1" s="1"/>
  <c r="Q824" i="1"/>
  <c r="P824" i="1" s="1"/>
  <c r="Q825" i="1"/>
  <c r="P825" i="1" s="1"/>
  <c r="B808" i="1"/>
  <c r="H808" i="1"/>
  <c r="J808" i="1"/>
  <c r="K808" i="1"/>
  <c r="Q808" i="1"/>
  <c r="P808" i="1" s="1"/>
  <c r="B800" i="1"/>
  <c r="B801" i="1"/>
  <c r="B802" i="1"/>
  <c r="B803" i="1"/>
  <c r="B804" i="1"/>
  <c r="B805" i="1"/>
  <c r="B806" i="1"/>
  <c r="B807" i="1"/>
  <c r="H800" i="1"/>
  <c r="H801" i="1"/>
  <c r="H802" i="1"/>
  <c r="H803" i="1"/>
  <c r="H804" i="1"/>
  <c r="H805" i="1"/>
  <c r="H806" i="1"/>
  <c r="H807" i="1"/>
  <c r="J800" i="1"/>
  <c r="J801" i="1"/>
  <c r="J802" i="1"/>
  <c r="J803" i="1"/>
  <c r="J804" i="1"/>
  <c r="J805" i="1"/>
  <c r="J806" i="1"/>
  <c r="J807" i="1"/>
  <c r="K800" i="1"/>
  <c r="K801" i="1"/>
  <c r="K802" i="1"/>
  <c r="K803" i="1"/>
  <c r="K804" i="1"/>
  <c r="K805" i="1"/>
  <c r="K806" i="1"/>
  <c r="K807" i="1"/>
  <c r="Q800" i="1"/>
  <c r="P800" i="1" s="1"/>
  <c r="Q801" i="1"/>
  <c r="P801" i="1" s="1"/>
  <c r="Q802" i="1"/>
  <c r="P802" i="1" s="1"/>
  <c r="Q803" i="1"/>
  <c r="P803" i="1" s="1"/>
  <c r="Q804" i="1"/>
  <c r="P804" i="1" s="1"/>
  <c r="Q805" i="1"/>
  <c r="P805" i="1" s="1"/>
  <c r="Q806" i="1"/>
  <c r="P806" i="1" s="1"/>
  <c r="Q807" i="1"/>
  <c r="P807" i="1" s="1"/>
  <c r="Q799" i="1"/>
  <c r="P799" i="1" s="1"/>
  <c r="Q798" i="1"/>
  <c r="P798" i="1" s="1"/>
  <c r="K799" i="1"/>
  <c r="J799" i="1"/>
  <c r="K798" i="1"/>
  <c r="J798" i="1"/>
  <c r="H799" i="1"/>
  <c r="H798" i="1"/>
  <c r="B798" i="1"/>
  <c r="B799" i="1"/>
  <c r="B797" i="1"/>
  <c r="H797" i="1"/>
  <c r="J797" i="1"/>
  <c r="K797" i="1"/>
  <c r="Q797" i="1"/>
  <c r="P797" i="1" s="1"/>
  <c r="B786" i="1"/>
  <c r="B787" i="1"/>
  <c r="B788" i="1"/>
  <c r="B789" i="1"/>
  <c r="B790" i="1"/>
  <c r="B791" i="1"/>
  <c r="B792" i="1"/>
  <c r="B793" i="1"/>
  <c r="B794" i="1"/>
  <c r="B795" i="1"/>
  <c r="B796" i="1"/>
  <c r="H786" i="1"/>
  <c r="H787" i="1"/>
  <c r="H788" i="1"/>
  <c r="H789" i="1"/>
  <c r="H790" i="1"/>
  <c r="H791" i="1"/>
  <c r="H792" i="1"/>
  <c r="H793" i="1"/>
  <c r="H794" i="1"/>
  <c r="H795" i="1"/>
  <c r="H796" i="1"/>
  <c r="J786" i="1"/>
  <c r="J787" i="1"/>
  <c r="J788" i="1"/>
  <c r="J789" i="1"/>
  <c r="J790" i="1"/>
  <c r="J791" i="1"/>
  <c r="J792" i="1"/>
  <c r="J793" i="1"/>
  <c r="J794" i="1"/>
  <c r="J795" i="1"/>
  <c r="J796" i="1"/>
  <c r="K786" i="1"/>
  <c r="K787" i="1"/>
  <c r="K788" i="1"/>
  <c r="K789" i="1"/>
  <c r="K790" i="1"/>
  <c r="K791" i="1"/>
  <c r="K792" i="1"/>
  <c r="K793" i="1"/>
  <c r="K794" i="1"/>
  <c r="K795" i="1"/>
  <c r="K796" i="1"/>
  <c r="Q786" i="1"/>
  <c r="P786" i="1" s="1"/>
  <c r="Q787" i="1"/>
  <c r="P787" i="1" s="1"/>
  <c r="Q788" i="1"/>
  <c r="P788" i="1" s="1"/>
  <c r="Q789" i="1"/>
  <c r="P789" i="1" s="1"/>
  <c r="Q790" i="1"/>
  <c r="P790" i="1" s="1"/>
  <c r="Q791" i="1"/>
  <c r="P791" i="1" s="1"/>
  <c r="Q792" i="1"/>
  <c r="P792" i="1" s="1"/>
  <c r="Q793" i="1"/>
  <c r="P793" i="1" s="1"/>
  <c r="Q794" i="1"/>
  <c r="P794" i="1" s="1"/>
  <c r="Q795" i="1"/>
  <c r="P795" i="1" s="1"/>
  <c r="Q796" i="1"/>
  <c r="P796" i="1" s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Q764" i="1"/>
  <c r="P764" i="1" s="1"/>
  <c r="Q765" i="1"/>
  <c r="P765" i="1" s="1"/>
  <c r="Q766" i="1"/>
  <c r="P766" i="1" s="1"/>
  <c r="Q767" i="1"/>
  <c r="P767" i="1" s="1"/>
  <c r="Q768" i="1"/>
  <c r="P768" i="1" s="1"/>
  <c r="Q769" i="1"/>
  <c r="P769" i="1" s="1"/>
  <c r="Q770" i="1"/>
  <c r="P770" i="1" s="1"/>
  <c r="Q771" i="1"/>
  <c r="P771" i="1" s="1"/>
  <c r="Q772" i="1"/>
  <c r="P772" i="1" s="1"/>
  <c r="Q773" i="1"/>
  <c r="P773" i="1" s="1"/>
  <c r="Q774" i="1"/>
  <c r="P774" i="1" s="1"/>
  <c r="Q775" i="1"/>
  <c r="P775" i="1" s="1"/>
  <c r="Q776" i="1"/>
  <c r="P776" i="1" s="1"/>
  <c r="Q777" i="1"/>
  <c r="P777" i="1" s="1"/>
  <c r="Q778" i="1"/>
  <c r="P778" i="1" s="1"/>
  <c r="Q779" i="1"/>
  <c r="P779" i="1" s="1"/>
  <c r="Q780" i="1"/>
  <c r="P780" i="1" s="1"/>
  <c r="Q781" i="1"/>
  <c r="P781" i="1" s="1"/>
  <c r="Q782" i="1"/>
  <c r="P782" i="1" s="1"/>
  <c r="Q783" i="1"/>
  <c r="P783" i="1" s="1"/>
  <c r="Q784" i="1"/>
  <c r="P784" i="1" s="1"/>
  <c r="Q785" i="1"/>
  <c r="P785" i="1" s="1"/>
  <c r="B763" i="1"/>
  <c r="H763" i="1"/>
  <c r="J763" i="1"/>
  <c r="K763" i="1"/>
  <c r="Q763" i="1"/>
  <c r="P763" i="1" s="1"/>
  <c r="B761" i="1" l="1"/>
  <c r="B762" i="1"/>
  <c r="H761" i="1"/>
  <c r="H762" i="1"/>
  <c r="J761" i="1"/>
  <c r="J762" i="1"/>
  <c r="K761" i="1"/>
  <c r="K762" i="1"/>
  <c r="Q761" i="1"/>
  <c r="P761" i="1" s="1"/>
  <c r="Q762" i="1"/>
  <c r="P762" i="1" s="1"/>
  <c r="B760" i="1"/>
  <c r="H760" i="1"/>
  <c r="J760" i="1"/>
  <c r="K760" i="1"/>
  <c r="Q760" i="1"/>
  <c r="P760" i="1" s="1"/>
  <c r="B759" i="1"/>
  <c r="H759" i="1"/>
  <c r="J759" i="1"/>
  <c r="K759" i="1"/>
  <c r="Q759" i="1"/>
  <c r="P759" i="1" s="1"/>
  <c r="B756" i="1"/>
  <c r="B757" i="1"/>
  <c r="B758" i="1"/>
  <c r="H756" i="1"/>
  <c r="H757" i="1"/>
  <c r="H758" i="1"/>
  <c r="J756" i="1"/>
  <c r="J757" i="1"/>
  <c r="J758" i="1"/>
  <c r="K756" i="1"/>
  <c r="K757" i="1"/>
  <c r="K758" i="1"/>
  <c r="Q756" i="1"/>
  <c r="P756" i="1" s="1"/>
  <c r="Q757" i="1"/>
  <c r="P757" i="1" s="1"/>
  <c r="Q758" i="1"/>
  <c r="P758" i="1" s="1"/>
  <c r="B755" i="1"/>
  <c r="H755" i="1"/>
  <c r="J755" i="1"/>
  <c r="K755" i="1"/>
  <c r="Q755" i="1"/>
  <c r="P755" i="1" s="1"/>
  <c r="B754" i="1"/>
  <c r="H754" i="1"/>
  <c r="J754" i="1"/>
  <c r="K754" i="1"/>
  <c r="Q754" i="1"/>
  <c r="P754" i="1" s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24" i="1"/>
  <c r="P724" i="1" s="1"/>
  <c r="K724" i="1"/>
  <c r="Q723" i="1"/>
  <c r="P723" i="1" s="1"/>
  <c r="K723" i="1"/>
  <c r="Q722" i="1"/>
  <c r="P722" i="1" s="1"/>
  <c r="K722" i="1"/>
  <c r="Q721" i="1"/>
  <c r="P721" i="1" s="1"/>
  <c r="K721" i="1"/>
  <c r="Q720" i="1"/>
  <c r="P720" i="1" s="1"/>
  <c r="K720" i="1"/>
  <c r="Q719" i="1"/>
  <c r="P719" i="1" s="1"/>
  <c r="K719" i="1"/>
  <c r="Q718" i="1"/>
  <c r="P718" i="1" s="1"/>
  <c r="K718" i="1"/>
  <c r="Q717" i="1"/>
  <c r="P717" i="1" s="1"/>
  <c r="K717" i="1"/>
  <c r="Q716" i="1"/>
  <c r="P716" i="1" s="1"/>
  <c r="K716" i="1"/>
  <c r="Q715" i="1"/>
  <c r="P715" i="1" s="1"/>
  <c r="K715" i="1"/>
  <c r="Q714" i="1"/>
  <c r="P714" i="1" s="1"/>
  <c r="K714" i="1"/>
  <c r="Q713" i="1"/>
  <c r="P713" i="1" s="1"/>
  <c r="K713" i="1"/>
  <c r="Q712" i="1"/>
  <c r="P712" i="1" s="1"/>
  <c r="K712" i="1"/>
  <c r="Q711" i="1"/>
  <c r="P711" i="1" s="1"/>
  <c r="K711" i="1"/>
  <c r="Q710" i="1"/>
  <c r="P710" i="1" s="1"/>
  <c r="K710" i="1"/>
  <c r="Q709" i="1"/>
  <c r="P709" i="1" s="1"/>
  <c r="K709" i="1"/>
  <c r="Q708" i="1"/>
  <c r="P708" i="1" s="1"/>
  <c r="K708" i="1"/>
  <c r="Q707" i="1"/>
  <c r="P707" i="1" s="1"/>
  <c r="K707" i="1"/>
  <c r="Q706" i="1"/>
  <c r="P706" i="1" s="1"/>
  <c r="K706" i="1"/>
  <c r="Q705" i="1"/>
  <c r="P705" i="1" s="1"/>
  <c r="K705" i="1"/>
  <c r="Q704" i="1"/>
  <c r="P704" i="1" s="1"/>
  <c r="K704" i="1"/>
  <c r="Q703" i="1"/>
  <c r="P703" i="1" s="1"/>
  <c r="K703" i="1"/>
  <c r="Q702" i="1"/>
  <c r="P702" i="1" s="1"/>
  <c r="K702" i="1"/>
  <c r="Q701" i="1"/>
  <c r="P701" i="1" s="1"/>
  <c r="K701" i="1"/>
  <c r="Q700" i="1"/>
  <c r="P700" i="1" s="1"/>
  <c r="K700" i="1"/>
  <c r="Q699" i="1"/>
  <c r="P699" i="1" s="1"/>
  <c r="K699" i="1"/>
  <c r="Q698" i="1"/>
  <c r="P698" i="1" s="1"/>
  <c r="K698" i="1"/>
  <c r="Q697" i="1"/>
  <c r="P697" i="1" s="1"/>
  <c r="K697" i="1"/>
  <c r="Q696" i="1"/>
  <c r="P696" i="1" s="1"/>
  <c r="K696" i="1"/>
  <c r="Q695" i="1"/>
  <c r="P695" i="1" s="1"/>
  <c r="K695" i="1"/>
  <c r="Q694" i="1"/>
  <c r="P694" i="1" s="1"/>
  <c r="K694" i="1"/>
  <c r="Q693" i="1"/>
  <c r="P693" i="1" s="1"/>
  <c r="K693" i="1"/>
  <c r="Q692" i="1"/>
  <c r="P692" i="1" s="1"/>
  <c r="K692" i="1"/>
  <c r="Q691" i="1"/>
  <c r="P691" i="1" s="1"/>
  <c r="K691" i="1"/>
  <c r="Q690" i="1"/>
  <c r="P690" i="1" s="1"/>
  <c r="K690" i="1"/>
  <c r="Q689" i="1"/>
  <c r="P689" i="1" s="1"/>
  <c r="K689" i="1"/>
  <c r="Q688" i="1"/>
  <c r="P688" i="1" s="1"/>
  <c r="K688" i="1"/>
  <c r="Q687" i="1"/>
  <c r="P687" i="1" s="1"/>
  <c r="K687" i="1"/>
  <c r="Q686" i="1"/>
  <c r="P686" i="1" s="1"/>
  <c r="K686" i="1"/>
  <c r="Q685" i="1"/>
  <c r="P685" i="1" s="1"/>
  <c r="K685" i="1"/>
  <c r="Q684" i="1"/>
  <c r="P684" i="1" s="1"/>
  <c r="K684" i="1"/>
  <c r="Q683" i="1"/>
  <c r="P683" i="1" s="1"/>
  <c r="K683" i="1"/>
  <c r="Q682" i="1"/>
  <c r="P682" i="1" s="1"/>
  <c r="K682" i="1"/>
  <c r="Q681" i="1"/>
  <c r="P681" i="1" s="1"/>
  <c r="K681" i="1"/>
  <c r="Q680" i="1"/>
  <c r="P680" i="1" s="1"/>
  <c r="K680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B679" i="1"/>
  <c r="H679" i="1"/>
  <c r="J679" i="1"/>
  <c r="K679" i="1"/>
  <c r="Q679" i="1"/>
  <c r="P679" i="1" s="1"/>
  <c r="Q678" i="1"/>
  <c r="P678" i="1" s="1"/>
  <c r="Q677" i="1"/>
  <c r="P677" i="1" s="1"/>
  <c r="B677" i="1"/>
  <c r="B678" i="1"/>
  <c r="H677" i="1"/>
  <c r="H678" i="1"/>
  <c r="J677" i="1"/>
  <c r="J678" i="1"/>
  <c r="K677" i="1"/>
  <c r="K678" i="1"/>
  <c r="B676" i="1"/>
  <c r="H676" i="1"/>
  <c r="J676" i="1"/>
  <c r="K676" i="1"/>
  <c r="Q676" i="1"/>
  <c r="P676" i="1" s="1"/>
  <c r="B673" i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<sst xmlns="http://schemas.openxmlformats.org/spreadsheetml/2006/main" count="9627" uniqueCount="2658">
  <si>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</si>
  <si>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</si>
  <si>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</si>
  <si>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</si>
  <si>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</si>
  <si>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</si>
  <si>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</si>
  <si>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</si>
  <si>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</si>
  <si>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</si>
  <si>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</si>
  <si>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</si>
  <si>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</si>
  <si>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</si>
  <si>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</si>
  <si>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</si>
  <si>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</si>
  <si>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</si>
  <si>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</si>
  <si>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</si>
  <si>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</si>
  <si>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</si>
  <si>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</si>
  <si>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</si>
  <si>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</si>
  <si>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</si>
  <si>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</si>
  <si>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</si>
  <si>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</si>
  <si>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</si>
  <si>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</si>
  <si>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</si>
  <si>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</si>
  <si>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</si>
  <si>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</si>
  <si>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</si>
  <si>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</si>
  <si>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</si>
  <si>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</si>
  <si>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</si>
  <si>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</si>
  <si>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</si>
  <si>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</si>
  <si>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</si>
  <si>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</si>
  <si>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</si>
  <si>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</si>
  <si>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</si>
  <si>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</si>
  <si>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</si>
  <si>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</si>
  <si>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</si>
  <si>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</si>
  <si>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</si>
  <si>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</si>
  <si>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</si>
  <si>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</si>
  <si>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</si>
  <si>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</si>
  <si>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</si>
  <si>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</si>
  <si>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</si>
  <si>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</si>
  <si>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</si>
  <si>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</si>
  <si>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</si>
  <si>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</si>
  <si>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</si>
  <si>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</si>
  <si>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</si>
  <si>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</si>
  <si>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</si>
  <si>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</si>
  <si>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</si>
  <si>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</si>
  <si>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</si>
  <si>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</si>
  <si>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</si>
  <si>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</si>
  <si>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</si>
  <si>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</si>
  <si>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</si>
  <si>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</si>
  <si>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</si>
  <si>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</si>
  <si>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</si>
  <si>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</si>
  <si>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</si>
  <si>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</si>
  <si>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</si>
  <si>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</si>
  <si>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</si>
  <si>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</si>
  <si>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</si>
  <si>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</si>
  <si>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</si>
  <si>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</si>
  <si>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</si>
  <si>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</si>
  <si>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</si>
  <si>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</si>
  <si>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</si>
  <si>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</si>
  <si>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</si>
  <si>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</si>
  <si>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</si>
  <si>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</si>
  <si>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</si>
  <si>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</si>
  <si>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</si>
  <si>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</si>
  <si>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</si>
  <si>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</si>
  <si>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</si>
  <si>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</si>
  <si>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</si>
  <si>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</si>
  <si>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</si>
  <si>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</si>
  <si>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</si>
  <si>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</si>
  <si>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</si>
  <si>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</si>
  <si>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</si>
  <si>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</si>
  <si>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</si>
  <si>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</si>
  <si>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</si>
  <si>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</si>
  <si>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</si>
  <si>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</si>
  <si>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</si>
  <si>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</si>
  <si>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</si>
  <si>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</si>
  <si>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</si>
  <si>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</si>
  <si>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</si>
  <si>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</si>
  <si>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</si>
  <si>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</si>
  <si>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</si>
  <si>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</si>
  <si>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</si>
  <si>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</si>
  <si>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</si>
  <si>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</si>
  <si>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</si>
  <si>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</si>
  <si>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</si>
  <si>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</si>
  <si>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</si>
  <si>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</si>
  <si>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</si>
  <si>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</si>
  <si>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</si>
  <si>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</si>
  <si>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</si>
  <si>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</si>
  <si>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</si>
  <si>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</si>
  <si>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</si>
  <si>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</si>
  <si>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</si>
  <si>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</si>
  <si>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</si>
  <si>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</si>
  <si>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</si>
  <si>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</si>
  <si>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</si>
  <si>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</si>
  <si>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</si>
  <si>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</si>
  <si>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</si>
  <si>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</si>
  <si>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</si>
  <si>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</si>
  <si>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</si>
  <si>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</si>
  <si>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</si>
  <si>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</si>
  <si>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</si>
  <si>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</si>
  <si>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</si>
  <si>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</si>
  <si>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</si>
  <si>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</si>
  <si>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</si>
  <si>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</si>
  <si>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</si>
  <si>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</si>
  <si>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</si>
  <si>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</si>
  <si>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</si>
  <si>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</si>
  <si>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</si>
  <si>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</si>
  <si>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</si>
  <si>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</si>
  <si>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</si>
  <si>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</si>
  <si>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</si>
  <si>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</si>
  <si>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</si>
  <si>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</si>
  <si>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</si>
  <si>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</si>
  <si>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</si>
  <si>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</si>
  <si>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</si>
  <si>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</si>
  <si>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</si>
  <si>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</si>
  <si>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</si>
  <si>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</si>
  <si>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</si>
  <si>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</si>
  <si>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</si>
  <si>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</si>
  <si>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</si>
  <si>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</si>
  <si>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</si>
  <si>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</si>
  <si>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</si>
  <si>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</si>
  <si>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</si>
  <si>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</si>
  <si>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</si>
  <si>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</si>
  <si>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</si>
  <si>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</si>
  <si>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</si>
  <si>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</si>
  <si>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</si>
  <si>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</si>
  <si>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</si>
  <si>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</si>
  <si>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</si>
  <si>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</si>
  <si>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</si>
  <si>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</si>
  <si>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</si>
  <si>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</si>
  <si>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</si>
  <si>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</si>
  <si>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</si>
  <si>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</si>
  <si>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</si>
  <si>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</si>
  <si>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</si>
  <si>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</si>
  <si>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</si>
  <si>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</si>
  <si>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</si>
  <si>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</si>
  <si>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</si>
  <si>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</si>
  <si>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</si>
  <si>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</si>
  <si>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</si>
  <si>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</si>
  <si>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</si>
  <si>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</si>
  <si>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</si>
  <si>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</si>
  <si>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</si>
  <si>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</si>
  <si>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</si>
  <si>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</si>
  <si>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</si>
  <si>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</si>
  <si>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</si>
  <si>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</si>
  <si>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</si>
  <si>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</si>
  <si>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</si>
  <si>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</si>
  <si>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</si>
  <si>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</si>
  <si>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</si>
  <si>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</si>
  <si>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</si>
  <si>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</si>
  <si>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</si>
  <si>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</si>
  <si>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</si>
  <si>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</si>
  <si>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</si>
  <si>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</si>
  <si>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</si>
  <si>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</si>
  <si>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</si>
  <si>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</si>
  <si>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</si>
  <si>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</si>
  <si>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</si>
  <si>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</si>
  <si>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</si>
  <si>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</si>
  <si>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</si>
  <si>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</si>
  <si>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</si>
  <si>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</si>
  <si>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</si>
  <si>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</si>
  <si>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</si>
  <si>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</si>
  <si>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</si>
  <si>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</si>
  <si>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</si>
  <si>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</si>
  <si>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</si>
  <si>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</si>
  <si>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</si>
  <si>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</si>
  <si>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</si>
  <si>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</si>
  <si>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</si>
  <si>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</si>
  <si>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</si>
  <si>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</si>
  <si>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</si>
  <si>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</si>
  <si>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</si>
  <si>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</si>
  <si>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</si>
  <si>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</si>
  <si>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</si>
  <si>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</si>
  <si>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</si>
  <si>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</si>
  <si>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</si>
  <si>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</si>
  <si>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</si>
  <si>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</si>
  <si>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</si>
  <si>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</si>
  <si>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</si>
  <si>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</si>
  <si>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</si>
  <si>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</si>
  <si>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</si>
  <si>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</si>
  <si>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</si>
  <si>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</si>
  <si>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</si>
  <si>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</si>
  <si>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</si>
  <si>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</si>
  <si>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</si>
  <si>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</si>
  <si>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</si>
  <si>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</si>
  <si>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</si>
  <si>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</si>
  <si>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</si>
  <si>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</si>
  <si>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</si>
  <si>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</si>
  <si>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</si>
  <si>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</si>
  <si>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</si>
  <si>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</si>
  <si>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</si>
  <si>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</si>
  <si>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</si>
  <si>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</si>
  <si>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</si>
  <si>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</si>
  <si>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</si>
  <si>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</si>
  <si>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</si>
  <si>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</si>
  <si>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</si>
  <si>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</si>
  <si>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</si>
  <si>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</si>
  <si>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</si>
  <si>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</si>
  <si>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</si>
  <si>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</si>
  <si>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</si>
  <si>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</si>
  <si>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</si>
  <si>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</si>
  <si>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</si>
  <si>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</si>
  <si>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</si>
  <si>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</si>
  <si>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</si>
  <si>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</si>
  <si>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</si>
  <si>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</si>
  <si>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</si>
  <si>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</si>
  <si>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</si>
  <si>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</si>
  <si>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</si>
  <si>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</si>
  <si>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</si>
  <si>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</si>
  <si>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</si>
  <si>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</si>
  <si>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</si>
  <si>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</si>
  <si>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</si>
  <si>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</si>
  <si>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</si>
  <si>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</si>
  <si>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</si>
  <si>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</si>
  <si>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</si>
  <si>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</si>
  <si>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</si>
  <si>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</si>
  <si>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</si>
  <si>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</si>
  <si>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</si>
  <si>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</si>
  <si>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</si>
  <si>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</si>
  <si>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</si>
  <si>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</si>
  <si>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</si>
  <si>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</si>
  <si>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</si>
  <si>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</si>
  <si>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</si>
  <si>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</si>
  <si>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</si>
  <si>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</si>
  <si>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</si>
  <si>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</si>
  <si>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</si>
  <si>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</si>
  <si>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</si>
  <si>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</si>
  <si>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</si>
  <si>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</si>
  <si>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</si>
  <si>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</si>
  <si>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</si>
  <si>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</si>
  <si>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</si>
  <si>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</si>
  <si>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</si>
  <si>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</si>
  <si>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</si>
  <si>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</si>
  <si>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</si>
  <si>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</si>
  <si>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</si>
  <si>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</si>
  <si>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</si>
  <si>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</si>
  <si>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</si>
  <si>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</si>
  <si>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</si>
  <si>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</si>
  <si>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</si>
  <si>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</si>
  <si>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</si>
  <si>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</si>
  <si>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</si>
  <si>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</si>
  <si>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</si>
  <si>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</si>
  <si>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</si>
  <si>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</si>
  <si>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</si>
  <si>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</si>
  <si>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</si>
  <si>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</si>
  <si>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</si>
  <si>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</si>
  <si>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</si>
  <si>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</si>
  <si>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</si>
  <si>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</si>
  <si>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</si>
  <si>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</si>
  <si>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</si>
  <si>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</si>
  <si>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</si>
  <si>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</si>
  <si>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</si>
  <si>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</si>
  <si>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</si>
  <si>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</si>
  <si>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</si>
  <si>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</si>
  <si>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</si>
  <si>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</si>
  <si>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</si>
  <si>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</si>
  <si>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</si>
  <si>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</si>
  <si>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</si>
  <si>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</si>
  <si>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</si>
  <si>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</si>
  <si>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</si>
  <si>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</si>
  <si>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</si>
  <si>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</si>
  <si>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</si>
  <si>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</si>
  <si>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</si>
  <si>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</si>
  <si>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</si>
  <si>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</si>
  <si>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</si>
  <si>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</si>
  <si>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</si>
  <si>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</si>
  <si>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</si>
  <si>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</si>
  <si>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</si>
  <si>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</si>
  <si>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</si>
  <si>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</si>
  <si>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</si>
  <si>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</si>
  <si>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</si>
  <si>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</si>
  <si>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</si>
  <si>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</si>
  <si>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</si>
  <si>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</si>
  <si>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</si>
  <si>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</si>
  <si>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</si>
  <si>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</si>
  <si>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</si>
  <si>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</si>
  <si>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</si>
  <si>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</si>
  <si>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</si>
  <si>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</si>
  <si>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</si>
  <si>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</si>
  <si>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</si>
  <si>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</si>
  <si>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</si>
  <si>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</si>
  <si>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</si>
  <si>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</si>
  <si>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</si>
  <si>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</si>
  <si>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</si>
  <si>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</si>
  <si>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</si>
  <si>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</si>
  <si>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</si>
  <si>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</si>
  <si>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</si>
  <si>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</si>
  <si>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</si>
  <si>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</si>
  <si>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</si>
  <si>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</si>
  <si>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</si>
  <si>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</si>
  <si>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</si>
  <si>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</si>
  <si>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</si>
  <si>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</si>
  <si>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</si>
  <si>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</si>
  <si>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</si>
  <si>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</si>
  <si>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</si>
  <si>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</si>
  <si>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</si>
  <si>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</si>
  <si>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</si>
  <si>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</si>
  <si>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</si>
  <si>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</si>
  <si>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</si>
  <si>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</si>
  <si>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</si>
  <si>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</si>
  <si>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</si>
  <si>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</si>
  <si>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</si>
  <si>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</si>
  <si>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</si>
  <si>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</si>
  <si>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</si>
  <si>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</si>
  <si>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</si>
  <si>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</si>
  <si>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</si>
  <si>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</si>
  <si>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</si>
  <si>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</si>
  <si>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</si>
  <si>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</si>
  <si>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</si>
  <si>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</si>
  <si>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</si>
  <si>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</si>
  <si>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</si>
  <si>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</si>
  <si>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</si>
  <si>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</si>
  <si>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</si>
  <si>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</si>
  <si>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</si>
  <si>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</si>
  <si>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</si>
  <si>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</si>
  <si>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</si>
  <si>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</si>
  <si>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</si>
  <si>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</si>
  <si>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</si>
  <si>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</si>
  <si>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</si>
  <si>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</si>
  <si>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</si>
  <si>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</si>
  <si>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</si>
  <si>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</si>
  <si>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</si>
  <si>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</si>
  <si>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</si>
  <si>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</si>
  <si>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</si>
  <si>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</si>
  <si>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</si>
  <si>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</si>
  <si>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</si>
  <si>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</si>
  <si>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</si>
  <si>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</si>
  <si>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</si>
  <si>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</si>
  <si>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</si>
  <si>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</si>
  <si>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</si>
  <si>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</si>
  <si>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</si>
  <si>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</si>
  <si>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</si>
  <si>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</si>
  <si>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</si>
  <si>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</si>
  <si>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</si>
  <si>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</si>
  <si>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</si>
  <si>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</si>
  <si>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</si>
  <si>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</si>
  <si>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</si>
  <si>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</si>
  <si>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</si>
  <si>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</si>
  <si>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</si>
  <si>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</si>
  <si>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</si>
  <si>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</si>
  <si>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</si>
  <si>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</si>
  <si>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</si>
  <si>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</si>
  <si>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</si>
  <si>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</si>
  <si>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</si>
  <si>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</si>
  <si>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</si>
  <si>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</si>
  <si>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</si>
  <si>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</si>
  <si>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</si>
  <si>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</si>
  <si>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</si>
  <si>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</si>
  <si>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</si>
  <si>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</si>
  <si>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</si>
  <si>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</si>
  <si>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</si>
  <si>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</si>
  <si>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</si>
  <si>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</si>
  <si>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</si>
  <si>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</si>
  <si>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</si>
  <si>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</si>
  <si>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</si>
  <si>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</si>
  <si>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</si>
  <si>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</si>
  <si>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</si>
  <si>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</si>
  <si>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</si>
  <si>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</si>
  <si>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</si>
  <si>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</si>
  <si>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</si>
  <si>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</si>
  <si>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</si>
  <si>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</si>
  <si>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</si>
  <si>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</si>
  <si>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</si>
  <si>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</si>
  <si>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</si>
  <si>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</si>
  <si>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</si>
  <si>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</si>
  <si>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</si>
  <si>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</si>
  <si>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</si>
  <si>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</si>
  <si>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</si>
  <si>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</si>
  <si>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</si>
  <si>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</si>
  <si>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</si>
  <si>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</si>
  <si>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</si>
  <si>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</si>
  <si>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</si>
  <si>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</si>
  <si>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</si>
  <si>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</si>
  <si>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</si>
  <si>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</si>
  <si>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</si>
  <si>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</si>
  <si>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</si>
  <si>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</si>
  <si>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</si>
  <si>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</si>
  <si>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</si>
  <si>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</si>
  <si>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</si>
  <si>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</si>
  <si>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</si>
  <si>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</si>
  <si>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</si>
  <si>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</si>
  <si>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</si>
  <si>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</si>
  <si>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</si>
  <si>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</si>
  <si>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</si>
  <si>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</si>
  <si>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</si>
  <si>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</si>
  <si>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</si>
  <si>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</si>
  <si>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</si>
  <si>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</si>
  <si>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</si>
  <si>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</si>
  <si>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</si>
  <si>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</si>
  <si>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</si>
  <si>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</si>
  <si>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</si>
  <si>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</si>
  <si>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</si>
  <si>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</si>
  <si>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</si>
  <si>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</si>
  <si>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</si>
  <si>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</si>
  <si>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</si>
  <si>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</si>
  <si>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</si>
  <si>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</si>
  <si>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</si>
  <si>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</si>
  <si>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</si>
  <si>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</si>
  <si>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</si>
  <si>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</si>
  <si>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</si>
  <si>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</si>
  <si>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</si>
  <si>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</si>
  <si>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</si>
  <si>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</si>
  <si>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</si>
  <si>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</si>
  <si>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</si>
  <si>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</si>
  <si>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</si>
  <si>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</si>
  <si>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</si>
  <si>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</si>
  <si>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</si>
  <si>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</si>
  <si>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</si>
  <si>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</si>
  <si>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</si>
  <si>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</si>
  <si>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</si>
  <si>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</si>
  <si>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</si>
  <si>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</si>
  <si>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</si>
  <si>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</si>
  <si>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</si>
  <si>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</si>
  <si>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</si>
  <si>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</si>
  <si>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</si>
  <si>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</si>
  <si>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</si>
  <si>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</si>
  <si>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</si>
  <si>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</si>
  <si>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</si>
  <si>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</si>
  <si>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</si>
  <si>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</si>
  <si>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</si>
  <si>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</si>
  <si>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</si>
  <si>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</si>
  <si>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</si>
  <si>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</si>
  <si>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</si>
  <si>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</si>
  <si>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</si>
  <si>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</si>
  <si>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</si>
  <si>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</si>
  <si>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</si>
  <si>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</si>
  <si>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</si>
  <si>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</si>
  <si>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</si>
  <si>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</si>
  <si>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</si>
  <si>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</si>
  <si>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</si>
  <si>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</si>
  <si>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</si>
  <si>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</si>
  <si>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</si>
  <si>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</si>
  <si>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</si>
  <si>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</si>
  <si>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</si>
  <si>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</si>
  <si>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</si>
  <si>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</si>
  <si>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</si>
  <si>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</si>
  <si>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</si>
  <si>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</si>
  <si>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</si>
  <si>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</si>
  <si>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</si>
  <si>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</si>
  <si>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</si>
  <si>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</si>
  <si>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</si>
  <si>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</si>
  <si>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</si>
  <si>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</si>
  <si>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</si>
  <si>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</si>
  <si>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</si>
  <si>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</si>
  <si>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</si>
  <si>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</si>
  <si>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</si>
  <si>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</si>
  <si>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</si>
  <si>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</si>
  <si>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</si>
  <si>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</si>
  <si>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</si>
  <si>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</si>
  <si>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</si>
  <si>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</si>
  <si>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</si>
  <si>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</si>
  <si>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</si>
  <si>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</si>
  <si>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</si>
  <si>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</si>
  <si>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</si>
  <si>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</si>
  <si>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</si>
  <si>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</si>
  <si>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</si>
  <si>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</si>
  <si>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</si>
  <si>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</si>
  <si>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</si>
  <si>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</si>
  <si>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</si>
  <si>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</si>
  <si>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</si>
  <si>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</si>
  <si>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</si>
  <si>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</si>
  <si>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</si>
  <si>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</si>
  <si>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</si>
  <si>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</si>
  <si>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</si>
  <si>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</si>
  <si>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</si>
  <si>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</si>
  <si>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</si>
  <si>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</si>
  <si>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</si>
  <si>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</si>
  <si>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</si>
  <si>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</si>
  <si>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</si>
  <si>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</si>
  <si>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</si>
  <si>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</si>
  <si>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</si>
  <si>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</si>
  <si>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</si>
  <si>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</si>
  <si>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</si>
  <si>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</si>
  <si>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</si>
  <si>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</si>
  <si>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</si>
  <si>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</si>
  <si>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</si>
  <si>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</si>
  <si>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</si>
  <si>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</si>
  <si>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</si>
  <si>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</si>
  <si>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</si>
  <si>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</si>
  <si>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</si>
  <si>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</si>
  <si>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</si>
  <si>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</si>
  <si>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</si>
  <si>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</si>
  <si>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</si>
  <si>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</si>
  <si>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</si>
  <si>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</si>
  <si>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</si>
  <si>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</si>
  <si>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</si>
  <si>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</si>
  <si>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</si>
  <si>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</si>
  <si>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</si>
  <si>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</si>
  <si>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</si>
  <si>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</si>
  <si>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</si>
  <si>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</si>
  <si>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</si>
  <si>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</si>
  <si>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</si>
  <si>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</si>
  <si>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</si>
  <si>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</si>
  <si>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</si>
  <si>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</si>
  <si>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</si>
  <si>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</si>
  <si>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</si>
  <si>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</si>
  <si>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</si>
  <si>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</si>
  <si>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</si>
  <si>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</si>
  <si>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</si>
  <si>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</si>
  <si>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</si>
  <si>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</si>
  <si>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</si>
  <si>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</si>
  <si>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</si>
  <si>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</si>
  <si>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</si>
  <si>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</si>
  <si>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</si>
  <si>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</si>
  <si>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</si>
  <si>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</si>
  <si>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</si>
  <si>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</si>
  <si>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</si>
  <si>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</si>
  <si>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</si>
  <si>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</si>
  <si>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</si>
  <si>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</si>
  <si>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</si>
  <si>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</si>
  <si>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</si>
  <si>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</si>
  <si>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</si>
  <si>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</si>
  <si>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</si>
  <si>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</si>
  <si>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</si>
  <si>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</si>
  <si>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</si>
  <si>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</si>
  <si>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</si>
  <si>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</si>
  <si>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</si>
  <si>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</si>
  <si>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</si>
  <si>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</si>
  <si>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</si>
  <si>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</si>
  <si>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</si>
  <si>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</si>
  <si>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</si>
  <si>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</si>
  <si>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</si>
  <si>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</si>
  <si>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</si>
  <si>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</si>
  <si>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</si>
  <si>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</si>
  <si>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</si>
  <si>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</si>
  <si>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</si>
  <si>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</si>
  <si>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</si>
  <si>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</si>
  <si>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</si>
  <si>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</si>
  <si>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</si>
  <si>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</si>
  <si>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</si>
  <si>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</si>
  <si>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</si>
  <si>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</si>
  <si>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</si>
  <si>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</si>
  <si>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</si>
  <si>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</si>
  <si>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</si>
  <si>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</si>
  <si>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</si>
  <si>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</si>
  <si>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</si>
  <si>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</si>
  <si>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</si>
  <si>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</si>
  <si>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</si>
  <si>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</si>
  <si>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</si>
  <si>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</si>
  <si>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</si>
  <si>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</si>
  <si>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</si>
  <si>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</si>
  <si>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</si>
  <si>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</si>
  <si>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</si>
  <si>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</si>
  <si>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</si>
  <si>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</si>
  <si>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</si>
  <si>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</si>
  <si>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</si>
  <si>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</si>
  <si>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</si>
  <si>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</si>
  <si>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</si>
  <si>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</si>
  <si>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</si>
  <si>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</si>
  <si>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</si>
  <si>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</si>
  <si>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</si>
  <si>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</si>
  <si>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</si>
  <si>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</si>
  <si>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</si>
  <si>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</si>
  <si>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</si>
  <si>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</si>
  <si>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</si>
  <si>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</si>
  <si>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</si>
  <si>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</si>
  <si>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</si>
  <si>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</si>
  <si>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</si>
  <si>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</si>
  <si>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</si>
  <si>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</si>
  <si>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</si>
  <si>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</si>
  <si>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</si>
  <si>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</si>
  <si>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</si>
  <si>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</si>
  <si>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</si>
  <si>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</si>
  <si>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</si>
  <si>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</si>
  <si>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</si>
  <si>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</si>
  <si>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</si>
  <si>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</si>
  <si>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</si>
  <si>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</si>
  <si>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</si>
  <si>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</si>
  <si>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</si>
  <si>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</si>
  <si>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</si>
  <si>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</si>
  <si>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</si>
  <si>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</si>
  <si>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</si>
  <si>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</si>
  <si>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</si>
  <si>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</si>
  <si>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</si>
  <si>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</si>
  <si>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</si>
  <si>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</si>
  <si>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</si>
  <si>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</si>
  <si>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</si>
  <si>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</si>
  <si>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</si>
  <si>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</si>
  <si>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</si>
  <si>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</si>
  <si>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</si>
  <si>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</si>
  <si>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</si>
  <si>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</si>
  <si>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</si>
  <si>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</si>
  <si>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</si>
  <si>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</si>
  <si>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</si>
  <si>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</si>
  <si>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</si>
  <si>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</si>
  <si>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</si>
  <si>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</si>
  <si>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</si>
  <si>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</si>
  <si>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</si>
  <si>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</si>
  <si>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</si>
  <si>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</si>
  <si>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</si>
  <si>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</si>
  <si>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</si>
  <si>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</si>
  <si>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</si>
  <si>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</si>
  <si>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</si>
  <si>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</si>
  <si>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</si>
  <si>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</si>
  <si>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</si>
  <si>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</si>
  <si>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</si>
  <si>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</si>
  <si>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</si>
  <si>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</si>
  <si>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</si>
  <si>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</si>
  <si>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</si>
  <si>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</si>
  <si>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</si>
  <si>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</si>
  <si>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</si>
  <si>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</si>
  <si>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</si>
  <si>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</si>
  <si>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</si>
  <si>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</si>
  <si>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</si>
  <si>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</si>
  <si>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</si>
  <si>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</si>
  <si>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</si>
  <si>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</si>
  <si>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</si>
  <si>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</si>
  <si>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</si>
  <si>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</si>
  <si>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</si>
  <si>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</si>
  <si>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</si>
  <si>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</si>
  <si>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</si>
  <si>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</si>
  <si>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</si>
  <si>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</si>
  <si>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</si>
  <si>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</si>
  <si>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</si>
  <si>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</si>
  <si>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</si>
  <si>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</si>
  <si>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</si>
  <si>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</si>
  <si>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</si>
  <si>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</si>
  <si>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</si>
  <si>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</si>
  <si>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</si>
  <si>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</si>
  <si>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</si>
  <si>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</si>
  <si>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</si>
  <si>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</si>
  <si>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</si>
  <si>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</si>
  <si>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</si>
  <si>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</si>
  <si>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</si>
  <si>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</si>
  <si>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</si>
  <si>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</si>
  <si>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</si>
  <si>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</si>
  <si>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</si>
  <si>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</si>
  <si>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</si>
  <si>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</si>
  <si>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</si>
  <si>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</si>
  <si>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</si>
  <si>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</si>
  <si>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</si>
  <si>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</si>
  <si>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</si>
  <si>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</si>
  <si>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</si>
  <si>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</si>
  <si>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</si>
  <si>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</si>
  <si>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</si>
  <si>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</si>
  <si>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</si>
  <si>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</si>
  <si>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</si>
  <si>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</si>
  <si>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</si>
  <si>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</si>
  <si>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</si>
  <si>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</si>
  <si>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</si>
  <si>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</si>
  <si>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</si>
  <si>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</si>
  <si>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</si>
  <si>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</si>
  <si>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</si>
  <si>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</si>
  <si>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</si>
  <si>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</si>
  <si>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</si>
  <si>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</si>
  <si>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</si>
  <si>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</si>
  <si>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</si>
  <si>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</si>
  <si>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</si>
  <si>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</si>
  <si>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</si>
  <si>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</si>
  <si>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</si>
  <si>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</si>
  <si>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</si>
  <si>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</si>
  <si>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</si>
  <si>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</si>
  <si>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</si>
  <si>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</si>
  <si>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</si>
  <si>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</si>
  <si>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</si>
  <si>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</si>
  <si>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</si>
  <si>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</si>
  <si>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</si>
  <si>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</si>
  <si>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</si>
  <si>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</si>
  <si>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</si>
  <si>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</si>
  <si>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</si>
  <si>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</si>
  <si>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</si>
  <si>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</si>
  <si>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</si>
  <si>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</si>
  <si>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</si>
  <si>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</si>
  <si>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</si>
  <si>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</si>
  <si>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</si>
  <si>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</si>
  <si>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</si>
  <si>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</si>
  <si>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</si>
  <si>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</si>
  <si>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</si>
  <si>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</si>
  <si>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</si>
  <si>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</si>
  <si>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</si>
  <si>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</si>
  <si>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</si>
  <si>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</si>
  <si>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</si>
  <si>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</si>
  <si>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</si>
  <si>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</si>
  <si>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</si>
  <si>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</si>
  <si>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</si>
  <si>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</si>
  <si>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</si>
  <si>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</si>
  <si>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</si>
  <si>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</si>
  <si>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</si>
  <si>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</si>
  <si>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</si>
  <si>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</si>
  <si>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</si>
  <si>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</si>
  <si>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</si>
  <si>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</si>
  <si>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</si>
  <si>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</si>
  <si>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</si>
  <si>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</si>
  <si>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</si>
  <si>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</si>
  <si>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</si>
  <si>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</si>
  <si>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</si>
  <si>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</si>
  <si>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</si>
  <si>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</si>
  <si>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</si>
  <si>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</si>
  <si>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</si>
  <si>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</si>
  <si>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</si>
  <si>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</si>
  <si>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</si>
  <si>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</si>
  <si>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</si>
  <si>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</si>
  <si>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</si>
  <si>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</si>
  <si>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</si>
  <si>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</si>
  <si>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</si>
  <si>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</si>
  <si>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</si>
  <si>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</si>
  <si>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</si>
  <si>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</si>
  <si>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</si>
  <si>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</si>
  <si>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</si>
  <si>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</si>
  <si>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</si>
  <si>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</si>
  <si>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</si>
  <si>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</si>
  <si>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</si>
  <si>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</si>
  <si>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</si>
  <si>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</si>
  <si>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</si>
  <si>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</si>
  <si>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</si>
  <si>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</si>
  <si>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</si>
  <si>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</si>
  <si>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</si>
  <si>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</si>
  <si>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</si>
  <si>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</si>
  <si>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</si>
  <si>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</si>
  <si>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</si>
  <si>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</si>
  <si>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</si>
  <si>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</si>
  <si>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</si>
  <si>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</si>
  <si>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</si>
  <si>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</si>
  <si>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</si>
  <si>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</si>
  <si>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</si>
  <si>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</si>
  <si>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</si>
  <si>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</si>
  <si>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</si>
  <si>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</si>
  <si>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</si>
  <si>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</si>
  <si>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</si>
  <si>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</si>
  <si>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</si>
  <si>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</si>
  <si>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</si>
  <si>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</si>
  <si>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</si>
  <si>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</si>
  <si>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</si>
  <si>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</si>
  <si>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</si>
  <si>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</si>
  <si>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</si>
  <si>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</si>
  <si>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</si>
  <si>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</si>
  <si>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</si>
  <si>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</si>
  <si>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</si>
  <si>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</si>
  <si>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</si>
  <si>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</si>
  <si>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</si>
  <si>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</si>
  <si>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</si>
  <si>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</si>
  <si>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</si>
  <si>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</si>
  <si>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</si>
  <si>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</si>
  <si>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</si>
  <si>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</si>
  <si>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</si>
  <si>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</si>
  <si>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</si>
  <si>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</si>
  <si>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</si>
  <si>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</si>
  <si>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</si>
  <si>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</si>
  <si>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</si>
  <si>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</si>
  <si>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</si>
  <si>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</si>
  <si>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</si>
  <si>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</si>
  <si>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</si>
  <si>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</si>
  <si>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</si>
  <si>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</si>
  <si>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</si>
  <si>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</si>
  <si>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</si>
  <si>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</si>
  <si>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</si>
  <si>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</si>
  <si>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</si>
  <si>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</si>
  <si>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</si>
  <si>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</si>
  <si>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</si>
  <si>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</si>
  <si>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</si>
  <si>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</si>
  <si>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</si>
  <si>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</si>
  <si>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</si>
  <si>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</si>
  <si>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</si>
  <si>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</si>
  <si>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</si>
  <si>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</si>
  <si>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</si>
  <si>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</si>
  <si>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</si>
  <si>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</si>
  <si>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</si>
  <si>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</si>
  <si>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</si>
  <si>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</si>
  <si>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</si>
  <si>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</si>
  <si>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</si>
  <si>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</si>
  <si>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</si>
  <si>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</si>
  <si>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</si>
  <si>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</si>
  <si>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</si>
  <si>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</si>
  <si>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</si>
  <si>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</si>
  <si>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</si>
  <si>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</si>
  <si>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</si>
  <si>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</si>
  <si>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</si>
  <si>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</si>
  <si>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</si>
  <si>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</si>
  <si>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</si>
  <si>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</si>
  <si>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</si>
  <si>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</si>
  <si>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</si>
  <si>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</si>
  <si>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</si>
  <si>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</si>
  <si>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</si>
  <si>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</si>
  <si>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</si>
  <si>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</si>
  <si>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</si>
  <si>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</si>
  <si>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</si>
  <si>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</si>
  <si>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</si>
  <si>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</si>
  <si>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</si>
  <si>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</si>
  <si>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</si>
  <si>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</si>
  <si>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</si>
  <si>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</si>
  <si>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</si>
  <si>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</si>
  <si>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</si>
  <si>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</si>
  <si>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</si>
  <si>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</si>
  <si>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</si>
  <si>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</si>
  <si>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</si>
  <si>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</si>
  <si>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</si>
  <si>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</si>
  <si>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</si>
  <si>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</si>
  <si>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</si>
  <si>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</si>
  <si>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</si>
  <si>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</si>
  <si>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</si>
  <si>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</si>
  <si>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</si>
  <si>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</si>
  <si>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</si>
  <si>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</si>
  <si>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</si>
  <si>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</si>
  <si>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</si>
  <si>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</si>
  <si>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</si>
  <si>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</si>
  <si>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</si>
  <si>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</si>
  <si>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</si>
  <si>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</si>
  <si>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</si>
  <si>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</si>
  <si>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</si>
  <si>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</si>
  <si>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</si>
  <si>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</si>
  <si>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</si>
  <si>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</si>
  <si>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</si>
  <si>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</si>
  <si>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</si>
  <si>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</si>
  <si>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</si>
  <si>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</si>
  <si>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</si>
  <si>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</si>
  <si>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</si>
  <si>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</si>
  <si>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</si>
  <si>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</si>
  <si>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</si>
  <si>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</si>
  <si>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</si>
  <si>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</si>
  <si>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</si>
  <si>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</si>
  <si>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</si>
  <si>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</si>
  <si>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</si>
  <si>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</si>
  <si>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</si>
  <si>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</si>
  <si>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</si>
  <si>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</si>
  <si>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</si>
  <si>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</si>
  <si>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</si>
  <si>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</si>
  <si>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</si>
  <si>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</si>
  <si>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</si>
  <si>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</si>
  <si>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</si>
  <si>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</si>
  <si>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</si>
  <si>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</si>
  <si>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</si>
  <si>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</si>
  <si>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</si>
  <si>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</si>
  <si>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</si>
  <si>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</si>
  <si>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</si>
  <si>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</si>
  <si>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</si>
  <si>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</si>
  <si>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</si>
  <si>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</si>
  <si>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</si>
  <si>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</si>
  <si>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</si>
  <si>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</si>
  <si>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</si>
  <si>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</si>
  <si>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</si>
  <si>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</si>
  <si>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</si>
  <si>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</si>
  <si>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</si>
  <si>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</si>
  <si>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</si>
  <si>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</si>
  <si>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</si>
  <si>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</si>
  <si>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</si>
  <si>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</si>
  <si>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</si>
  <si>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</si>
  <si>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</si>
  <si>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</si>
  <si>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</si>
  <si>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</si>
  <si>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</si>
  <si>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</si>
  <si>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</si>
  <si>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</si>
  <si>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</si>
  <si>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</si>
  <si>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</si>
  <si>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</si>
  <si>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</si>
  <si>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</si>
  <si>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</si>
  <si>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</si>
  <si>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</si>
  <si>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</si>
  <si>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</si>
  <si>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</si>
  <si>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</si>
  <si>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</si>
  <si>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</si>
  <si>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</si>
  <si>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</si>
  <si>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</si>
  <si>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</si>
  <si>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</si>
  <si>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</si>
  <si>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</si>
  <si>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</si>
  <si>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</si>
  <si>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</si>
  <si>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</si>
  <si>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</si>
  <si>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</si>
  <si>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</si>
  <si>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</si>
  <si>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</si>
  <si>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</si>
  <si>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</si>
  <si>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</si>
  <si>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</si>
  <si>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</si>
  <si>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</si>
  <si>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</si>
  <si>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</si>
  <si>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</si>
  <si>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</si>
  <si>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</si>
  <si>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</si>
  <si>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</si>
  <si>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</si>
  <si>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</si>
  <si>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</si>
  <si>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</si>
  <si>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</si>
  <si>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</si>
  <si>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</si>
  <si>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</si>
  <si>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</si>
  <si>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</si>
  <si>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</si>
  <si>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</si>
  <si>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</si>
  <si>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</si>
  <si>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</si>
  <si>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</si>
  <si>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</si>
  <si>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</si>
  <si>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</si>
  <si>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</si>
  <si>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</si>
  <si>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</si>
  <si>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</si>
  <si>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</si>
  <si>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</si>
  <si>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</si>
  <si>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</si>
  <si>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</si>
  <si>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</si>
  <si>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</si>
  <si>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</si>
  <si>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</si>
  <si>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</si>
  <si>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</si>
  <si>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</si>
  <si>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</si>
  <si>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</si>
  <si>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</si>
  <si>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</si>
  <si>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</si>
  <si>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</si>
  <si>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</si>
  <si>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</si>
  <si>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</si>
  <si>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</si>
  <si>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</si>
  <si>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</si>
  <si>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</si>
  <si>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</si>
  <si>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</si>
  <si>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</si>
  <si>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</si>
  <si>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</si>
  <si>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</si>
  <si>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</si>
  <si>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</si>
  <si>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</si>
  <si>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</si>
  <si>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</si>
  <si>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</si>
  <si>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</si>
  <si>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</si>
  <si>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</si>
  <si>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</si>
  <si>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</si>
  <si>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</si>
  <si>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</si>
  <si>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</si>
  <si>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</si>
  <si>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</si>
  <si>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</si>
  <si>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</si>
  <si>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</si>
  <si>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</si>
  <si>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</si>
  <si>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</si>
  <si>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</si>
  <si>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</si>
  <si>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</si>
  <si>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</si>
  <si>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</si>
  <si>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</si>
  <si>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</si>
  <si>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</si>
  <si>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</si>
  <si>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</si>
  <si>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</si>
  <si>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</si>
  <si>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</si>
  <si>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</si>
  <si>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</si>
  <si>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</si>
  <si>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</si>
  <si>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</si>
  <si>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</si>
  <si>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</si>
  <si>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</si>
  <si>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</si>
  <si>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</si>
  <si>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</si>
  <si>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</si>
  <si>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</si>
  <si>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</si>
  <si>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</si>
  <si>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</si>
  <si>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</si>
  <si>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</si>
  <si>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</si>
  <si>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</si>
  <si>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</si>
  <si>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</si>
  <si>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</si>
  <si>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</si>
  <si>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</si>
  <si>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</si>
  <si>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</si>
  <si>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</si>
  <si>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</si>
  <si>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</si>
  <si>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</si>
  <si>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</si>
  <si>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</si>
  <si>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</si>
  <si>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</si>
  <si>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</si>
  <si>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</si>
  <si>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</si>
  <si>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</si>
  <si>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</si>
  <si>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</si>
  <si>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</si>
  <si>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</si>
  <si>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</si>
  <si>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</si>
  <si>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</si>
  <si>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</si>
  <si>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</si>
  <si>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</si>
  <si>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</si>
  <si>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</si>
  <si>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</si>
  <si>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</si>
  <si>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</si>
  <si>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</si>
  <si>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</si>
  <si>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</si>
  <si>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</si>
  <si>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</si>
  <si>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</si>
  <si>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</si>
  <si>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</si>
  <si>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</si>
  <si>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</si>
  <si>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</si>
  <si>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</si>
  <si>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</si>
  <si>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</si>
  <si>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</si>
  <si>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</si>
  <si>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</si>
  <si>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</si>
  <si>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</si>
  <si>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</si>
  <si>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</si>
  <si>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</si>
  <si>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</si>
  <si>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</si>
  <si>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</si>
  <si>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</si>
  <si>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</si>
  <si>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</si>
  <si>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</si>
  <si>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</si>
  <si>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</si>
  <si>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</si>
  <si>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</si>
  <si>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</si>
  <si>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</si>
  <si>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</si>
  <si>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</si>
  <si>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</si>
  <si>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</si>
  <si>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</si>
  <si>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</si>
  <si>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</si>
  <si>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</si>
  <si>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</si>
  <si>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</si>
  <si>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</si>
  <si>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</si>
  <si>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</si>
  <si>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</si>
  <si>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</si>
  <si>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</si>
  <si>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</si>
  <si>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</si>
  <si>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</si>
  <si>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</si>
  <si>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</si>
  <si>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</si>
  <si>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</si>
  <si>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</si>
  <si>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</si>
  <si>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</si>
  <si>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</si>
  <si>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</si>
  <si>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</si>
  <si>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</si>
  <si>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</si>
  <si>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</si>
  <si>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</si>
  <si>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</si>
  <si>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</si>
  <si>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</si>
  <si>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</si>
  <si>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</si>
  <si>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</si>
  <si>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</si>
  <si>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</si>
  <si>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</si>
  <si>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</si>
  <si>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</si>
  <si>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</si>
  <si>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</si>
  <si>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</si>
  <si>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</si>
  <si>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</si>
  <si>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</si>
  <si>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</si>
  <si>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</si>
  <si>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</si>
  <si>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</si>
  <si>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</si>
  <si>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</si>
  <si>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</si>
  <si>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</si>
  <si>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</si>
  <si>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</si>
  <si>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</si>
  <si>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</si>
  <si>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</si>
  <si>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</si>
  <si>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</si>
  <si>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</si>
  <si>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</si>
  <si>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</si>
  <si>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</si>
  <si>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</si>
  <si>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</si>
  <si>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</si>
  <si>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</si>
  <si>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</si>
  <si>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</si>
  <si>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</si>
  <si>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</si>
  <si>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</si>
  <si>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</si>
  <si>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</si>
  <si>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</si>
  <si>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</si>
  <si>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</si>
  <si>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</si>
  <si>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</si>
  <si>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</si>
  <si>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</si>
  <si>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</si>
  <si>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</si>
  <si>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</si>
  <si>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</si>
  <si>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</si>
  <si>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</si>
  <si>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</si>
  <si>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</si>
  <si>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</si>
  <si>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</si>
  <si>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</si>
  <si>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</si>
  <si>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</si>
  <si>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</si>
  <si>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</si>
  <si>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</si>
  <si>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</si>
  <si>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</si>
  <si>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</si>
  <si>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</si>
  <si>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</si>
  <si>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</si>
  <si>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</si>
  <si>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</si>
  <si>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</si>
  <si>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</si>
  <si>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</si>
  <si>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</si>
  <si>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</si>
  <si>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</si>
  <si>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</si>
  <si>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</si>
  <si>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</si>
  <si>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</si>
  <si>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</si>
  <si>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</si>
  <si>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</si>
  <si>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</si>
  <si>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</si>
  <si>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</si>
  <si>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</si>
  <si>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</si>
  <si>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</si>
  <si>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</si>
  <si>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</si>
  <si>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</si>
  <si>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</si>
  <si>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</si>
  <si>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</si>
  <si>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</si>
  <si>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</si>
  <si>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</si>
  <si>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</si>
  <si>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</si>
  <si>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</si>
  <si>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</si>
  <si>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</si>
  <si>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</si>
  <si>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</si>
  <si>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</si>
  <si>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</si>
  <si>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</si>
  <si>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</si>
  <si>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</si>
  <si>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</si>
  <si>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</si>
  <si>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</si>
  <si>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</si>
  <si>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</si>
  <si>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</si>
  <si>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</si>
  <si>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</si>
  <si>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</si>
  <si>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</si>
  <si>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</si>
  <si>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</si>
  <si>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</si>
  <si>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</si>
  <si>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</si>
  <si>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</si>
  <si>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</si>
  <si>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</si>
  <si>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</si>
  <si>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</si>
  <si>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</si>
  <si>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</si>
  <si>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</si>
  <si>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</si>
  <si>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</si>
  <si>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</si>
  <si>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</si>
  <si>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</si>
  <si>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</si>
  <si>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</si>
  <si>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</si>
  <si>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</si>
  <si>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</si>
  <si>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</si>
  <si>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</si>
  <si>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</si>
  <si>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</si>
  <si>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</si>
  <si>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</si>
  <si>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</si>
  <si>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</si>
  <si>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</si>
  <si>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</si>
  <si>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</si>
  <si>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</si>
  <si>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</si>
  <si>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</si>
  <si>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</si>
  <si>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</si>
  <si>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</si>
  <si>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</si>
  <si>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</si>
  <si>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</si>
  <si>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</si>
  <si>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</si>
  <si>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</si>
  <si>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</si>
  <si>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</si>
  <si>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</si>
  <si>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</si>
  <si>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</si>
  <si>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</si>
  <si>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</si>
  <si>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</si>
  <si>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</si>
  <si>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</si>
  <si>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</si>
  <si>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</si>
  <si>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</si>
  <si>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</si>
  <si>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</si>
  <si>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</si>
  <si>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</si>
  <si>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</si>
  <si>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</si>
  <si>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</si>
  <si>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</si>
  <si>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</si>
  <si>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</si>
  <si>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</si>
  <si>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</si>
  <si>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</si>
  <si>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</si>
  <si>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</si>
  <si>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</si>
  <si>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</si>
  <si>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</si>
  <si>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</si>
  <si>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</si>
  <si>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</si>
  <si>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</si>
  <si>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</si>
  <si>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</si>
  <si>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</si>
  <si>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</si>
  <si>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</si>
  <si>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</si>
  <si>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</si>
  <si>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</si>
  <si>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</si>
  <si>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</si>
  <si>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</si>
  <si>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</si>
  <si>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</si>
  <si>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</si>
  <si>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</si>
  <si>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</si>
  <si>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</si>
  <si>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</si>
  <si>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</si>
  <si>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</si>
  <si>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</si>
  <si>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</si>
  <si>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</si>
  <si>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</si>
  <si>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</si>
  <si>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</si>
  <si>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</si>
  <si>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</si>
  <si>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</si>
  <si>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</si>
  <si>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</si>
  <si>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</si>
  <si>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</si>
  <si>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</si>
  <si>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</si>
  <si>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</si>
  <si>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</si>
  <si>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</si>
  <si>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</si>
  <si>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</si>
  <si>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</si>
  <si>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</si>
  <si>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</si>
  <si>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</si>
  <si>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</si>
  <si>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</si>
  <si>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</si>
  <si>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</si>
  <si>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</si>
  <si>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</si>
  <si>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</si>
  <si>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</si>
  <si>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</si>
  <si>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</si>
  <si>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</si>
  <si>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</si>
  <si>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</si>
  <si>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</si>
  <si>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</si>
  <si>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</si>
  <si>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</si>
  <si>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</si>
  <si>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</si>
  <si>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</si>
  <si>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</si>
  <si>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</si>
  <si>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</si>
  <si>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</si>
  <si>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</si>
  <si>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</si>
  <si>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</si>
  <si>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</si>
  <si>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</si>
  <si>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</si>
  <si>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</si>
  <si>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</si>
  <si>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</si>
  <si>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</si>
  <si>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</si>
  <si>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</si>
  <si>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</si>
  <si>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</si>
  <si>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</si>
  <si>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</si>
  <si>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</si>
  <si>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</si>
  <si>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</si>
  <si>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</si>
  <si>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</si>
  <si>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</si>
  <si>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</si>
  <si>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</si>
  <si>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</si>
  <si>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</si>
  <si>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</si>
  <si>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</si>
  <si>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</si>
  <si>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</si>
  <si>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</si>
  <si>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</si>
  <si>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</si>
  <si>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</si>
  <si>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</si>
  <si>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</si>
  <si>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</si>
  <si>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</si>
  <si>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</si>
  <si>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</si>
  <si>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</si>
  <si>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</si>
  <si>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</si>
  <si>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</si>
  <si>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</si>
  <si>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</si>
  <si>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</si>
  <si>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</si>
  <si>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</si>
  <si>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</si>
  <si>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</si>
  <si>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</si>
  <si>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</si>
  <si>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</si>
  <si>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</si>
  <si>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</si>
  <si>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</si>
  <si>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</si>
  <si>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</si>
  <si>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</si>
  <si>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</si>
  <si>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</si>
  <si>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</si>
  <si>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</si>
  <si>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</si>
  <si>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</si>
  <si>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</si>
  <si>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</si>
  <si>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</si>
  <si>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</si>
  <si>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</si>
  <si>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</si>
  <si>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</si>
  <si>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</si>
  <si>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</si>
  <si>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</si>
  <si>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</si>
  <si>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</si>
  <si>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</si>
  <si>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</si>
  <si>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</si>
  <si>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</si>
  <si>
    <t>FR7109079</t>
  </si>
  <si>
    <t>CNOW_AUS0$$$0000092002</t>
  </si>
  <si>
    <t>CFLTFLE_10548-141-ECOM</t>
  </si>
  <si>
    <t>OUY_3110250000_BF-C2_1823</t>
  </si>
  <si>
    <t>L000006137</t>
  </si>
  <si>
    <t>L000008508</t>
  </si>
  <si>
    <t>H000000381</t>
  </si>
  <si>
    <t>DFLTPGCOH_BF-N3_002142</t>
  </si>
  <si>
    <t>DFLTPGCOH_DIV-65_001054</t>
  </si>
  <si>
    <t>HD00000888</t>
  </si>
  <si>
    <t>No actions needed from us.</t>
  </si>
  <si>
    <t>FR7108808</t>
  </si>
  <si>
    <t>CLFF_1000$$$CN50C01602 CMCSS R1</t>
  </si>
  <si>
    <t>H000001344</t>
  </si>
  <si>
    <t>H000000902</t>
  </si>
  <si>
    <t>CLFF_1000$$$CN90L50000 Local EHS</t>
  </si>
  <si>
    <t>H000001596</t>
  </si>
  <si>
    <t>L000011201</t>
  </si>
  <si>
    <t>CLFF_1000$$$CN90L80001 Internal Audit</t>
  </si>
  <si>
    <t>PLEAN_X310001CN5013611 SIT COM C&amp;E Pimi Blue paper</t>
  </si>
  <si>
    <t>H000001595</t>
  </si>
  <si>
    <t>LEAN_X310331CN5013000</t>
  </si>
  <si>
    <t>PLEAN_X310101CN5013351 ERB COM C&amp;E Market access for Sales team</t>
  </si>
  <si>
    <t>H000001419</t>
  </si>
  <si>
    <t>LEAN_X310101CN5013000</t>
  </si>
  <si>
    <t>PLEAN_X310101CN5013352 ERB COM C&amp;E Market access for Sales team</t>
  </si>
  <si>
    <t>PLEAN_X310101CN5013610 ERB COM C&amp;E BioS differentiation</t>
  </si>
  <si>
    <t>PLEAN_X310111CN5015001 O59 COM PROM OTH 影像科调研(biomarker)</t>
  </si>
  <si>
    <t>H000004390</t>
  </si>
  <si>
    <t>LEAN_X310111CN5015000</t>
  </si>
  <si>
    <t>PLEAN_X310111CN5015002 O59 COM PROM OTH Disease awarenees -人民日报</t>
  </si>
  <si>
    <t>PLEAN_X310111CN5015003 O59 COM PROM OTH Disease awarenees -患者组织</t>
  </si>
  <si>
    <t>PLEAN_X310111CN5015004 O59 COM PROM OTH Paitents story (wording</t>
  </si>
  <si>
    <t>PLEAN_X310111CN5015005 O59 COM PROM OTH Pimi白皮书-患者对疾病认知的调研</t>
  </si>
  <si>
    <t>PLEAN_X310111CN5015006 O59 COM PROM OTH Market Research-TGCT Tr</t>
  </si>
  <si>
    <t>PLEAN_X310111CN5015500 O59 COM PROM OTH Global funding-Pimi</t>
  </si>
  <si>
    <t>PLEAN_X310112CN5023302 O59 MED MED OTH TGCT Medical Activities</t>
  </si>
  <si>
    <t>H000004392</t>
  </si>
  <si>
    <t>LEAN_X310112CN5023000</t>
  </si>
  <si>
    <t>PLEAN_X310201CN5010271 FD COM PROM Fewer and Complete campaign</t>
  </si>
  <si>
    <t>H000001491</t>
  </si>
  <si>
    <t>LEAN_X310201CN5010000</t>
  </si>
  <si>
    <t>PLEAN_X310201CN5011201 FD COM ADV Gonal-f 30 years</t>
  </si>
  <si>
    <t>H000001487</t>
  </si>
  <si>
    <t>LEAN_X310201CN5011000</t>
  </si>
  <si>
    <t>PLEAN_X310201CN5013372 FD COM C&amp;E Better Campaign</t>
  </si>
  <si>
    <t>H000001489</t>
  </si>
  <si>
    <t>LEAN_X310201CN5013000</t>
  </si>
  <si>
    <t>PLEAN_X310201CN5013373 FD COM C&amp;E Bridge Campaign</t>
  </si>
  <si>
    <t>PLEAN_X310201CN5013374 FD COM C&amp;E Project Future</t>
  </si>
  <si>
    <t>PLEAN_X310201CN5013375 FD COM C&amp;E Hand in hand campaign</t>
  </si>
  <si>
    <t>PLEAN_X310201CN5013376 FD COM C&amp;E Fertility preservation</t>
  </si>
  <si>
    <t>PLEAN_X310201CN5013609 FD COM C&amp;E 辅助生殖十五五规划研究/立法研究</t>
  </si>
  <si>
    <t>PLEAN_X310201CN5015307 FD COM PROM OTH 国药诚信数据</t>
  </si>
  <si>
    <t>H000001486</t>
  </si>
  <si>
    <t>LEAN_X310201CN5015000</t>
  </si>
  <si>
    <t>PLEAN_X310201CN5015308 FD COM PROM OTH Localization of ONE</t>
  </si>
  <si>
    <t>H000001484</t>
  </si>
  <si>
    <t>PLEAN_X310201CN5015309 FD COM PROM OTH Localization of IVF Pro</t>
  </si>
  <si>
    <t>PLEAN_X310201CN5015310 FD COM PROM OTH Localization of PJOS</t>
  </si>
  <si>
    <t>PLEAN_X310201CN5015311 FD COM PROM OTH Localization of PIVOT</t>
  </si>
  <si>
    <t>PLEAN_X310201CN5015312 FD COM PROM OTH Implementation of local</t>
  </si>
  <si>
    <t>PLEAN_X310201CN5015313 FD COM PROM OTH Early access &amp; GMA relat</t>
  </si>
  <si>
    <t>PLEAN_X310202CN5020339 FD MED MED EDU COS guideline</t>
  </si>
  <si>
    <t>H000001517</t>
  </si>
  <si>
    <t>LEAN_X310202CN5020000</t>
  </si>
  <si>
    <t>PLEAN_X310202CN5020340 FD MED MED EDU 科研系列交流会</t>
  </si>
  <si>
    <t>PLEAN_X310202CN5023641 FD MED MED OTH RA Gonal-f 150&amp;300&amp;450IU</t>
  </si>
  <si>
    <t>H000001521</t>
  </si>
  <si>
    <t>LEAN_X310202CN5023000</t>
  </si>
  <si>
    <t>PLEAN_X310303CN5020256 DIA R&amp;D MED EDU in depth interview</t>
  </si>
  <si>
    <t>H000001505</t>
  </si>
  <si>
    <t>LEAN_X310303CN5020000</t>
  </si>
  <si>
    <t>PLEAN_X310303CN5020257 DIA R&amp;D MED EDU DB digital MSL  program</t>
  </si>
  <si>
    <t>PLEAN_X310303CN5020508 DIA R&amp;D MED EDU MA Diabetes congress-off</t>
  </si>
  <si>
    <t>PLEAN_X310303CN5020509 DIA R&amp;D MED EDU MA Diabetes congress-onl</t>
  </si>
  <si>
    <t>PLEAN_X310303CN5023617 DIA R&amp;D MED OTH RA GIR renewal</t>
  </si>
  <si>
    <t>H000001507</t>
  </si>
  <si>
    <t>LEAN_X310303CN5023000</t>
  </si>
  <si>
    <t>PLEAN_X310323CN5020257 CAR R&amp;D MED EDU CV digital  MSL program</t>
  </si>
  <si>
    <t>LEAN_X310323CN5020000</t>
  </si>
  <si>
    <t>PLEAN_X310323CN5020507 CAR R&amp;D MED EDU CV MA meeting- online</t>
  </si>
  <si>
    <t>PLEAN_X310323CN5020823 CAR R&amp;D MED EDU CV MSL 3rd party regiona</t>
  </si>
  <si>
    <t>PLEAN_X310331CN5013608 THY COM C&amp;E Community Thyriods Eco-syste</t>
  </si>
  <si>
    <t>PLEAN_X310331CN5015210 Hotspot Region Support Project</t>
  </si>
  <si>
    <t>H000001382</t>
  </si>
  <si>
    <t>LEAN_X310331CN5015000</t>
  </si>
  <si>
    <t>PLEAN_X310333CN5020821 THY R&amp;D MED EDU TD 3rd party meetings</t>
  </si>
  <si>
    <t>LEAN_X310333CN5020000</t>
  </si>
  <si>
    <t>PLEAN_X310333CN5020822 THY R&amp;D MED EDU TD funding</t>
  </si>
  <si>
    <t>PLEAN_X310941CN5015308 TEP COM PROM OTH ONC TT NRDL</t>
  </si>
  <si>
    <t>H000004119</t>
  </si>
  <si>
    <t>LEAN_X310941CN5015000</t>
  </si>
  <si>
    <t>CSCALA_1042$BISS_S00</t>
  </si>
  <si>
    <t>H000000423</t>
  </si>
  <si>
    <t>DFLTPGCOH_BF-B3_001042</t>
  </si>
  <si>
    <t>CSCALA_1042$BISS_S30</t>
  </si>
  <si>
    <t>CSCALA_1042$MSMS_C96</t>
  </si>
  <si>
    <t>DFLTPGCOH_BF-B5_001042</t>
  </si>
  <si>
    <t>CSCALA_1042$MSMS_D11</t>
  </si>
  <si>
    <t>DFLTPGCOH_BF-B4_001042</t>
  </si>
  <si>
    <t>CSCALA_1042$MSMS_F98</t>
  </si>
  <si>
    <t>DFLTPGCOH_BF-A4_001042</t>
  </si>
  <si>
    <t>CSCALA_1042$MSMS_W09</t>
  </si>
  <si>
    <t>DFLTPGCOH_BF-V9_001042</t>
  </si>
  <si>
    <t>CSCALA_1042$MSPM_E98</t>
  </si>
  <si>
    <t>DFLTPGCOH_BF-A5_001042</t>
  </si>
  <si>
    <t>CSCALA_1042$MSPM_I56</t>
  </si>
  <si>
    <t>DFLTPGCOH_BF-FE_001042</t>
  </si>
  <si>
    <t>CSCALA_1042$MSPM_T96</t>
  </si>
  <si>
    <t>DFLTPGCOH_BF-77_001042</t>
  </si>
  <si>
    <t>CSCALA_1042$ONPM_O33</t>
  </si>
  <si>
    <t>DFLTPGCOH_BF-52_001042</t>
  </si>
  <si>
    <t>CSCALA_1042$ONPM_W59</t>
  </si>
  <si>
    <t>CSCALA_1042$ONPM_W62</t>
  </si>
  <si>
    <t>IEMERAL_000009101231 7001IC1814SI3110250000</t>
  </si>
  <si>
    <t>H000000434</t>
  </si>
  <si>
    <t>DFLTPGCOH_BF-A4_001060_IO</t>
  </si>
  <si>
    <t>IEMERAL_000009101238 7001IC1820SI3110250000</t>
  </si>
  <si>
    <t>FR7108798</t>
  </si>
  <si>
    <t xml:space="preserve">CNOW_7210$$$0000052369 </t>
  </si>
  <si>
    <t>L000009361</t>
  </si>
  <si>
    <t>CNOW_7210$$$P139595864</t>
  </si>
  <si>
    <t xml:space="preserve">CNOW_7210$$$0000057565 </t>
  </si>
  <si>
    <t xml:space="preserve">CNOW_7210$$$0000265235 </t>
  </si>
  <si>
    <t xml:space="preserve">CNOW_7210$$$0000023582 </t>
  </si>
  <si>
    <t>CSCALA_1759$LSWH</t>
  </si>
  <si>
    <t>L000009982</t>
  </si>
  <si>
    <t xml:space="preserve">CORAERP_MMOR1945.4141 </t>
  </si>
  <si>
    <t>L000009919</t>
  </si>
  <si>
    <t>CSCALA_1042$PSCE_999</t>
  </si>
  <si>
    <t>CSCALA_1042$PSCE_P19</t>
  </si>
  <si>
    <t>CSCALA_1042$PSCE_P48</t>
  </si>
  <si>
    <t xml:space="preserve">CORAERP_MMOR1968.5031 </t>
  </si>
  <si>
    <t>L000011585</t>
  </si>
  <si>
    <t xml:space="preserve">CORAERP_MMOR1945.5106 </t>
  </si>
  <si>
    <t>L000011619</t>
  </si>
  <si>
    <t xml:space="preserve">CORAERP_MMOR1945.5148 </t>
  </si>
  <si>
    <t xml:space="preserve">CORAERP_MMOR1975.5951 </t>
  </si>
  <si>
    <t>L000012325</t>
  </si>
  <si>
    <t>FR7109966</t>
  </si>
  <si>
    <t>DFLTPGCOH_BF-N9_002119 Sigma-Aldrich (Wuxi) Life Science &amp; Technology, China</t>
  </si>
  <si>
    <t>DFLTPGCOH_002106 Sigma-Aldrich, Inc., USA</t>
  </si>
  <si>
    <t>DFLTPGCOH_BS-02_001945 Millipore S.A.S., France</t>
  </si>
  <si>
    <t>DFLTPGCOH_T-01_001042 Merck Sdn Bhd, Malaysia</t>
  </si>
  <si>
    <t>DFLTPGCOH_DIV-63_001968 EMD Millipore Corp., Puerto Rico Branch, Puerto Rico</t>
  </si>
  <si>
    <t>DFLTPGCOH_DIV-63_001945 Millipore S.A.S., France</t>
  </si>
  <si>
    <t>FR7114891</t>
  </si>
  <si>
    <t>CNOW_7210$$$0000052369</t>
  </si>
  <si>
    <t>L000009356</t>
  </si>
  <si>
    <t>FR7114300</t>
  </si>
  <si>
    <t>CNOW_7210$$$0000015912</t>
  </si>
  <si>
    <t>CNOW_7210$$$0000015909</t>
  </si>
  <si>
    <t>CNOW_7210$$$0000015908</t>
  </si>
  <si>
    <t>L000012340</t>
  </si>
  <si>
    <t>L000010037</t>
  </si>
  <si>
    <t>DFLTPGCOH_BF-C4_002004 Sigma-Aldrich Grundstücks GmbH &amp; Co. KG, Germany</t>
  </si>
  <si>
    <t>DFLTPGCOH_002004 Sigma-Aldrich Grundstücks GmbH &amp; Co. KG, Germany</t>
  </si>
  <si>
    <t>CPHOENX_01010000639309 SAP Next ERP Implementation</t>
  </si>
  <si>
    <t>L000013805</t>
  </si>
  <si>
    <t>L000010760</t>
  </si>
  <si>
    <t>FR7113391</t>
  </si>
  <si>
    <t>FR7113612</t>
  </si>
  <si>
    <t>CLFF_VMCA$$$KR07C06030 Global Quality- SP&amp;C Korea</t>
  </si>
  <si>
    <t>P000000837 EL-FO-PQ Patterning Global Quality</t>
  </si>
  <si>
    <t>P000000904</t>
  </si>
  <si>
    <t xml:space="preserve">D30010800000000 </t>
  </si>
  <si>
    <t>CEMERAL_64010010991319</t>
  </si>
  <si>
    <t>CEMERAL_64010010991310</t>
  </si>
  <si>
    <t xml:space="preserve">G000000635 </t>
  </si>
  <si>
    <t>L000011191</t>
  </si>
  <si>
    <t>FR7119096</t>
  </si>
  <si>
    <t>FR7118997</t>
  </si>
  <si>
    <t>CLFF_1000$$$KR02TPAZ06 Customer Fulfillment Excellence Asia</t>
  </si>
  <si>
    <t>P000000470 EL-SC-CC Customer Fulfillment Asia 2</t>
  </si>
  <si>
    <t>P000000468</t>
  </si>
  <si>
    <t>Manually added in the parent node.</t>
  </si>
  <si>
    <t>CSCALA_1721$F07 GBF Oncology</t>
  </si>
  <si>
    <t>H000000162</t>
  </si>
  <si>
    <t>CSCALA_1759$E001</t>
  </si>
  <si>
    <t>H000000161</t>
  </si>
  <si>
    <t>CSCALA_1759$E002</t>
  </si>
  <si>
    <t>CSCALA_1759$E003</t>
  </si>
  <si>
    <t>CSCALA_1759$E004</t>
  </si>
  <si>
    <t>CSCALA_1759$E005</t>
  </si>
  <si>
    <t>CSCALA_1759$E006</t>
  </si>
  <si>
    <t>CSCALA_1759$E007</t>
  </si>
  <si>
    <t>CSCALA_1759$E008</t>
  </si>
  <si>
    <t>CSCALA_1759$E009</t>
  </si>
  <si>
    <t>CSCALA_1759$E010</t>
  </si>
  <si>
    <t>CSCALA_1759$E011</t>
  </si>
  <si>
    <t>CSCALA_1759$E012</t>
  </si>
  <si>
    <t>CSCALA_1759$E013</t>
  </si>
  <si>
    <t>CSCALA_1759$E014</t>
  </si>
  <si>
    <t>CSCALA_1759$E015</t>
  </si>
  <si>
    <t>CSCALA_1759$E016</t>
  </si>
  <si>
    <t>PLEAN_X310161CH6814063 MAP: Pricing, Access &amp; Contracting</t>
  </si>
  <si>
    <t>PLEAN_X310181AE5015601 SP PROM OTHERS-FF4-BAVEN V9</t>
  </si>
  <si>
    <t>PLEAN_X310181IT5030227 BAV Other M&amp;S MAP</t>
  </si>
  <si>
    <t>PLEAN_X310182TN5023200 Bavencio global //UC Advisory Board DZ</t>
  </si>
  <si>
    <t>FR7123793</t>
  </si>
  <si>
    <t>DFLTPGCOH_BF-52_001721</t>
  </si>
  <si>
    <t>DFLTPGCOH_BF-V9_001759</t>
  </si>
  <si>
    <t>LEAN_X310161CH6814000</t>
  </si>
  <si>
    <t>LEAN_X310181AE5015000</t>
  </si>
  <si>
    <t>LEAN_X310181IT5030000</t>
  </si>
  <si>
    <t>LEAN_X310182TN5023000</t>
  </si>
  <si>
    <t>PLEAN_X310201AE5010405 SP PROM MAT-PS-FERT</t>
  </si>
  <si>
    <t>H000000299</t>
  </si>
  <si>
    <t>PLEAN_X310201CH6802049 ESHRE global F04 costs ISS</t>
  </si>
  <si>
    <t>H000000453</t>
  </si>
  <si>
    <t>LEAN_X310201CH6810000</t>
  </si>
  <si>
    <t>PLEAN_X310201SA5015301 FER COM-OTHER PROM-SA-GAP</t>
  </si>
  <si>
    <t>H000000303</t>
  </si>
  <si>
    <t>LEAN_X310201SA5015000</t>
  </si>
  <si>
    <t>PLEAN_X310201SA5030301 FER COM-OTHER M&amp;S-SA</t>
  </si>
  <si>
    <t>LEAN_X310201SA5030000</t>
  </si>
  <si>
    <t>PLEAN_X310301SA5011301 DIA COM-ADVERTISING-SA</t>
  </si>
  <si>
    <t>LEAN_X310301SA5011000</t>
  </si>
  <si>
    <t>PLEAN_X310301SA5015303 DIA COM-OTHER PROM-SA</t>
  </si>
  <si>
    <t>LEAN_X310301SA5015000</t>
  </si>
  <si>
    <t>PLEAN_X310401AE5013407 SP CONG/EVENTS-SY-ENDO</t>
  </si>
  <si>
    <t>H000000312</t>
  </si>
  <si>
    <t>LEAN_X310401AE5013000</t>
  </si>
  <si>
    <t>PLEAN_X310403AE5043402 R&amp;D REGISTRTAION-IQ-ENDO</t>
  </si>
  <si>
    <t>H000000274</t>
  </si>
  <si>
    <t>LEAN_X310403AE5043000</t>
  </si>
  <si>
    <t>PLEAN_X310511CH6802043 ECTRIMS Global Costs ISS F04</t>
  </si>
  <si>
    <t>LEAN_X310511CH6802000</t>
  </si>
  <si>
    <t>PLEAN_X310511SA5030302 MAV COM-OTHER M&amp;S-SA-REGISTRATION</t>
  </si>
  <si>
    <t>LEAN_X310511SA5030000</t>
  </si>
  <si>
    <t>PLEAN_X310942SA5020301 TEP MED-MED EDUCATION-SA</t>
  </si>
  <si>
    <t>LEAN_X310942SA5020000</t>
  </si>
  <si>
    <t>FR7122508</t>
  </si>
  <si>
    <t>CTEMPNA_1000PH80GFO119 CAO R2P Benfits North America</t>
  </si>
  <si>
    <t>Mercia Moshitwa</t>
  </si>
  <si>
    <t>FR7122316</t>
  </si>
  <si>
    <t>CSCALA_1820$A100_68</t>
  </si>
  <si>
    <t>FR7121444</t>
  </si>
  <si>
    <t>H000001142</t>
  </si>
  <si>
    <t>DFLTPGCOH_BF-B3_001820</t>
  </si>
  <si>
    <t>CSCALA_1025$ARAM Electricity</t>
  </si>
  <si>
    <t>H000003642</t>
  </si>
  <si>
    <t>DFLTPGCOH_DIV-31_001025</t>
  </si>
  <si>
    <t>CSCALA_1025$8111_V38</t>
  </si>
  <si>
    <t>CSCALA_1025$TAVH Heating</t>
  </si>
  <si>
    <t>CSCALA_1025$VIZ Water</t>
  </si>
  <si>
    <t>CSCALA_1025$6114_E83</t>
  </si>
  <si>
    <t>H000003640</t>
  </si>
  <si>
    <t>CSCALA_1025$5113_E21</t>
  </si>
  <si>
    <t>DFLTPGCOH_SDV-ET1_001025</t>
  </si>
  <si>
    <t>CSCALA_1025$5111_E81</t>
  </si>
  <si>
    <t>DFLTPGCOH_SDV-EU2_001025</t>
  </si>
  <si>
    <t>CFLTFLE_2276HRIF_EIC Healthcare CM Croatia Income</t>
  </si>
  <si>
    <t>H000003637</t>
  </si>
  <si>
    <t>DFLTPGCOH_DIV-31_002276</t>
  </si>
  <si>
    <t>FR7121419</t>
  </si>
  <si>
    <t>Parent node is mapped under Trash which makes the object unmappable.</t>
  </si>
  <si>
    <t>FR7126485</t>
  </si>
  <si>
    <t>CLFF_1000$$$DE10505500</t>
  </si>
  <si>
    <t>CLFF_1000$$$DE10550100</t>
  </si>
  <si>
    <t>CLFF_1000$$$DE10559100</t>
  </si>
  <si>
    <t>CLFF_1000$$$DE10566910</t>
  </si>
  <si>
    <t>CLFF_1000$$$DE10580022</t>
  </si>
  <si>
    <t>CLFF_1000$$$DE10580023</t>
  </si>
  <si>
    <t>CLFF_1000$$$DE10580024</t>
  </si>
  <si>
    <t>CLFF_1000$$$DE10580025</t>
  </si>
  <si>
    <t>CLFF_1000$$$DE10580026</t>
  </si>
  <si>
    <t>CLFF_1000$$$DE10580027</t>
  </si>
  <si>
    <t>CLFF_1000$$$DE10580040</t>
  </si>
  <si>
    <t>CLFF_1000$$$DE10628300</t>
  </si>
  <si>
    <t>CLFF_1000$$$DE20675105</t>
  </si>
  <si>
    <t>CLFF_1000$$$DE20675106</t>
  </si>
  <si>
    <t>CLFF_1000$$$DE20995000</t>
  </si>
  <si>
    <t>CLFF_1000$$$DE10889997</t>
  </si>
  <si>
    <t>CLFF_1000$$$DE10889998</t>
  </si>
  <si>
    <t>CLFF_1000$$$DE10889999</t>
  </si>
  <si>
    <t>G000000356</t>
  </si>
  <si>
    <t>G000000399</t>
  </si>
  <si>
    <t>G000001069</t>
  </si>
  <si>
    <t>G000000500</t>
  </si>
  <si>
    <t xml:space="preserve">CLFF_1000$$$DE20517200 </t>
  </si>
  <si>
    <t xml:space="preserve">CLFF_1000$$$DE20847204 </t>
  </si>
  <si>
    <t xml:space="preserve">CLFF_1000$$$DE20847205 </t>
  </si>
  <si>
    <t xml:space="preserve">CLFF_1000$$$DE20847206 </t>
  </si>
  <si>
    <t xml:space="preserve">CLFF_1000$$$DE20847207 </t>
  </si>
  <si>
    <t>FR7126398</t>
  </si>
  <si>
    <t>CLFF_1000$$$DE10698316</t>
  </si>
  <si>
    <t>FR7129327</t>
  </si>
  <si>
    <t>G000001280</t>
  </si>
  <si>
    <t>G000001222</t>
  </si>
  <si>
    <t>CLFF_VMCA$$$CN09L16005</t>
  </si>
  <si>
    <t>P000000499</t>
  </si>
  <si>
    <t>FR7127745</t>
  </si>
  <si>
    <t>CLFF_1000$$$DE10622600</t>
  </si>
  <si>
    <t>G000000393</t>
  </si>
  <si>
    <t>FR7135273</t>
  </si>
  <si>
    <t>CEMERAL_70006301992296</t>
  </si>
  <si>
    <t>CITR_1000$$$3943IT1055</t>
  </si>
  <si>
    <t>CITR_1000$$$ITCC179801</t>
  </si>
  <si>
    <t>CLFF_1000$$$DE10513301</t>
  </si>
  <si>
    <t>CLFF_1000$$$DE10533004</t>
  </si>
  <si>
    <t>CLFF_1000$$$DE65GIT032</t>
  </si>
  <si>
    <t>CLFF_1000$$$VN50GIT050</t>
  </si>
  <si>
    <t>CLFF_1000$$$ZA50GIT11B</t>
  </si>
  <si>
    <t>CLFF_VMCA$$$US10GIT044</t>
  </si>
  <si>
    <t>CNOW_7210$$$0000010256</t>
  </si>
  <si>
    <t>CNOW_7210$$$0000015455</t>
  </si>
  <si>
    <t>CNOW_7210$$$0000051657</t>
  </si>
  <si>
    <t>CNOW_7210$$$0000051660</t>
  </si>
  <si>
    <t>CNOW_7210$$$0000051708</t>
  </si>
  <si>
    <t>CNOW_7210$$$0000057162</t>
  </si>
  <si>
    <t>CORAERP_MMOR1975.9445</t>
  </si>
  <si>
    <t>CSCALA_1042$PMIT</t>
  </si>
  <si>
    <t>CTEMPEU_1000FR40708101</t>
  </si>
  <si>
    <t>CTEMPEU_1000GB10005697</t>
  </si>
  <si>
    <t>FR7132388</t>
  </si>
  <si>
    <t>G000001123</t>
  </si>
  <si>
    <t>H000004183</t>
  </si>
  <si>
    <t>G000001240</t>
  </si>
  <si>
    <t>G000000253</t>
  </si>
  <si>
    <t>G000000282</t>
  </si>
  <si>
    <t>G000001278</t>
  </si>
  <si>
    <t>DFLTPGCOH_BF-C2_001242</t>
  </si>
  <si>
    <t>DFLTPGCOH_BF-C4_002002</t>
  </si>
  <si>
    <t>DFLTPGCOH_001042</t>
  </si>
  <si>
    <t>DFLTPGCOH_001401</t>
  </si>
  <si>
    <t>FX31017400000 Bavencio Franchise</t>
  </si>
  <si>
    <t>H000000888</t>
  </si>
  <si>
    <t>FX31050400000 Rebif Franchise</t>
  </si>
  <si>
    <t>FX31051400000 Mavenclad Franchise</t>
  </si>
  <si>
    <t>X31017400000 Bavencio Franchise</t>
  </si>
  <si>
    <t>X31050400000 Rebif Franchise</t>
  </si>
  <si>
    <t>X31051400000 Mavenclad Franchise</t>
  </si>
  <si>
    <t>FR7131332</t>
  </si>
  <si>
    <t>CLFF_1000$$$DE10600870</t>
  </si>
  <si>
    <t>CLFF_1000$$$DE20553406</t>
  </si>
  <si>
    <t>CLFF_1000$$$DE20553407</t>
  </si>
  <si>
    <t>G000000354</t>
  </si>
  <si>
    <t>FR7130985</t>
  </si>
  <si>
    <t xml:space="preserve">CNOW_7210$$$0000040108 </t>
  </si>
  <si>
    <t xml:space="preserve">CNOW_7210$$$0000250044 </t>
  </si>
  <si>
    <t xml:space="preserve">CNOW_7210$$$0000015703 </t>
  </si>
  <si>
    <t xml:space="preserve">CNOW_7210$$$0000015415 </t>
  </si>
  <si>
    <t xml:space="preserve">CNOW_7210$$$0000058825 </t>
  </si>
  <si>
    <t xml:space="preserve">CNOW_7210$$$0000056127 </t>
  </si>
  <si>
    <t xml:space="preserve">CNOW_7210$$$0000008098 </t>
  </si>
  <si>
    <t xml:space="preserve">CNOW_7210$$$0000020047 </t>
  </si>
  <si>
    <t xml:space="preserve">CNOW_7210$$$0000056951 </t>
  </si>
  <si>
    <t xml:space="preserve">CNOW_7210$$$0000269002 </t>
  </si>
  <si>
    <t xml:space="preserve">CORAERP_MMOR1945.5822 </t>
  </si>
  <si>
    <t xml:space="preserve">CORAERP_MMOR1917.RLLLX </t>
  </si>
  <si>
    <t xml:space="preserve">CORAERP_MMOR1917.RLLMX </t>
  </si>
  <si>
    <t xml:space="preserve">CORAERP_MMOR1917.RLPLX </t>
  </si>
  <si>
    <t xml:space="preserve">CORAERP_MMOR1975.RLLMX </t>
  </si>
  <si>
    <t xml:space="preserve">CORAERP_MMOR1975.RLPLX </t>
  </si>
  <si>
    <t xml:space="preserve">CORAERP_MMOR1945.RLLMX </t>
  </si>
  <si>
    <t xml:space="preserve">CORAERP_MMOR1945.RLPLX </t>
  </si>
  <si>
    <t>L000010190</t>
  </si>
  <si>
    <t>L000013405</t>
  </si>
  <si>
    <t>L000013502</t>
  </si>
  <si>
    <t>L000010150</t>
  </si>
  <si>
    <t>L000013555</t>
  </si>
  <si>
    <t>L000009645</t>
  </si>
  <si>
    <t>L000013779</t>
  </si>
  <si>
    <t>L000013671</t>
  </si>
  <si>
    <t>L000009205</t>
  </si>
  <si>
    <t>L000009206</t>
  </si>
  <si>
    <t>L000009204</t>
  </si>
  <si>
    <t>DFLTPGCOH_DIV-65_001945 Millipore S.A.S., France</t>
  </si>
  <si>
    <t>DFLTPGCOH_BF-LL_001917 Millipore (U.K.) Limited, UK</t>
  </si>
  <si>
    <t>DFLTPGCOH_BF-LM_001917 Millipore (U.K.) Limited, UK</t>
  </si>
  <si>
    <t>DFLTPGCOH_BF-PL_001917 Millipore (U.K.) Limited, UK</t>
  </si>
  <si>
    <t>DFLTPGCOH_BF-LM_001975 EMD Millipore Corporation, USA</t>
  </si>
  <si>
    <t>DFLTPGCOH_BF-PL_001975 EMD Millipore Corporation, USA</t>
  </si>
  <si>
    <t>DFLTPGCOH_BF-LM_001945 Millipore S.A.S., France</t>
  </si>
  <si>
    <t>DFLTPGCOH_BF-PL_001945 Millipore S.A.S., France</t>
  </si>
  <si>
    <t>FR7130653</t>
  </si>
  <si>
    <t>FR7136272</t>
  </si>
  <si>
    <t>CTEMPEU_1000PL80GBTL06</t>
  </si>
  <si>
    <t>CLFF_7210$$$2123GIT130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</si>
</sst>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22.923295486115" createdVersion="7" refreshedVersion="8" minRefreshableVersion="3" recordCount="880" xr:uid="{11839AE3-6158-4318-87AD-2C711D0BF451}">
  <cacheSource type="worksheet">
    <worksheetSource name="Proc"/>
  </cacheSource>
  <cacheFields count="19">
    <cacheField name="App" numFmtId="0">
      <sharedItems containsBlank="1" count="1287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s v="FR7109079"/>
        <s v="FR7108808"/>
        <s v="FR7108798"/>
        <s v="FR7109966"/>
        <s v="FR7114891"/>
        <s v="FR7114300"/>
        <s v="FR7113391"/>
        <s v="FR7113612"/>
        <s v="FR7119096"/>
        <s v="FR7118997"/>
        <s v="FR7123793"/>
        <s v="FR7122508"/>
        <s v="FR7122316"/>
        <s v="FR7121444"/>
        <s v="FR7121419"/>
        <s v="FR7126485"/>
        <s v="FR7126398"/>
        <s v="FR7129327"/>
        <s v="FR7127745"/>
        <s v="FR7135273"/>
        <s v="FR7132388"/>
        <s v="FR7131332"/>
        <s v="FR7130985"/>
        <s v="FR7130653"/>
        <s v="FR7136272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 containsBlank="1"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3-05T14:50:18"/>
    </cacheField>
    <cacheField name="DateMapped" numFmtId="14">
      <sharedItems containsNonDate="0" containsDate="1" containsString="0" containsBlank="1" minDate="2023-09-01T00:00:00" maxDate="2025-03-07T00:00:00"/>
    </cacheField>
    <cacheField name="DateClosed" numFmtId="14">
      <sharedItems containsNonDate="0" containsDate="1" containsString="0" containsBlank="1" minDate="2023-09-06T00:00:00" maxDate="2025-03-07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54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0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54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9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9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9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9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9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9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9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9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9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9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9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25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22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22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22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22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22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22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22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22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22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22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22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22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22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22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22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22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22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22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22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22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22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22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22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22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22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22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22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22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22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22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22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22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22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22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22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22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22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22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22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22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22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21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21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21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21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21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20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20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20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20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20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9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9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17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17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16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1"/>
    <n v="13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1"/>
    <n v="13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1"/>
    <n v="13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1"/>
    <n v="13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Manually added in the parent node."/>
    <b v="0"/>
    <x v="3"/>
    <x v="1"/>
    <d v="2025-02-17T15:23:20"/>
    <m/>
    <m/>
    <x v="1"/>
    <n v="13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Manually added in the parent node."/>
    <b v="0"/>
    <x v="3"/>
    <x v="1"/>
    <d v="2025-02-17T15:23:20"/>
    <m/>
    <m/>
    <x v="1"/>
    <n v="13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Manually added in the parent node."/>
    <b v="0"/>
    <x v="3"/>
    <x v="1"/>
    <d v="2025-02-17T15:23:20"/>
    <m/>
    <m/>
    <x v="1"/>
    <n v="13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1"/>
    <n v="13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1"/>
    <n v="13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1"/>
    <n v="13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1"/>
    <n v="13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1"/>
    <n v="12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1"/>
    <n v="12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1"/>
    <n v="12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1"/>
    <n v="12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1"/>
    <n v="12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1"/>
    <n v="13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1"/>
    <n v="13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1"/>
    <n v="13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1"/>
    <n v="13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1"/>
    <n v="13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1"/>
    <n v="13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1"/>
    <n v="13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1"/>
    <n v="13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1"/>
    <n v="13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1"/>
    <n v="13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0"/>
    <x v="2"/>
    <s v="CLFF_1000$$$AE50GCO220 HC Lumina"/>
    <s v="G000000235"/>
    <s v="H000004167"/>
    <s v="LFF (MDG-F)"/>
    <s v="AE50GCO220"/>
    <m/>
    <b v="0"/>
    <x v="1"/>
    <x v="1"/>
    <d v="2025-02-21T13:18:19"/>
    <d v="2025-02-25T00:00:00"/>
    <d v="2025-02-25T00:00:00"/>
    <x v="0"/>
    <n v="2"/>
    <s v="Henry Ifurung Jr."/>
    <m/>
  </r>
  <r>
    <x v="78"/>
    <x v="0"/>
    <x v="2"/>
    <s v="CTEMPEU_1000PL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TEMPNA_1000PH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298 ONE LS ERP - Quality"/>
    <s v="L000013802"/>
    <s v="L000013800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1000$$$DE10OF0005 T&amp;E - LS ERP other"/>
    <s v="L000013798"/>
    <s v="L000013623"/>
    <s v="LFF (MDG-F)"/>
    <s v="DE10OF0005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7210$$$2123OF0029 T&amp;E_IN - other LS ERP"/>
    <s v="L000013798"/>
    <s v="L000013623"/>
    <s v="LFF (MDG-F)"/>
    <s v="2123OF0029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5211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PHOENX_01010000860002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58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ORAERP_MMOR1975.9945 9945 IT T&amp;E - other ERP projects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9"/>
    <x v="0"/>
    <x v="2"/>
    <s v="CLFF_VMCA$$$DE10GIN006 DivCo Insurance DE10"/>
    <s v="O000000007"/>
    <s v="G000000001"/>
    <s v="LFF (MDG-F)"/>
    <s v="DE10GIN006"/>
    <s v="DE1XGIN006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1008 MBS FI Trans Costs"/>
    <s v="O000000007"/>
    <s v="G000000001"/>
    <s v="LFF (MDG-F)"/>
    <s v="DE10GM1008"/>
    <s v="DE1XGM1008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2000 Bank and Audit Fees"/>
    <s v="O000000007"/>
    <s v="G000000001"/>
    <s v="LFF (MDG-F)"/>
    <s v="DE10GM2000"/>
    <s v="DE1XGM2000 - Both found"/>
    <b v="0"/>
    <x v="0"/>
    <x v="1"/>
    <d v="2025-02-24T09:53:09"/>
    <d v="2025-02-28T00:00:00"/>
    <d v="2025-02-28T00:00:00"/>
    <x v="0"/>
    <n v="4"/>
    <s v="Jojeff Tagnong"/>
    <m/>
  </r>
  <r>
    <x v="79"/>
    <x v="0"/>
    <x v="2"/>
    <s v="CLFF_VMCA$$$DE10GM4009 MBS HR Trans Costs"/>
    <s v="O000000007"/>
    <s v="G000000001"/>
    <s v="LFF (MDG-F)"/>
    <s v="DE10GM4009"/>
    <s v="DE1XGM4009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8003 MBS B&amp;P Trans Costs"/>
    <s v="O000000007"/>
    <s v="G000000001"/>
    <s v="LFF (MDG-F)"/>
    <s v="DE10GM8003"/>
    <s v="DE1XGM8003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08GLE009 XXX_Legal BP LS GM5"/>
    <s v="O000000007"/>
    <s v="G000000001"/>
    <s v="LFF (MDG-F)"/>
    <s v="KR08GLE009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1GLE006 XXXLegal BP LS GM5XXX"/>
    <s v="O000000007"/>
    <s v="G000000001"/>
    <s v="LFF (MDG-F)"/>
    <s v="KR11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5GLE006 XXXLegal BP LS GM5XXX"/>
    <s v="O000000007"/>
    <s v="G000000001"/>
    <s v="LFF (MDG-F)"/>
    <s v="KR15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6GLE006 XXXLegal BP LS GM5XXX"/>
    <s v="O000000007"/>
    <s v="G000000001"/>
    <s v="LFF (MDG-F)"/>
    <s v="KR16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SG10GM2004 SG ALLN X-CHG"/>
    <s v="O000000007"/>
    <s v="G000000001"/>
    <s v="LFF (MDG-F)"/>
    <s v="SG10GM2004"/>
    <m/>
    <b v="0"/>
    <x v="0"/>
    <x v="1"/>
    <d v="2025-02-24T09:53:09"/>
    <d v="2025-02-27T00:00:00"/>
    <d v="2025-02-28T00:00:00"/>
    <x v="0"/>
    <n v="4"/>
    <s v="Jojeff Tagnong"/>
    <m/>
  </r>
  <r>
    <x v="80"/>
    <x v="0"/>
    <x v="2"/>
    <s v="PTEMPNA_US201PIOMEVCXPR01"/>
    <s v="H000003686"/>
    <s v="TEMPNA_US201PIOMEVCX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1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0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2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1"/>
    <x v="0"/>
    <x v="2"/>
    <s v="CNOW_AUS0$$$0000092002"/>
    <s v="L000006137"/>
    <s v="DFLTPGCOH_BF-N3_002142"/>
    <s v="Non-LFF"/>
    <s v=""/>
    <s v="No actions needed from us."/>
    <b v="0"/>
    <x v="1"/>
    <x v="1"/>
    <d v="2025-02-25T07:29:41"/>
    <m/>
    <m/>
    <x v="1"/>
    <n v="7"/>
    <s v="Natasha Hazel Aliado"/>
    <m/>
  </r>
  <r>
    <x v="81"/>
    <x v="0"/>
    <x v="2"/>
    <s v="CFLTFLE_10548-141-ECOM"/>
    <s v="L000008508"/>
    <s v="DFLTPGCOH_DIV-65_001054"/>
    <s v="Non-LFF"/>
    <s v=""/>
    <s v="No actions needed from us."/>
    <b v="0"/>
    <x v="1"/>
    <x v="1"/>
    <d v="2025-02-25T07:29:41"/>
    <m/>
    <m/>
    <x v="1"/>
    <n v="7"/>
    <s v="Natasha Hazel Aliado"/>
    <m/>
  </r>
  <r>
    <x v="81"/>
    <x v="0"/>
    <x v="2"/>
    <s v="OUY_3110250000_BF-C2_1823"/>
    <s v="H000000381"/>
    <s v="HD00000888"/>
    <s v="Non-LFF"/>
    <s v=""/>
    <s v="No actions needed from us."/>
    <b v="0"/>
    <x v="1"/>
    <x v="1"/>
    <d v="2025-02-25T07:29:41"/>
    <m/>
    <m/>
    <x v="1"/>
    <n v="7"/>
    <s v="Natasha Hazel Aliado"/>
    <m/>
  </r>
  <r>
    <x v="82"/>
    <x v="0"/>
    <x v="2"/>
    <s v="CLFF_1000$$$CN50C01602 CMCSS R1"/>
    <s v="H000001344"/>
    <s v="H000000902"/>
    <s v="LFF (MDG-F)"/>
    <s v="CN50C01602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50000 Local EHS"/>
    <s v="H000001596"/>
    <s v="L000011201"/>
    <s v="LFF (MDG-F)"/>
    <s v="CN90L50000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80001 Internal Audit"/>
    <s v="H000001596"/>
    <s v="L000011201"/>
    <s v="LFF (MDG-F)"/>
    <s v="CN90L80001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001CN5013611 SIT COM C&amp;E Pimi Blue paper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1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2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610 ERB COM C&amp;E BioS differentiation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1 O59 COM PROM OTH 影像科调研(biomarker)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2 O59 COM PROM OTH Disease awarenees -人民日报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3 O59 COM PROM OTH Disease awarenees -患者组织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4 O59 COM PROM OTH Paitents story (wording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5 O59 COM PROM OTH Pimi白皮书-患者对疾病认知的调研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6 O59 COM PROM OTH Market Research-TGCT Tr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500 O59 COM PROM OTH Global funding-Pimi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2CN5023302 O59 MED MED OTH TGCT Medical Activities"/>
    <s v="H000004392"/>
    <s v="LEAN_X31011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0271 FD COM PROM Fewer and Complete campaign"/>
    <s v="H000001491"/>
    <s v="LEAN_X310201CN501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1201 FD COM ADV Gonal-f 30 years"/>
    <s v="H000001487"/>
    <s v="LEAN_X310201CN5011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2 FD COM C&amp;E Better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3 FD COM C&amp;E Bridge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4 FD COM C&amp;E Project Future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5 FD COM C&amp;E Hand in hand campaig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6 FD COM C&amp;E Fertility preservatio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609 FD COM C&amp;E 辅助生殖十五五规划研究/立法研究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7 FD COM PROM OTH 国药诚信数据"/>
    <s v="H000001486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8 FD COM PROM OTH Localization of ONE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9 FD COM PROM OTH Localization of IVF Pro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0 FD COM PROM OTH Localization of PJOS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1 FD COM PROM OTH Localization of PIVO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2 FD COM PROM OTH Implementation of local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3 FD COM PROM OTH Early access &amp; GMA rela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39 FD MED MED EDU COS guideline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40 FD MED MED EDU 科研系列交流会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3641 FD MED MED OTH RA Gonal-f 150&amp;300&amp;450IU"/>
    <s v="H000001521"/>
    <s v="LEAN_X31020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6 DIA R&amp;D MED EDU in depth interview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7 DIA R&amp;D MED EDU DB digital MSL  program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8 DIA R&amp;D MED EDU MA Diabetes congress-off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9 DIA R&amp;D MED EDU MA Diabetes congress-onl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3617 DIA R&amp;D MED OTH RA GIR renewal"/>
    <s v="H000001507"/>
    <s v="LEAN_X310303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257 CAR R&amp;D MED EDU CV digital  MSL program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507 CAR R&amp;D MED EDU CV MA meeting- online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823 CAR R&amp;D MED EDU CV MSL 3rd party regiona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3608 THY COM C&amp;E Community Thyriods Eco-syste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5210 Hotspot Region Support Project"/>
    <s v="H000001382"/>
    <s v="LEAN_X31033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1 THY R&amp;D MED EDU TD 3rd party meetings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2 THY R&amp;D MED EDU TD funding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941CN5015308 TEP COM PROM OTH ONC TT NRDL"/>
    <s v="H000004119"/>
    <s v="LEAN_X31094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3"/>
    <x v="0"/>
    <x v="2"/>
    <s v="CSCALA_1042$BISS_S0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BISS_S3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C96"/>
    <s v="H000000423"/>
    <s v="DFLTPGCOH_BF-B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D11"/>
    <s v="H000000423"/>
    <s v="DFLTPGCOH_BF-B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F98"/>
    <s v="H000000423"/>
    <s v="DFLTPGCOH_BF-A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W0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E98"/>
    <s v="H000000423"/>
    <s v="DFLTPGCOH_BF-A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I56"/>
    <s v="H000000423"/>
    <s v="DFLTPGCOH_BF-FE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T96"/>
    <s v="H000000423"/>
    <s v="DFLTPGCOH_BF-77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O33"/>
    <s v="H000000423"/>
    <s v="DFLTPGCOH_BF-52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5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62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1 7001IC1814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8 7001IC1820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4"/>
    <x v="0"/>
    <x v="2"/>
    <s v="CNOW_7210$$$0000052369 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57565 "/>
    <s v="L000013808"/>
    <s v="DFLTPGCOH_002047 Sigma-Aldrich Company Limited, UK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265235 "/>
    <s v="L000013808"/>
    <s v="DFLTPGCOH_002072 BioReliance Corporation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23582 "/>
    <s v="L000013808"/>
    <s v="DFLTPGCOH_002106 Sigma-Aldrich, Inc.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759$LSWH"/>
    <s v="L000009982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4141 "/>
    <s v="L000009919"/>
    <s v="DFLTPGCOH_BS-02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999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19"/>
    <s v="L000011687"/>
    <s v="DFLTPGCOH_T-01_001042 Merck Sdn Bhd, Malaysi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48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68.5031 "/>
    <s v="L000011585"/>
    <s v="DFLTPGCOH_DIV-63_001968 EMD Millipore Corp., Puerto Rico Branch, Puerto Rico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06 "/>
    <s v="L000011619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48 "/>
    <s v="L000011619"/>
    <s v="DFLTPGCOH_DIV-63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75.5951 "/>
    <s v="L000012325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5"/>
    <x v="0"/>
    <x v="2"/>
    <s v="CNOW_7210$$$0000052369"/>
    <s v="L000009356"/>
    <s v="DFLTPGCOH_BF-N9_002119 Sigma-Aldrich (Wuxi) Life Science &amp; Technology, China"/>
    <s v="Non-LFF"/>
    <s v=""/>
    <m/>
    <b v="0"/>
    <x v="2"/>
    <x v="1"/>
    <d v="2025-02-26T14:26:03"/>
    <d v="2025-02-28T00:00:00"/>
    <d v="2025-02-28T00:00:00"/>
    <x v="0"/>
    <n v="2"/>
    <s v="Joan Rose Pena"/>
    <m/>
  </r>
  <r>
    <x v="86"/>
    <x v="0"/>
    <x v="2"/>
    <s v="D30010800000000 "/>
    <s v="L000006431"/>
    <s v="DFLTPGCOH_000000 Trustees of the Sigma-Aldrich Pension Scheme (UK), UK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9"/>
    <s v="L000012340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8"/>
    <s v="L000010037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12"/>
    <s v="L000012340"/>
    <s v="DFLTPGCOH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7"/>
    <x v="0"/>
    <x v="2"/>
    <s v="CPHOENX_01010000639309 SAP Next ERP Implementation"/>
    <s v="L000013805"/>
    <s v="L000010760"/>
    <s v="Non-LFF"/>
    <s v=""/>
    <m/>
    <b v="0"/>
    <x v="2"/>
    <x v="1"/>
    <d v="2025-02-26T08:32:22"/>
    <d v="2025-02-28T00:00:00"/>
    <d v="2025-02-28T00:00:00"/>
    <x v="0"/>
    <n v="2"/>
    <s v="Jayson Martinez"/>
    <m/>
  </r>
  <r>
    <x v="88"/>
    <x v="0"/>
    <x v="2"/>
    <s v="CLFF_VMCA$$$KR07C06030 Global Quality- SP&amp;C Korea"/>
    <s v="P000000904"/>
    <s v="P000000837 EL-FO-PQ Patterning Global Quality"/>
    <s v="LFF (MDG-F)"/>
    <s v="KR07C06030"/>
    <m/>
    <b v="0"/>
    <x v="3"/>
    <x v="1"/>
    <d v="2025-02-26T09:18:33"/>
    <d v="2025-02-28T00:00:00"/>
    <d v="2025-02-28T00:00:00"/>
    <x v="0"/>
    <n v="2"/>
    <s v="Eivy Denine Cruz"/>
    <m/>
  </r>
  <r>
    <x v="89"/>
    <x v="0"/>
    <x v="2"/>
    <s v="CEMERAL_64010010991319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89"/>
    <x v="0"/>
    <x v="2"/>
    <s v="CEMERAL_64010010991310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90"/>
    <x v="0"/>
    <x v="2"/>
    <s v="CLFF_1000$$$KR02TPAZ06 Customer Fulfillment Excellence Asia"/>
    <s v="P000000468"/>
    <s v="P000000470 EL-SC-CC Customer Fulfillment Asia 2"/>
    <s v="LFF (MDG-F)"/>
    <s v="KR02TPAZ06"/>
    <m/>
    <b v="0"/>
    <x v="3"/>
    <x v="1"/>
    <d v="2025-02-27T14:54:12"/>
    <d v="2025-03-03T00:00:00"/>
    <d v="2025-03-03T00:00:00"/>
    <x v="0"/>
    <n v="2"/>
    <s v="Eivy Denine Cruz"/>
    <m/>
  </r>
  <r>
    <x v="91"/>
    <x v="0"/>
    <x v="2"/>
    <s v="CSCALA_1721$F07 GBF Oncology"/>
    <s v="H000000162"/>
    <s v="DFLTPGCOH_BF-52_001721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1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2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3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4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5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6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7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8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9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0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1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2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3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4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5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6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11CN5015500 O59 COM PROM OTH Global funding-Pimi"/>
    <s v="H000000162"/>
    <s v="LEAN_X310111CN5015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61CH6814063 MAP: Pricing, Access &amp; Contracting"/>
    <s v="H000000161"/>
    <s v="LEAN_X310161CH6814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1AE5015601 SP PROM OTHERS-FF4-BAVEN V9"/>
    <s v="H000000161"/>
    <s v="LEAN_X310181AE5015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1IT5030227 BAV Other M&amp;S MAP"/>
    <s v="H000000161"/>
    <s v="LEAN_X310181IT5030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2TN5023200 Bavencio global //UC Advisory Board DZ"/>
    <s v="H000000161"/>
    <s v="LEAN_X310182TN5023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2"/>
    <x v="0"/>
    <x v="2"/>
    <s v="PLEAN_X310201AE5010405 SP PROM MAT-PS-FERT"/>
    <s v="H000000299"/>
    <s v="LEAN_X310201AE501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CH6802049 ESHRE global F04 costs ISS"/>
    <s v="H000000453"/>
    <s v="LEAN_X310201CH6810000"/>
    <s v="Non-LFF"/>
    <s v=""/>
    <s v="Parent node is mapped under Trash which makes the object unmappable."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SA5015301 FER COM-OTHER PROM-SA-GAP"/>
    <s v="H000000303"/>
    <s v="LEAN_X310201SA5015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SA5030301 FER COM-OTHER M&amp;S-SA"/>
    <s v="H000000303"/>
    <s v="LEAN_X310201SA503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301SA5011301 DIA COM-ADVERTISING-SA"/>
    <s v="H000000303"/>
    <s v="LEAN_X310301SA5011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301SA5015303 DIA COM-OTHER PROM-SA"/>
    <s v="H000000303"/>
    <s v="LEAN_X310301SA5015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401AE5013407 SP CONG/EVENTS-SY-ENDO"/>
    <s v="H000000312"/>
    <s v="LEAN_X310401AE5013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403AE5043402 R&amp;D REGISTRTAION-IQ-ENDO"/>
    <s v="H000000274"/>
    <s v="LEAN_X310403AE5043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511CH6802043 ECTRIMS Global Costs ISS F04"/>
    <s v="H000000453"/>
    <s v="LEAN_X310511CH6802000"/>
    <s v="Non-LFF"/>
    <s v=""/>
    <s v="Parent node is mapped under Trash which makes the object unmappable."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511SA5030302 MAV COM-OTHER M&amp;S-SA-REGISTRATION"/>
    <s v="H000000303"/>
    <s v="LEAN_X310511SA503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942SA5020301 TEP MED-MED EDUCATION-SA"/>
    <s v="H000000303"/>
    <s v="LEAN_X310942SA502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3"/>
    <x v="0"/>
    <x v="2"/>
    <s v="CTEMPNA_1000PH80GFO119 CAO R2P Benfits North America"/>
    <s v="G000000633"/>
    <s v="G000000635"/>
    <s v="Non-LFF"/>
    <s v=""/>
    <m/>
    <b v="0"/>
    <x v="0"/>
    <x v="1"/>
    <d v="2025-02-28T12:22:02"/>
    <d v="2025-03-05T00:00:00"/>
    <d v="2025-03-05T00:00:00"/>
    <x v="0"/>
    <n v="3"/>
    <s v="Mercia Moshitwa"/>
    <m/>
  </r>
  <r>
    <x v="94"/>
    <x v="0"/>
    <x v="2"/>
    <s v="CSCALA_1820$A064 Field Force in New Zealand"/>
    <s v="H000001141"/>
    <s v="DFLTPGCOH_BF-52_001820"/>
    <s v="Non-LFF"/>
    <s v=""/>
    <s v="Already mapped"/>
    <b v="0"/>
    <x v="1"/>
    <x v="1"/>
    <d v="2025-02-28T09:46:49"/>
    <d v="2025-03-05T00:00:00"/>
    <d v="2025-03-05T00:00:00"/>
    <x v="0"/>
    <n v="3"/>
    <s v="Carlo Umali"/>
    <m/>
  </r>
  <r>
    <x v="94"/>
    <x v="0"/>
    <x v="2"/>
    <s v="CSCALA_1820$A100_68"/>
    <s v="H000001142"/>
    <s v="DFLTPGCOH_BF-B3_001820"/>
    <s v="Non-LFF"/>
    <s v=""/>
    <m/>
    <b v="0"/>
    <x v="1"/>
    <x v="1"/>
    <d v="2025-02-28T09:46:49"/>
    <d v="2025-03-05T00:00:00"/>
    <d v="2025-03-05T00:00:00"/>
    <x v="0"/>
    <n v="3"/>
    <s v="Carlo Umali"/>
    <m/>
  </r>
  <r>
    <x v="95"/>
    <x v="0"/>
    <x v="2"/>
    <s v="CSCALA_1025$ARAM Electricity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8111_V38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TAVH Heating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VIZ Water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6114_E83"/>
    <s v="H000003640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5113_E21"/>
    <s v="H000003640"/>
    <s v="DFLTPGCOH_SDV-ET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5111_E81"/>
    <s v="H000003640"/>
    <s v="DFLTPGCOH_SDV-EU2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FLTFLE_2276HRIF_EIC Healthcare CM Croatia Income"/>
    <s v="H000003637"/>
    <s v="DFLTPGCOH_DIV-31_002276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6"/>
    <x v="0"/>
    <x v="2"/>
    <s v="CLFF_1000$$$DE10505500"/>
    <s v="G000000397 "/>
    <s v="G000000356"/>
    <s v="LFF (MDG-F)"/>
    <s v="DE10505500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4"/>
    <s v="CLFF_1000$$$DE10550100"/>
    <s v="G000000397 "/>
    <s v="G000000399"/>
    <s v="LFF (MDG-F)"/>
    <s v="DE10550100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559100"/>
    <s v="G000000397 "/>
    <s v="G000000399"/>
    <s v="LFF (MDG-F)"/>
    <s v="DE10559100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566910"/>
    <s v="G000000397 "/>
    <s v="G000001069"/>
    <s v="LFF (MDG-F)"/>
    <s v="DE10566910"/>
    <s v="Trash"/>
    <b v="0"/>
    <x v="0"/>
    <x v="1"/>
    <d v="2025-03-03T09:34:30"/>
    <m/>
    <d v="2025-03-06T00:00:00"/>
    <x v="0"/>
    <n v="3"/>
    <s v="Francesco Ricioppo"/>
    <m/>
  </r>
  <r>
    <x v="96"/>
    <x v="0"/>
    <x v="2"/>
    <s v="CLFF_1000$$$DE10580022"/>
    <s v="G000000397 "/>
    <s v="G000000356"/>
    <s v="LFF (MDG-F)"/>
    <s v="DE10580022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3"/>
    <s v="G000000397"/>
    <s v="G000000356"/>
    <s v="LFF (MDG-F)"/>
    <s v="DE10580023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4"/>
    <s v="G000000397"/>
    <s v="G000000356"/>
    <s v="LFF (MDG-F)"/>
    <s v="DE10580024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5"/>
    <s v="G000000397"/>
    <s v="G000000356"/>
    <s v="LFF (MDG-F)"/>
    <s v="DE10580025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6"/>
    <s v="G000000397"/>
    <s v="G000000356"/>
    <s v="LFF (MDG-F)"/>
    <s v="DE10580026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7"/>
    <s v="G000000397"/>
    <s v="G000000356"/>
    <s v="LFF (MDG-F)"/>
    <s v="DE10580027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40"/>
    <s v="G000000397"/>
    <s v="G000000356"/>
    <s v="LFF (MDG-F)"/>
    <s v="DE10580040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628300"/>
    <s v="G000000397"/>
    <s v="G000000356"/>
    <s v="LFF (MDG-F)"/>
    <s v="DE10628300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20675105"/>
    <s v="G000000397"/>
    <s v="G000000500"/>
    <s v="LFF (MDG-F)"/>
    <s v="DE20675105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20675106"/>
    <s v="G000000397"/>
    <s v="G000000500"/>
    <s v="LFF (MDG-F)"/>
    <s v="DE20675106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4"/>
    <s v="CLFF_1000$$$DE20995000"/>
    <s v="G000000397 "/>
    <s v="Trash"/>
    <s v="LFF (MDG-F)"/>
    <s v="DE20995000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889997"/>
    <s v="G000000397 "/>
    <s v="Trash"/>
    <s v="LFF (MDG-F)"/>
    <s v="DE10889997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889998"/>
    <s v="G000000397 "/>
    <s v="Trash"/>
    <s v="LFF (MDG-F)"/>
    <s v="DE10889998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889999"/>
    <s v="G000000397 "/>
    <s v="Trash"/>
    <s v="LFF (MDG-F)"/>
    <s v="DE10889999"/>
    <s v="Trash"/>
    <b v="0"/>
    <x v="0"/>
    <x v="1"/>
    <d v="2025-03-03T09:34:30"/>
    <m/>
    <d v="2025-03-06T00:00:00"/>
    <x v="0"/>
    <n v="3"/>
    <s v="Francesco Ricioppo"/>
    <m/>
  </r>
  <r>
    <x v="97"/>
    <x v="0"/>
    <x v="2"/>
    <s v="CLFF_1000$$$DE20517200 "/>
    <s v="G000000397 "/>
    <s v="G000000537"/>
    <s v="LFF (MDG-F)"/>
    <s v="DE20517200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4 "/>
    <s v="G000000397 "/>
    <s v="G000000537"/>
    <s v="LFF (MDG-F)"/>
    <s v="DE20847204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5 "/>
    <s v="G000000397 "/>
    <s v="G000000537"/>
    <s v="LFF (MDG-F)"/>
    <s v="DE20847205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6 "/>
    <s v="G000000397 "/>
    <s v="G000000537"/>
    <s v="LFF (MDG-F)"/>
    <s v="DE20847206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7 "/>
    <s v="G000000397 "/>
    <s v="G000000537"/>
    <s v="LFF (MDG-F)"/>
    <s v="DE20847207"/>
    <m/>
    <b v="0"/>
    <x v="0"/>
    <x v="1"/>
    <d v="2025-03-03T09:22:03"/>
    <d v="2025-03-05T00:00:00"/>
    <d v="2025-03-05T00:00:00"/>
    <x v="0"/>
    <n v="2"/>
    <s v="Francesco Ricioppo"/>
    <m/>
  </r>
  <r>
    <x v="98"/>
    <x v="1"/>
    <x v="6"/>
    <s v="CLFF_1000$$$DE10698316"/>
    <s v="G000001280"/>
    <s v="G000001222"/>
    <s v="LFF (MDG-F)"/>
    <s v="DE10698316"/>
    <m/>
    <b v="0"/>
    <x v="0"/>
    <x v="1"/>
    <d v="2025-03-03T20:31:53"/>
    <m/>
    <m/>
    <x v="0"/>
    <n v="3"/>
    <s v="Virginia Passadore"/>
    <m/>
  </r>
  <r>
    <x v="99"/>
    <x v="0"/>
    <x v="2"/>
    <s v="CLFF_VMCA$$$CN09L16005"/>
    <s v="P000000499"/>
    <s v="P000000635 EL-SC-E Global Engineering"/>
    <s v="LFF (MDG-F)"/>
    <s v="CN09L16005"/>
    <m/>
    <b v="0"/>
    <x v="3"/>
    <x v="1"/>
    <d v="2025-03-03T13:53:54"/>
    <d v="2025-03-05T00:00:00"/>
    <d v="2025-03-05T00:00:00"/>
    <x v="0"/>
    <n v="2"/>
    <s v="Eivy Denine Cruz"/>
    <m/>
  </r>
  <r>
    <x v="100"/>
    <x v="1"/>
    <x v="6"/>
    <s v="CLFF_1000$$$DE10622600"/>
    <s v="G000000392"/>
    <s v="G000000393"/>
    <s v="LFF (MDG-F)"/>
    <s v="DE10622600"/>
    <m/>
    <b v="0"/>
    <x v="0"/>
    <x v="1"/>
    <d v="2025-03-05T11:08:11"/>
    <m/>
    <m/>
    <x v="0"/>
    <n v="1"/>
    <s v="Francesco Ricioppo"/>
    <m/>
  </r>
  <r>
    <x v="101"/>
    <x v="1"/>
    <x v="5"/>
    <s v="CEMERAL_70006301992296"/>
    <s v="G000001233"/>
    <s v="G000000253"/>
    <s v="Non-LFF"/>
    <s v=""/>
    <m/>
    <b v="0"/>
    <x v="0"/>
    <x v="1"/>
    <d v="2025-03-04T14:35:25"/>
    <m/>
    <m/>
    <x v="0"/>
    <n v="2"/>
    <s v="Jay-R Lizardo"/>
    <m/>
  </r>
  <r>
    <x v="101"/>
    <x v="1"/>
    <x v="5"/>
    <s v="CITR_1000$$$3943IT1055"/>
    <s v="G000000279"/>
    <s v="G000000282"/>
    <s v="Non-LFF"/>
    <s v=""/>
    <m/>
    <b v="0"/>
    <x v="0"/>
    <x v="1"/>
    <d v="2025-03-04T14:35:25"/>
    <m/>
    <m/>
    <x v="0"/>
    <n v="2"/>
    <s v="Jay-R Lizardo"/>
    <m/>
  </r>
  <r>
    <x v="101"/>
    <x v="1"/>
    <x v="5"/>
    <s v="CITR_1000$$$ITCC179801"/>
    <s v="G000001233"/>
    <s v="G000000253"/>
    <s v="Non-LFF"/>
    <s v=""/>
    <m/>
    <b v="0"/>
    <x v="0"/>
    <x v="1"/>
    <d v="2025-03-04T14:35:25"/>
    <m/>
    <m/>
    <x v="0"/>
    <n v="2"/>
    <s v="Jay-R Lizardo"/>
    <m/>
  </r>
  <r>
    <x v="101"/>
    <x v="1"/>
    <x v="6"/>
    <s v="CLFF_1000$$$DE10513301"/>
    <s v="G000001356"/>
    <s v="G000001235"/>
    <s v="LFF (MDG-F)"/>
    <s v="DE10513301"/>
    <m/>
    <b v="0"/>
    <x v="0"/>
    <x v="1"/>
    <d v="2025-03-04T14:35:25"/>
    <m/>
    <m/>
    <x v="0"/>
    <n v="2"/>
    <s v="Jay-R Lizardo"/>
    <m/>
  </r>
  <r>
    <x v="101"/>
    <x v="1"/>
    <x v="6"/>
    <s v="CLFF_1000$$$DE10533004"/>
    <s v="G000001123"/>
    <s v="G000001278"/>
    <s v="LFF (MDG-F)"/>
    <s v="DE10533004"/>
    <m/>
    <b v="0"/>
    <x v="0"/>
    <x v="1"/>
    <d v="2025-03-04T14:35:25"/>
    <m/>
    <m/>
    <x v="0"/>
    <n v="2"/>
    <s v="Jay-R Lizardo"/>
    <m/>
  </r>
  <r>
    <x v="101"/>
    <x v="1"/>
    <x v="6"/>
    <s v="CLFF_1000$$$DE65GIT032"/>
    <s v="G000000256"/>
    <s v="DFLTPGCOH_BF-C2_001242"/>
    <s v="LFF (MDG-F)"/>
    <s v="DE65GIT032"/>
    <m/>
    <b v="0"/>
    <x v="0"/>
    <x v="1"/>
    <d v="2025-03-04T14:35:25"/>
    <m/>
    <m/>
    <x v="0"/>
    <n v="2"/>
    <s v="Jay-R Lizardo"/>
    <m/>
  </r>
  <r>
    <x v="101"/>
    <x v="1"/>
    <x v="6"/>
    <s v="CLFF_1000$$$VN50GIT050"/>
    <s v="H000004183"/>
    <s v="O000000007"/>
    <s v="LFF (MDG-F)"/>
    <s v="VN50GIT050"/>
    <m/>
    <b v="0"/>
    <x v="0"/>
    <x v="1"/>
    <d v="2025-03-04T14:35:25"/>
    <m/>
    <m/>
    <x v="0"/>
    <n v="2"/>
    <s v="Jay-R Lizardo"/>
    <m/>
  </r>
  <r>
    <x v="101"/>
    <x v="1"/>
    <x v="6"/>
    <s v="CLFF_1000$$$ZA50GIT11B"/>
    <s v="G000000279"/>
    <s v="G000000282"/>
    <s v="LFF (MDG-F)"/>
    <s v="ZA50GIT11B"/>
    <m/>
    <b v="0"/>
    <x v="0"/>
    <x v="1"/>
    <d v="2025-03-04T14:35:25"/>
    <m/>
    <m/>
    <x v="0"/>
    <n v="2"/>
    <s v="Jay-R Lizardo"/>
    <m/>
  </r>
  <r>
    <x v="101"/>
    <x v="1"/>
    <x v="6"/>
    <s v="CLFF_VMCA$$$US10GIT044"/>
    <s v="G000001356"/>
    <s v="G000001235"/>
    <s v="LFF (MDG-F)"/>
    <s v="US10GIT044"/>
    <m/>
    <b v="0"/>
    <x v="0"/>
    <x v="1"/>
    <d v="2025-03-04T14:35:25"/>
    <m/>
    <m/>
    <x v="0"/>
    <n v="2"/>
    <s v="Jay-R Lizardo"/>
    <m/>
  </r>
  <r>
    <x v="101"/>
    <x v="1"/>
    <x v="5"/>
    <s v="CNOW_7210$$$0000010256"/>
    <s v="G000001356"/>
    <s v="G000001235"/>
    <s v="Non-LFF"/>
    <m/>
    <m/>
    <b v="0"/>
    <x v="0"/>
    <x v="1"/>
    <d v="2025-03-04T14:35:25"/>
    <m/>
    <m/>
    <x v="0"/>
    <n v="2"/>
    <s v="Jay-R Lizardo"/>
    <m/>
  </r>
  <r>
    <x v="101"/>
    <x v="1"/>
    <x v="5"/>
    <s v="CNOW_7210$$$0000015455"/>
    <s v="L000013391"/>
    <s v="DFLTPGCOH_BF-C4_002002"/>
    <s v="Non-LFF"/>
    <s v=""/>
    <m/>
    <b v="0"/>
    <x v="0"/>
    <x v="1"/>
    <d v="2025-03-04T14:35:25"/>
    <m/>
    <m/>
    <x v="0"/>
    <n v="2"/>
    <s v="Jay-R Lizardo"/>
    <m/>
  </r>
  <r>
    <x v="101"/>
    <x v="1"/>
    <x v="5"/>
    <s v="CNOW_7210$$$0000051657"/>
    <s v="L000013808"/>
    <s v="DFLTPGCOH_002014"/>
    <s v="Non-LFF"/>
    <s v=""/>
    <m/>
    <b v="0"/>
    <x v="0"/>
    <x v="1"/>
    <d v="2025-03-04T14:35:25"/>
    <m/>
    <m/>
    <x v="0"/>
    <n v="2"/>
    <s v="Jay-R Lizardo"/>
    <m/>
  </r>
  <r>
    <x v="101"/>
    <x v="1"/>
    <x v="5"/>
    <s v="CNOW_7210$$$0000051660"/>
    <s v="L000013808"/>
    <s v="DFLTPGCOH_002014"/>
    <s v="Non-LFF"/>
    <s v=""/>
    <m/>
    <b v="0"/>
    <x v="0"/>
    <x v="1"/>
    <d v="2025-03-04T14:35:25"/>
    <m/>
    <m/>
    <x v="0"/>
    <n v="2"/>
    <s v="Jay-R Lizardo"/>
    <m/>
  </r>
  <r>
    <x v="101"/>
    <x v="1"/>
    <x v="5"/>
    <s v="CNOW_7210$$$0000051708"/>
    <s v="L000013391"/>
    <s v="DFLTPGCOH_002014"/>
    <s v="Non-LFF"/>
    <s v=""/>
    <m/>
    <b v="0"/>
    <x v="0"/>
    <x v="1"/>
    <d v="2025-03-04T14:35:25"/>
    <m/>
    <m/>
    <x v="0"/>
    <n v="2"/>
    <s v="Jay-R Lizardo"/>
    <m/>
  </r>
  <r>
    <x v="101"/>
    <x v="1"/>
    <x v="5"/>
    <s v="CNOW_7210$$$0000057162"/>
    <s v="G000001356"/>
    <s v="G000001235"/>
    <s v="Non-LFF"/>
    <s v=""/>
    <m/>
    <b v="0"/>
    <x v="0"/>
    <x v="1"/>
    <d v="2025-03-04T14:35:25"/>
    <m/>
    <m/>
    <x v="0"/>
    <n v="2"/>
    <s v="Jay-R Lizardo"/>
    <m/>
  </r>
  <r>
    <x v="101"/>
    <x v="1"/>
    <x v="5"/>
    <s v="CORAERP_MMOR1975.9445"/>
    <s v="G000001356"/>
    <s v="G000001235"/>
    <s v="Non-LFF"/>
    <s v=""/>
    <m/>
    <b v="0"/>
    <x v="0"/>
    <x v="1"/>
    <d v="2025-03-04T14:35:25"/>
    <m/>
    <m/>
    <x v="0"/>
    <n v="2"/>
    <s v="Jay-R Lizardo"/>
    <m/>
  </r>
  <r>
    <x v="101"/>
    <x v="1"/>
    <x v="5"/>
    <s v="CSCALA_1042$PMIT"/>
    <s v="G000000277"/>
    <s v="DFLTPGCOH_001042"/>
    <s v="Non-LFF"/>
    <s v=""/>
    <m/>
    <b v="0"/>
    <x v="0"/>
    <x v="1"/>
    <d v="2025-03-04T14:35:25"/>
    <m/>
    <m/>
    <x v="0"/>
    <n v="2"/>
    <s v="Jay-R Lizardo"/>
    <m/>
  </r>
  <r>
    <x v="101"/>
    <x v="1"/>
    <x v="5"/>
    <s v="CTEMPEU_1000FR40708101"/>
    <s v="G000001240"/>
    <s v="DFLTPGCOH_001401"/>
    <s v="Non-LFF"/>
    <s v=""/>
    <m/>
    <b v="0"/>
    <x v="0"/>
    <x v="1"/>
    <d v="2025-03-04T14:35:25"/>
    <m/>
    <m/>
    <x v="0"/>
    <n v="2"/>
    <s v="Jay-R Lizardo"/>
    <m/>
  </r>
  <r>
    <x v="101"/>
    <x v="1"/>
    <x v="5"/>
    <s v="CTEMPEU_1000GB10005697"/>
    <s v="G000001356"/>
    <s v="G000001235"/>
    <s v="Non-LFF"/>
    <s v=""/>
    <m/>
    <b v="0"/>
    <x v="0"/>
    <x v="1"/>
    <d v="2025-03-04T14:35:25"/>
    <m/>
    <m/>
    <x v="0"/>
    <n v="2"/>
    <s v="Jay-R Lizardo"/>
    <m/>
  </r>
  <r>
    <x v="102"/>
    <x v="0"/>
    <x v="4"/>
    <s v="FX31017400000 Bavencio Franchise"/>
    <s v="H000000888"/>
    <m/>
    <s v="Non-LFF"/>
    <s v=""/>
    <m/>
    <b v="0"/>
    <x v="1"/>
    <x v="1"/>
    <d v="2025-03-04T10:59:32"/>
    <m/>
    <d v="2025-03-06T00:00:00"/>
    <x v="0"/>
    <n v="2"/>
    <s v="Erjo Miguel Tagle"/>
    <m/>
  </r>
  <r>
    <x v="102"/>
    <x v="0"/>
    <x v="4"/>
    <s v="FX31050400000 Rebif Franchise"/>
    <s v="H000000888"/>
    <m/>
    <s v="Non-LFF"/>
    <s v=""/>
    <m/>
    <b v="0"/>
    <x v="1"/>
    <x v="1"/>
    <d v="2025-03-04T10:59:32"/>
    <m/>
    <d v="2025-03-06T00:00:00"/>
    <x v="0"/>
    <n v="2"/>
    <s v="Erjo Miguel Tagle"/>
    <m/>
  </r>
  <r>
    <x v="102"/>
    <x v="0"/>
    <x v="4"/>
    <s v="FX31051400000 Mavenclad Franchise"/>
    <s v="H000000888"/>
    <m/>
    <s v="Non-LFF"/>
    <s v=""/>
    <m/>
    <b v="0"/>
    <x v="1"/>
    <x v="1"/>
    <d v="2025-03-04T10:59:32"/>
    <m/>
    <d v="2025-03-06T00:00:00"/>
    <x v="0"/>
    <n v="2"/>
    <s v="Erjo Miguel Tagle"/>
    <m/>
  </r>
  <r>
    <x v="102"/>
    <x v="0"/>
    <x v="2"/>
    <s v="X31017400000 Bavencio Franchise"/>
    <s v="H000000888"/>
    <m/>
    <s v="Non-LFF"/>
    <s v=""/>
    <m/>
    <b v="0"/>
    <x v="1"/>
    <x v="1"/>
    <d v="2025-03-04T10:59:32"/>
    <d v="2025-03-06T00:00:00"/>
    <d v="2025-03-06T00:00:00"/>
    <x v="0"/>
    <n v="2"/>
    <s v="Erjo Miguel Tagle"/>
    <m/>
  </r>
  <r>
    <x v="102"/>
    <x v="0"/>
    <x v="2"/>
    <s v="X31050400000 Rebif Franchise"/>
    <s v="H000000888"/>
    <m/>
    <s v="Non-LFF"/>
    <s v=""/>
    <m/>
    <b v="0"/>
    <x v="1"/>
    <x v="1"/>
    <d v="2025-03-04T10:59:32"/>
    <d v="2025-03-06T00:00:00"/>
    <d v="2025-03-06T00:00:00"/>
    <x v="0"/>
    <n v="2"/>
    <s v="Erjo Miguel Tagle"/>
    <m/>
  </r>
  <r>
    <x v="102"/>
    <x v="0"/>
    <x v="2"/>
    <s v="X31051400000 Mavenclad Franchise"/>
    <s v="H000000888"/>
    <m/>
    <s v="Non-LFF"/>
    <s v=""/>
    <m/>
    <b v="0"/>
    <x v="1"/>
    <x v="1"/>
    <d v="2025-03-04T10:59:32"/>
    <d v="2025-03-06T00:00:00"/>
    <d v="2025-03-06T00:00:00"/>
    <x v="0"/>
    <n v="2"/>
    <s v="Erjo Miguel Tagle"/>
    <m/>
  </r>
  <r>
    <x v="103"/>
    <x v="1"/>
    <x v="6"/>
    <s v="CLFF_1000$$$DE10600870"/>
    <s v="G000000397 "/>
    <s v="G000000354"/>
    <s v="LFF (MDG-F)"/>
    <s v="DE10600870"/>
    <m/>
    <b v="0"/>
    <x v="0"/>
    <x v="1"/>
    <d v="2025-03-04T09:55:18"/>
    <m/>
    <m/>
    <x v="0"/>
    <n v="2"/>
    <s v="Francesco Ricioppo"/>
    <m/>
  </r>
  <r>
    <x v="103"/>
    <x v="1"/>
    <x v="4"/>
    <s v="CLFF_1000$$$DE20553406"/>
    <s v="G000000397 "/>
    <s v="Trash"/>
    <s v="LFF (MDG-F)"/>
    <s v="DE20553406"/>
    <s v="Trash"/>
    <b v="0"/>
    <x v="0"/>
    <x v="1"/>
    <d v="2025-03-04T09:55:18"/>
    <m/>
    <m/>
    <x v="0"/>
    <n v="2"/>
    <s v="Francesco Ricioppo"/>
    <m/>
  </r>
  <r>
    <x v="103"/>
    <x v="1"/>
    <x v="4"/>
    <s v="CLFF_1000$$$DE20553407"/>
    <s v="G000000397 "/>
    <s v="Trash"/>
    <s v="LFF (MDG-F)"/>
    <s v="DE20553407"/>
    <s v="Trash"/>
    <b v="0"/>
    <x v="0"/>
    <x v="1"/>
    <d v="2025-03-04T09:55:18"/>
    <m/>
    <m/>
    <x v="0"/>
    <n v="2"/>
    <s v="Francesco Ricioppo"/>
    <m/>
  </r>
  <r>
    <x v="104"/>
    <x v="0"/>
    <x v="2"/>
    <s v="CNOW_7210$$$0000040108 "/>
    <s v="L000010190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250044 "/>
    <s v="L000013405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15703 "/>
    <s v="L000013502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15415 "/>
    <s v="L000013502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58825 "/>
    <s v="L000010150"/>
    <s v="DFLTPGCOH_002001 Sigma-Aldrich Biochemie GmbH, Germany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56127 "/>
    <s v="L000013555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08098 "/>
    <s v="L000009645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20047 "/>
    <s v="L000013779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56951 "/>
    <s v="L000013779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269002 "/>
    <s v="L000013779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45.5822 "/>
    <s v="L000013671"/>
    <s v="DFLTPGCOH_DIV-65_001945 Millipore S.A.S., France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17.RLLLX "/>
    <s v="L000009205"/>
    <s v="DFLTPGCOH_BF-LL_001917 Millipore (U.K.) Limited, UK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17.RLLMX "/>
    <s v="L000009205"/>
    <s v="DFLTPGCOH_BF-LM_001917 Millipore (U.K.) Limited, UK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17.RLPLX "/>
    <s v="L000009205"/>
    <s v="DFLTPGCOH_BF-PL_001917 Millipore (U.K.) Limited, UK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75.RLLMX "/>
    <s v="L000009206"/>
    <s v="DFLTPGCOH_BF-LM_001975 EMD Millipor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75.RLPLX "/>
    <s v="L000009206"/>
    <s v="DFLTPGCOH_BF-PL_001975 EMD Millipor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45.RLLMX "/>
    <s v="L000009204"/>
    <s v="DFLTPGCOH_BF-LM_001945 Millipore S.A.S., France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45.RLPLX "/>
    <s v="L000009204"/>
    <s v="DFLTPGCOH_BF-PL_001945 Millipore S.A.S., France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5"/>
    <x v="1"/>
    <x v="5"/>
    <s v="CTEMPEU_1000PL80GBTL06"/>
    <s v="G000001356"/>
    <s v="G000001235"/>
    <s v="Non-LFF"/>
    <s v=""/>
    <m/>
    <b v="0"/>
    <x v="0"/>
    <x v="1"/>
    <d v="2025-03-05T14:50:18"/>
    <m/>
    <m/>
    <x v="0"/>
    <n v="1"/>
    <s v="Jay-R Lizardo"/>
    <m/>
  </r>
  <r>
    <x v="105"/>
    <x v="1"/>
    <x v="6"/>
    <s v="CLFF_7210$$$2123GIT130"/>
    <s v="G000001356"/>
    <s v="G000001235"/>
    <s v="LFF (MDG-F)"/>
    <s v="2123GIT130"/>
    <m/>
    <b v="0"/>
    <x v="0"/>
    <x v="1"/>
    <d v="2025-03-05T14:50:18"/>
    <m/>
    <m/>
    <x v="0"/>
    <n v="1"/>
    <s v="Jay-R Lizard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9" firstHeaderRow="1" firstDataRow="1" firstDataCol="1" rowPageCount="1" colPageCount="1"/>
  <pivotFields count="19">
    <pivotField axis="axisRow" showAll="0" sortType="ascending">
      <items count="1288">
        <item m="1" x="672"/>
        <item x="0"/>
        <item m="1" x="742"/>
        <item m="1" x="1163"/>
        <item m="1" x="325"/>
        <item m="1" x="1180"/>
        <item m="1" x="702"/>
        <item m="1" x="792"/>
        <item m="1" x="1213"/>
        <item m="1" x="1007"/>
        <item m="1" x="695"/>
        <item m="1" x="1279"/>
        <item m="1" x="1025"/>
        <item m="1" x="1269"/>
        <item m="1" x="643"/>
        <item m="1" x="544"/>
        <item m="1" x="248"/>
        <item m="1" x="509"/>
        <item m="1" x="1233"/>
        <item m="1" x="301"/>
        <item m="1" x="609"/>
        <item m="1" x="977"/>
        <item m="1" x="692"/>
        <item m="1" x="785"/>
        <item m="1" x="1081"/>
        <item m="1" x="1266"/>
        <item m="1" x="727"/>
        <item m="1" x="749"/>
        <item m="1" x="514"/>
        <item m="1" x="915"/>
        <item m="1" x="674"/>
        <item m="1" x="1220"/>
        <item m="1" x="877"/>
        <item m="1" x="310"/>
        <item m="1" x="418"/>
        <item m="1" x="1205"/>
        <item m="1" x="969"/>
        <item m="1" x="223"/>
        <item m="1" x="1055"/>
        <item m="1" x="721"/>
        <item m="1" x="1016"/>
        <item m="1" x="602"/>
        <item m="1" x="954"/>
        <item m="1" x="213"/>
        <item m="1" x="243"/>
        <item m="1" x="1282"/>
        <item m="1" x="961"/>
        <item m="1" x="1029"/>
        <item m="1" x="1136"/>
        <item m="1" x="905"/>
        <item m="1" x="1003"/>
        <item m="1" x="842"/>
        <item m="1" x="297"/>
        <item m="1" x="488"/>
        <item m="1" x="1264"/>
        <item m="1" x="832"/>
        <item m="1" x="972"/>
        <item m="1" x="500"/>
        <item m="1" x="461"/>
        <item m="1" x="753"/>
        <item m="1" x="645"/>
        <item m="1" x="678"/>
        <item m="1" x="237"/>
        <item m="1" x="376"/>
        <item m="1" x="1038"/>
        <item m="1" x="1255"/>
        <item m="1" x="441"/>
        <item m="1" x="846"/>
        <item m="1" x="856"/>
        <item m="1" x="1033"/>
        <item m="1" x="1143"/>
        <item m="1" x="1021"/>
        <item m="1" x="316"/>
        <item m="1" x="1164"/>
        <item m="1" x="894"/>
        <item m="1" x="881"/>
        <item m="1" x="416"/>
        <item m="1" x="769"/>
        <item m="1" x="1116"/>
        <item m="1" x="234"/>
        <item m="1" x="813"/>
        <item m="1" x="1166"/>
        <item m="1" x="1004"/>
        <item m="1" x="739"/>
        <item m="1" x="781"/>
        <item m="1" x="662"/>
        <item m="1" x="897"/>
        <item m="1" x="709"/>
        <item m="1" x="941"/>
        <item m="1" x="425"/>
        <item m="1" x="1254"/>
        <item m="1" x="779"/>
        <item m="1" x="1065"/>
        <item m="1" x="142"/>
        <item m="1" x="1270"/>
        <item m="1" x="806"/>
        <item m="1" x="1095"/>
        <item m="1" x="1008"/>
        <item m="1" x="786"/>
        <item m="1" x="296"/>
        <item m="1" x="303"/>
        <item m="1" x="343"/>
        <item m="1" x="525"/>
        <item m="1" x="949"/>
        <item m="1" x="710"/>
        <item m="1" x="826"/>
        <item m="1" x="889"/>
        <item m="1" x="1036"/>
        <item m="1" x="1119"/>
        <item m="1" x="681"/>
        <item m="1" x="402"/>
        <item m="1" x="245"/>
        <item m="1" x="388"/>
        <item m="1" x="1263"/>
        <item m="1" x="420"/>
        <item m="1" x="1101"/>
        <item m="1" x="1030"/>
        <item m="1" x="648"/>
        <item m="1" x="720"/>
        <item m="1" x="586"/>
        <item m="1" x="843"/>
        <item m="1" x="1218"/>
        <item m="1" x="394"/>
        <item m="1" x="342"/>
        <item m="1" x="277"/>
        <item m="1" x="943"/>
        <item m="1" x="1203"/>
        <item m="1" x="1131"/>
        <item m="1" x="788"/>
        <item m="1" x="312"/>
        <item m="1" x="1037"/>
        <item m="1" x="489"/>
        <item m="1" x="743"/>
        <item m="1" x="918"/>
        <item m="1" x="1026"/>
        <item m="1" x="146"/>
        <item m="1" x="975"/>
        <item m="1" x="938"/>
        <item m="1" x="379"/>
        <item m="1" x="827"/>
        <item m="1" x="715"/>
        <item m="1" x="668"/>
        <item m="1" x="401"/>
        <item m="1" x="337"/>
        <item m="1" x="577"/>
        <item m="1" x="764"/>
        <item m="1" x="171"/>
        <item m="1" x="510"/>
        <item m="1" x="369"/>
        <item m="1" x="111"/>
        <item m="1" x="621"/>
        <item m="1" x="822"/>
        <item m="1" x="704"/>
        <item m="1" x="750"/>
        <item m="1" x="1069"/>
        <item m="1" x="651"/>
        <item m="1" x="1177"/>
        <item m="1" x="901"/>
        <item m="1" x="840"/>
        <item m="1" x="354"/>
        <item m="1" x="987"/>
        <item m="1" x="1265"/>
        <item m="1" x="953"/>
        <item m="1" x="937"/>
        <item m="1" x="224"/>
        <item m="1" x="272"/>
        <item m="1" x="807"/>
        <item m="1" x="313"/>
        <item m="1" x="1250"/>
        <item m="1" x="916"/>
        <item m="1" x="841"/>
        <item m="1" x="793"/>
        <item m="1" x="594"/>
        <item m="1" x="222"/>
        <item m="1" x="322"/>
        <item m="1" x="428"/>
        <item m="1" x="1161"/>
        <item m="1" x="1193"/>
        <item m="1" x="892"/>
        <item m="1" x="619"/>
        <item m="1" x="707"/>
        <item m="1" x="217"/>
        <item m="1" x="257"/>
        <item m="1" x="596"/>
        <item m="1" x="821"/>
        <item m="1" x="734"/>
        <item m="1" x="392"/>
        <item m="1" x="625"/>
        <item m="1" x="339"/>
        <item m="1" x="534"/>
        <item m="1" x="456"/>
        <item m="1" x="291"/>
        <item m="1" x="427"/>
        <item m="1" x="797"/>
        <item m="1" x="207"/>
        <item m="1" x="446"/>
        <item m="1" x="238"/>
        <item m="1" x="931"/>
        <item m="1" x="1120"/>
        <item m="1" x="730"/>
        <item m="1" x="374"/>
        <item m="1" x="1024"/>
        <item m="1" x="869"/>
        <item m="1" x="386"/>
        <item m="1" x="387"/>
        <item m="1" x="572"/>
        <item m="1" x="262"/>
        <item m="1" x="451"/>
        <item m="1" x="246"/>
        <item m="1" x="432"/>
        <item m="1" x="1000"/>
        <item m="1" x="511"/>
        <item m="1" x="878"/>
        <item m="1" x="928"/>
        <item m="1" x="1062"/>
        <item m="1" x="1066"/>
        <item m="1" x="783"/>
        <item m="1" x="624"/>
        <item m="1" x="663"/>
        <item m="1" x="1230"/>
        <item m="1" x="523"/>
        <item m="1" x="335"/>
        <item m="1" x="713"/>
        <item m="1" x="170"/>
        <item m="1" x="1234"/>
        <item m="1" x="697"/>
        <item m="1" x="131"/>
        <item m="1" x="1152"/>
        <item m="1" x="1195"/>
        <item m="1" x="1032"/>
        <item m="1" x="409"/>
        <item m="1" x="148"/>
        <item m="1" x="1082"/>
        <item m="1" x="473"/>
        <item m="1" x="109"/>
        <item m="1" x="1253"/>
        <item m="1" x="497"/>
        <item m="1" x="652"/>
        <item m="1" x="1097"/>
        <item m="1" x="184"/>
        <item m="1" x="1009"/>
        <item m="1" x="817"/>
        <item m="1" x="682"/>
        <item m="1" x="552"/>
        <item m="1" x="299"/>
        <item m="1" x="800"/>
        <item m="1" x="502"/>
        <item m="1" x="1040"/>
        <item m="1" x="362"/>
        <item m="1" x="1110"/>
        <item m="1" x="1117"/>
        <item m="1" x="801"/>
        <item m="1" x="991"/>
        <item m="1" x="408"/>
        <item m="1" x="705"/>
        <item m="1" x="994"/>
        <item m="1" x="578"/>
        <item m="1" x="868"/>
        <item m="1" x="507"/>
        <item m="1" x="292"/>
        <item m="1" x="496"/>
        <item m="1" x="1262"/>
        <item m="1" x="1204"/>
        <item m="1" x="349"/>
        <item m="1" x="1150"/>
        <item m="1" x="156"/>
        <item m="1" x="1172"/>
        <item m="1" x="191"/>
        <item m="1" x="493"/>
        <item m="1" x="591"/>
        <item m="1" x="538"/>
        <item m="1" x="1145"/>
        <item m="1" x="1048"/>
        <item m="1" x="289"/>
        <item m="1" x="859"/>
        <item m="1" x="1067"/>
        <item m="1" x="1201"/>
        <item m="1" x="1108"/>
        <item m="1" x="194"/>
        <item m="1" x="1274"/>
        <item m="1" x="345"/>
        <item m="1" x="626"/>
        <item m="1" x="1070"/>
        <item m="1" x="193"/>
        <item m="1" x="1129"/>
        <item m="1" x="358"/>
        <item m="1" x="1002"/>
        <item m="1" x="866"/>
        <item m="1" x="844"/>
        <item m="1" x="423"/>
        <item m="1" x="385"/>
        <item m="1" x="1197"/>
        <item m="1" x="138"/>
        <item m="1" x="320"/>
        <item m="1" x="979"/>
        <item m="1" x="1090"/>
        <item m="1" x="1017"/>
        <item m="1" x="1221"/>
        <item m="1" x="725"/>
        <item m="1" x="352"/>
        <item m="1" x="472"/>
        <item m="1" x="791"/>
        <item m="1" x="533"/>
        <item m="1" x="861"/>
        <item m="1" x="474"/>
        <item m="1" x="276"/>
        <item m="1" x="929"/>
        <item m="1" x="331"/>
        <item m="1" x="211"/>
        <item m="1" x="1063"/>
        <item m="1" x="1210"/>
        <item m="1" x="911"/>
        <item m="1" x="176"/>
        <item m="1" x="1102"/>
        <item m="1" x="900"/>
        <item m="1" x="1010"/>
        <item m="1" x="1149"/>
        <item m="1" x="377"/>
        <item m="1" x="569"/>
        <item m="1" x="407"/>
        <item m="1" x="675"/>
        <item m="1" x="599"/>
        <item m="1" x="629"/>
        <item m="1" x="1165"/>
        <item m="1" x="611"/>
        <item m="1" x="814"/>
        <item m="1" x="346"/>
        <item m="1" x="545"/>
        <item m="1" x="519"/>
        <item m="1" x="862"/>
        <item m="1" x="765"/>
        <item m="1" x="993"/>
        <item m="1" x="515"/>
        <item m="1" x="1151"/>
        <item m="1" x="353"/>
        <item m="1" x="279"/>
        <item m="1" x="535"/>
        <item m="1" x="1076"/>
        <item m="1" x="186"/>
        <item m="1" x="187"/>
        <item m="1" x="483"/>
        <item m="1" x="1156"/>
        <item m="1" x="550"/>
        <item m="1" x="195"/>
        <item m="1" x="355"/>
        <item m="1" x="597"/>
        <item m="1" x="908"/>
        <item m="1" x="880"/>
        <item m="1" x="551"/>
        <item m="1" x="132"/>
        <item m="1" x="270"/>
        <item m="1" x="482"/>
        <item m="1" x="370"/>
        <item m="1" x="127"/>
        <item m="1" x="1080"/>
        <item m="1" x="1209"/>
        <item m="1" x="679"/>
        <item m="1" x="1109"/>
        <item m="1" x="1169"/>
        <item m="1" x="192"/>
        <item m="1" x="1207"/>
        <item m="1" x="945"/>
        <item m="1" x="368"/>
        <item m="1" x="554"/>
        <item m="1" x="458"/>
        <item m="1" x="820"/>
        <item m="1" x="391"/>
        <item m="1" x="607"/>
        <item m="1" x="902"/>
        <item m="1" x="1027"/>
        <item m="1" x="530"/>
        <item m="1" x="658"/>
        <item m="1" x="470"/>
        <item m="1" x="396"/>
        <item m="1" x="907"/>
        <item m="1" x="1022"/>
        <item m="1" x="1184"/>
        <item m="1" x="226"/>
        <item m="1" x="430"/>
        <item m="1" x="870"/>
        <item m="1" x="271"/>
        <item m="1" x="558"/>
        <item m="1" x="939"/>
        <item m="1" x="204"/>
        <item m="1" x="414"/>
        <item m="1" x="524"/>
        <item m="1" x="1130"/>
        <item m="1" x="363"/>
        <item m="1" x="633"/>
        <item m="1" x="1186"/>
        <item m="1" x="314"/>
        <item m="1" x="503"/>
        <item m="1" x="691"/>
        <item m="1" x="1028"/>
        <item m="1" x="326"/>
        <item m="1" x="582"/>
        <item m="1" x="424"/>
        <item m="1" x="920"/>
        <item m="1" x="1106"/>
        <item m="1" x="232"/>
        <item m="1" x="452"/>
        <item m="1" x="1188"/>
        <item m="1" x="1153"/>
        <item m="1" x="253"/>
        <item m="1" x="570"/>
        <item m="1" x="1094"/>
        <item m="1" x="1225"/>
        <item m="1" x="1096"/>
        <item m="1" x="1071"/>
        <item m="1" x="202"/>
        <item m="1" x="378"/>
        <item m="1" x="460"/>
        <item m="1" x="449"/>
        <item m="1" x="676"/>
        <item m="1" x="164"/>
        <item m="1" x="863"/>
        <item m="1" x="934"/>
        <item m="1" x="116"/>
        <item m="1" x="1194"/>
        <item m="1" x="1056"/>
        <item m="1" x="1185"/>
        <item m="1" x="1215"/>
        <item m="1" x="1251"/>
        <item m="1" x="1189"/>
        <item m="1" x="553"/>
        <item m="1" x="913"/>
        <item m="1" x="520"/>
        <item m="1" x="926"/>
        <item m="1" x="891"/>
        <item m="1" x="329"/>
        <item m="1" x="367"/>
        <item m="1" x="505"/>
        <item m="1" x="970"/>
        <item m="1" x="490"/>
        <item m="1" x="236"/>
        <item m="1" x="1235"/>
        <item m="1" x="985"/>
        <item m="1" x="818"/>
        <item m="1" x="850"/>
        <item m="1" x="899"/>
        <item m="1" x="324"/>
        <item m="1" x="666"/>
        <item m="1" x="1011"/>
        <item m="1" x="162"/>
        <item m="1" x="405"/>
        <item m="1" x="305"/>
        <item m="1" x="302"/>
        <item m="1" x="306"/>
        <item m="1" x="107"/>
        <item m="1" x="328"/>
        <item m="1" x="1125"/>
        <item m="1" x="129"/>
        <item m="1" x="775"/>
        <item m="1" x="1212"/>
        <item m="1" x="1023"/>
        <item m="1" x="283"/>
        <item m="1" x="1283"/>
        <item m="1" x="212"/>
        <item m="1" x="579"/>
        <item m="1" x="802"/>
        <item m="1" x="258"/>
        <item m="1" x="711"/>
        <item m="1" x="871"/>
        <item m="1" x="1139"/>
        <item m="1" x="1041"/>
        <item m="1" x="120"/>
        <item m="1" x="803"/>
        <item m="1" x="203"/>
        <item m="1" x="439"/>
        <item m="1" x="411"/>
        <item m="1" x="173"/>
        <item m="1" x="766"/>
        <item m="1" x="773"/>
        <item m="1" x="873"/>
        <item m="1" x="622"/>
        <item m="1" x="1122"/>
        <item m="1" x="531"/>
        <item m="1" x="1241"/>
        <item m="1" x="876"/>
        <item m="1" x="767"/>
        <item m="1" x="431"/>
        <item m="1" x="839"/>
        <item m="1" x="1137"/>
        <item m="1" x="1202"/>
        <item m="1" x="1181"/>
        <item m="1" x="1111"/>
        <item m="1" x="860"/>
        <item m="1" x="973"/>
        <item m="1" x="486"/>
        <item m="1" x="935"/>
        <item m="1" x="760"/>
        <item m="1" x="719"/>
        <item m="1" x="717"/>
        <item m="1" x="718"/>
        <item m="1" x="415"/>
        <item m="1" x="459"/>
        <item m="1" x="1072"/>
        <item m="1" x="637"/>
        <item m="1" x="479"/>
        <item m="1" x="521"/>
        <item m="1" x="567"/>
        <item m="1" x="819"/>
        <item m="1" x="1157"/>
        <item m="1" x="1246"/>
        <item m="1" x="364"/>
        <item m="1" x="315"/>
        <item m="1" x="152"/>
        <item m="1" x="174"/>
        <item m="1" x="471"/>
        <item m="1" x="259"/>
        <item m="1" x="587"/>
        <item m="1" x="1123"/>
        <item m="1" x="464"/>
        <item m="1" x="256"/>
        <item m="1" x="1015"/>
        <item m="1" x="133"/>
        <item m="1" x="1141"/>
        <item m="1" x="1216"/>
        <item m="1" x="1280"/>
        <item m="1" x="1155"/>
        <item m="1" x="398"/>
        <item m="1" x="175"/>
        <item m="1" x="639"/>
        <item m="1" x="723"/>
        <item m="1" x="919"/>
        <item m="1" x="887"/>
        <item m="1" x="923"/>
        <item m="1" x="700"/>
        <item m="1" x="738"/>
        <item m="1" x="1179"/>
        <item m="1" x="942"/>
        <item m="1" x="912"/>
        <item m="1" x="851"/>
        <item m="1" x="924"/>
        <item m="1" x="125"/>
        <item m="1" x="130"/>
        <item m="1" x="733"/>
        <item m="1" x="1118"/>
        <item m="1" x="688"/>
        <item m="1" x="1258"/>
        <item m="1" x="657"/>
        <item m="1" x="833"/>
        <item m="1" x="904"/>
        <item m="1" x="518"/>
        <item m="1" x="350"/>
        <item m="1" x="726"/>
        <item m="1" x="412"/>
        <item m="1" x="1267"/>
        <item m="1" x="1182"/>
        <item m="1" x="995"/>
        <item m="1" x="252"/>
        <item m="1" x="179"/>
        <item m="1" x="752"/>
        <item m="1" x="996"/>
        <item m="1" x="1285"/>
        <item m="1" x="631"/>
        <item m="1" x="1232"/>
        <item m="1" x="166"/>
        <item m="1" x="280"/>
        <item m="1" x="592"/>
        <item m="1" x="683"/>
        <item m="1" x="1112"/>
        <item m="1" x="436"/>
        <item m="1" x="1115"/>
        <item m="1" x="532"/>
        <item m="1" x="1104"/>
        <item m="1" x="1268"/>
        <item m="1" x="196"/>
        <item m="1" x="1252"/>
        <item m="1" x="143"/>
        <item m="1" x="1005"/>
        <item m="1" x="623"/>
        <item m="1" x="454"/>
        <item m="1" x="417"/>
        <item m="1" x="561"/>
        <item m="1" x="160"/>
        <item m="1" x="1245"/>
        <item m="1" x="244"/>
        <item m="1" x="265"/>
        <item m="1" x="1138"/>
        <item m="1" x="1217"/>
        <item m="1" x="731"/>
        <item m="1" x="872"/>
        <item m="1" x="573"/>
        <item m="1" x="686"/>
        <item m="1" x="835"/>
        <item m="1" x="952"/>
        <item m="1" x="539"/>
        <item m="1" x="815"/>
        <item m="1" x="634"/>
        <item m="1" x="1271"/>
        <item m="1" x="124"/>
        <item m="1" x="563"/>
        <item m="1" x="504"/>
        <item m="1" x="465"/>
        <item m="1" x="1259"/>
        <item m="1" x="1077"/>
        <item m="1" x="1208"/>
        <item m="1" x="221"/>
        <item m="1" x="1219"/>
        <item m="1" x="1206"/>
        <item m="1" x="1083"/>
        <item m="1" x="318"/>
        <item m="1" x="687"/>
        <item m="1" x="780"/>
        <item m="1" x="526"/>
        <item m="1" x="1124"/>
        <item m="1" x="910"/>
        <item m="1" x="930"/>
        <item m="1" x="824"/>
        <item m="1" x="167"/>
        <item m="1" x="997"/>
        <item m="1" x="1159"/>
        <item m="1" x="564"/>
        <item m="1" x="1278"/>
        <item m="1" x="772"/>
        <item m="1" x="359"/>
        <item m="1" x="492"/>
        <item m="1" x="528"/>
        <item m="1" x="1187"/>
        <item m="1" x="1171"/>
        <item m="1" x="231"/>
        <item m="1" x="233"/>
        <item m="1" x="147"/>
        <item m="1" x="1107"/>
        <item m="1" x="149"/>
        <item m="1" x="566"/>
        <item m="1" x="466"/>
        <item m="1" x="922"/>
        <item m="1" x="865"/>
        <item m="1" x="1214"/>
        <item m="1" x="1146"/>
        <item m="1" x="638"/>
        <item m="1" x="852"/>
        <item m="1" x="1087"/>
        <item m="1" x="200"/>
        <item m="1" x="632"/>
        <item m="1" x="562"/>
        <item m="1" x="1256"/>
        <item m="1" x="1223"/>
        <item m="1" x="654"/>
        <item m="1" x="260"/>
        <item m="1" x="555"/>
        <item m="1" x="728"/>
        <item m="1" x="182"/>
        <item m="1" x="1018"/>
        <item m="1" x="612"/>
        <item m="1" x="422"/>
        <item m="1" x="516"/>
        <item m="1" x="962"/>
        <item m="1" x="1261"/>
        <item m="1" x="340"/>
        <item m="1" x="1113"/>
        <item m="1" x="334"/>
        <item m="1" x="898"/>
        <item m="1" x="670"/>
        <item m="1" x="601"/>
        <item m="1" x="323"/>
        <item m="1" x="390"/>
        <item m="1" x="178"/>
        <item m="1" x="978"/>
        <item m="1" x="491"/>
        <item m="1" x="215"/>
        <item m="1" x="829"/>
        <item m="1" x="1144"/>
        <item m="1" x="684"/>
        <item m="1" x="642"/>
        <item m="1" x="113"/>
        <item m="1" x="1249"/>
        <item m="1" x="499"/>
        <item m="1" x="559"/>
        <item m="1" x="966"/>
        <item m="1" x="1243"/>
        <item m="1" x="1168"/>
        <item m="1" x="1019"/>
        <item m="1" x="1134"/>
        <item m="1" x="295"/>
        <item m="1" x="494"/>
        <item m="1" x="327"/>
        <item m="1" x="119"/>
        <item m="1" x="732"/>
        <item m="1" x="181"/>
        <item m="1" x="403"/>
        <item m="1" x="347"/>
        <item m="1" x="293"/>
        <item m="1" x="1248"/>
        <item m="1" x="344"/>
        <item m="1" x="946"/>
        <item m="1" x="1158"/>
        <item m="1" x="284"/>
        <item m="1" x="188"/>
        <item m="1" x="981"/>
        <item m="1" x="957"/>
        <item m="1" x="998"/>
        <item m="1" x="917"/>
        <item m="1" x="261"/>
        <item m="1" x="617"/>
        <item m="1" x="885"/>
        <item m="1" x="1135"/>
        <item m="1" x="729"/>
        <item m="1" x="847"/>
        <item m="1" x="1191"/>
        <item m="1" x="603"/>
        <item m="1" x="447"/>
        <item m="1" x="680"/>
        <item m="1" x="627"/>
        <item m="1" x="557"/>
        <item m="1" x="1074"/>
        <item m="1" x="761"/>
        <item m="1" x="857"/>
        <item m="1" x="108"/>
        <item m="1" x="653"/>
        <item m="1" x="255"/>
        <item m="1" x="522"/>
        <item m="1" x="660"/>
        <item m="1" x="190"/>
        <item m="1" x="307"/>
        <item m="1" x="762"/>
        <item m="1" x="959"/>
        <item m="1" x="1229"/>
        <item m="1" x="1272"/>
        <item m="1" x="882"/>
        <item m="1" x="230"/>
        <item m="1" x="158"/>
        <item m="1" x="744"/>
        <item m="1" x="366"/>
        <item m="1" x="640"/>
        <item m="1" x="268"/>
        <item m="1" x="371"/>
        <item m="1" x="798"/>
        <item m="1" x="1154"/>
        <item m="1" x="1085"/>
        <item m="1" x="501"/>
        <item m="1" x="536"/>
        <item m="1" x="812"/>
        <item m="1" x="1242"/>
        <item m="1" x="968"/>
        <item m="1" x="134"/>
        <item m="1" x="1196"/>
        <item m="1" x="242"/>
        <item m="1" x="888"/>
        <item m="1" x="933"/>
        <item m="1" x="936"/>
        <item m="1" x="1276"/>
        <item m="1" x="169"/>
        <item m="1" x="947"/>
        <item m="1" x="1044"/>
        <item m="1" x="816"/>
        <item m="1" x="986"/>
        <item m="1" x="228"/>
        <item m="1" x="620"/>
        <item m="1" x="467"/>
        <item m="1" x="1079"/>
        <item m="1" x="1174"/>
        <item m="1" x="703"/>
        <item m="1" x="1142"/>
        <item m="1" x="1190"/>
        <item m="1" x="543"/>
        <item m="1" x="1046"/>
        <item m="1" x="909"/>
        <item m="1" x="1192"/>
        <item m="1" x="1236"/>
        <item m="1" x="974"/>
        <item m="1" x="584"/>
        <item m="1" x="389"/>
        <item m="1" x="1224"/>
        <item m="1" x="771"/>
        <item m="1" x="745"/>
        <item m="1" x="754"/>
        <item m="1" x="1275"/>
        <item m="1" x="999"/>
        <item m="1" x="694"/>
        <item m="1" x="963"/>
        <item m="1" x="940"/>
        <item m="1" x="556"/>
        <item m="1" x="457"/>
        <item m="1" x="956"/>
        <item m="1" x="351"/>
        <item m="1" x="308"/>
        <item m="1" x="250"/>
        <item m="1" x="1237"/>
        <item m="1" x="853"/>
        <item m="1" x="588"/>
        <item m="1" x="669"/>
        <item m="1" x="150"/>
        <item m="1" x="1226"/>
        <item m="1" x="777"/>
        <item m="1" x="925"/>
        <item m="1" x="373"/>
        <item m="1" x="1057"/>
        <item m="1" x="560"/>
        <item m="1" x="453"/>
        <item m="1" x="1281"/>
        <item m="1" x="583"/>
        <item m="1" x="1222"/>
        <item m="1" x="808"/>
        <item m="1" x="484"/>
        <item m="1" x="275"/>
        <item m="1" x="218"/>
        <item m="1" x="512"/>
        <item m="1" x="209"/>
        <item m="1" x="180"/>
        <item m="1" x="197"/>
        <item m="1" x="476"/>
        <item m="1" x="321"/>
        <item m="1" x="628"/>
        <item m="1" x="685"/>
        <item m="1" x="784"/>
        <item m="1" x="655"/>
        <item m="1" x="988"/>
        <item m="1" x="1052"/>
        <item m="1" x="264"/>
        <item m="1" x="274"/>
        <item m="1" x="463"/>
        <item m="1" x="605"/>
        <item m="1" x="395"/>
        <item m="1" x="948"/>
        <item m="1" x="698"/>
        <item m="1" x="615"/>
        <item m="1" x="748"/>
        <item m="1" x="1054"/>
        <item m="1" x="992"/>
        <item m="1" x="1078"/>
        <item m="1" x="834"/>
        <item m="1" x="254"/>
        <item m="1" x="1260"/>
        <item m="1" x="673"/>
        <item m="1" x="288"/>
        <item m="1" x="112"/>
        <item m="1" x="1257"/>
        <item m="1" x="741"/>
        <item m="1" x="708"/>
        <item m="1" x="480"/>
        <item m="1" x="360"/>
        <item m="1" x="444"/>
        <item m="1" x="598"/>
        <item m="1" x="1173"/>
        <item m="1" x="1092"/>
        <item m="1" x="468"/>
        <item m="1" x="541"/>
        <item m="1" x="548"/>
        <item m="1" x="1086"/>
        <item m="1" x="689"/>
        <item m="1" x="161"/>
        <item m="1" x="722"/>
        <item m="1" x="1001"/>
        <item m="1" x="1127"/>
        <item m="1" x="1020"/>
        <item m="1" x="828"/>
        <item m="1" x="1126"/>
        <item m="1" x="140"/>
        <item m="1" x="1043"/>
        <item m="1" x="122"/>
        <item m="1" x="462"/>
        <item m="1" x="126"/>
        <item m="1" x="285"/>
        <item m="1" x="375"/>
        <item m="1" x="381"/>
        <item m="1" x="799"/>
        <item m="1" x="1053"/>
        <item m="1" x="580"/>
        <item m="1" x="151"/>
        <item m="1" x="357"/>
        <item m="1" x="145"/>
        <item m="1" x="1140"/>
        <item m="1" x="365"/>
        <item m="1" x="701"/>
        <item m="1" x="1160"/>
        <item m="1" x="487"/>
        <item m="1" x="429"/>
        <item m="1" x="825"/>
        <item m="1" x="382"/>
        <item m="1" x="690"/>
        <item m="1" x="984"/>
        <item m="1" x="123"/>
        <item m="1" x="636"/>
        <item m="1" x="755"/>
        <item m="1" x="247"/>
        <item m="1" x="589"/>
        <item m="1" x="724"/>
        <item m="1" x="475"/>
        <item m="1" x="513"/>
        <item m="1" x="240"/>
        <item m="1" x="646"/>
        <item m="1" x="110"/>
        <item m="1" x="782"/>
        <item m="1" x="1175"/>
        <item m="1" x="896"/>
        <item m="1" x="890"/>
        <item m="1" x="789"/>
        <item m="1" x="115"/>
        <item m="1" x="921"/>
        <item m="1" x="964"/>
        <item m="1" x="770"/>
        <item m="1" x="114"/>
        <item m="1" x="1121"/>
        <item m="1" x="1088"/>
        <item m="1" x="118"/>
        <item m="1" x="397"/>
        <item m="1" x="787"/>
        <item m="1" x="1042"/>
        <item m="1" x="239"/>
        <item m="1" x="135"/>
        <item m="1" x="294"/>
        <item m="1" x="185"/>
        <item m="1" x="593"/>
        <item m="1" x="406"/>
        <item m="1" x="404"/>
        <item m="1" x="575"/>
        <item m="1" x="677"/>
        <item m="1" x="581"/>
        <item m="1" x="778"/>
        <item m="1" x="630"/>
        <item m="1" x="495"/>
        <item m="1" x="610"/>
        <item m="1" x="1103"/>
        <item m="1" x="1198"/>
        <item m="1" x="455"/>
        <item m="1" x="1178"/>
        <item m="1" x="220"/>
        <item m="1" x="1167"/>
        <item m="1" x="864"/>
        <item m="1" x="1035"/>
        <item m="1" x="1114"/>
        <item m="1" x="794"/>
        <item m="1" x="1006"/>
        <item m="1" x="298"/>
        <item m="1" x="281"/>
        <item m="1" x="903"/>
        <item m="1" x="875"/>
        <item m="1" x="437"/>
        <item m="1" x="1273"/>
        <item m="1" x="845"/>
        <item m="1" x="585"/>
        <item m="1" x="659"/>
        <item m="1" x="618"/>
        <item m="1" x="1128"/>
        <item m="1" x="1132"/>
        <item m="1" x="128"/>
        <item m="1" x="1012"/>
        <item m="1" x="1058"/>
        <item m="1" x="177"/>
        <item m="1" x="549"/>
        <item m="1" x="540"/>
        <item m="1" x="1047"/>
        <item m="1" x="746"/>
        <item m="1" x="950"/>
        <item m="1" x="616"/>
        <item m="1" x="967"/>
        <item m="1" x="155"/>
        <item m="1" x="278"/>
        <item m="1" x="1247"/>
        <item m="1" x="867"/>
        <item m="1" x="1239"/>
        <item m="1" x="159"/>
        <item m="1" x="419"/>
        <item m="1" x="235"/>
        <item m="1" x="168"/>
        <item m="1" x="183"/>
        <item m="1" x="735"/>
        <item m="1" x="768"/>
        <item m="1" x="440"/>
        <item m="1" x="858"/>
        <item m="1" x="1176"/>
        <item m="1" x="527"/>
        <item m="1" x="606"/>
        <item m="1" x="756"/>
        <item m="1" x="1244"/>
        <item m="1" x="421"/>
        <item m="1" x="433"/>
        <item m="1" x="443"/>
        <item m="1" x="1064"/>
        <item m="1" x="1200"/>
        <item m="1" x="117"/>
        <item m="1" x="944"/>
        <item m="1" x="1240"/>
        <item m="1" x="341"/>
        <item m="1" x="656"/>
        <item m="1" x="1277"/>
        <item m="1" x="1183"/>
        <item m="1" x="330"/>
        <item m="1" x="442"/>
        <item m="1" x="529"/>
        <item m="1" x="854"/>
        <item m="1" x="1051"/>
        <item m="1" x="286"/>
        <item m="1" x="757"/>
        <item m="1" x="282"/>
        <item m="1" x="251"/>
        <item m="1" x="199"/>
        <item m="1" x="1170"/>
        <item m="1" x="763"/>
        <item m="1" x="1211"/>
        <item m="1" x="604"/>
        <item m="1" x="1228"/>
        <item m="1" x="980"/>
        <item m="1" x="269"/>
        <item m="1" x="1084"/>
        <item m="1" x="1098"/>
        <item m="1" x="758"/>
        <item m="1" x="1133"/>
        <item m="1" x="971"/>
        <item m="1" x="836"/>
        <item m="1" x="153"/>
        <item m="1" x="982"/>
        <item m="1" x="714"/>
        <item m="1" x="647"/>
        <item m="1" x="990"/>
        <item m="1" x="574"/>
        <item m="1" x="208"/>
        <item m="1" x="380"/>
        <item m="1" x="157"/>
        <item m="1" x="506"/>
        <item m="1" x="884"/>
        <item m="1" x="469"/>
        <item m="1" x="332"/>
        <item m="1" x="547"/>
        <item m="1" x="225"/>
        <item m="1" x="477"/>
        <item m="1" x="348"/>
        <item m="1" x="699"/>
        <item m="1" x="1286"/>
        <item m="1" x="740"/>
        <item m="1" x="336"/>
        <item m="1" x="613"/>
        <item m="1" x="319"/>
        <item m="1" x="372"/>
        <item m="1" x="664"/>
        <item m="1" x="932"/>
        <item m="1" x="649"/>
        <item m="1" x="1099"/>
        <item m="1" x="661"/>
        <item m="1" x="895"/>
        <item m="1" x="210"/>
        <item m="1" x="693"/>
        <item m="1" x="333"/>
        <item m="1" x="263"/>
        <item m="1" x="989"/>
        <item m="1" x="304"/>
        <item m="1" x="1013"/>
        <item m="1" x="205"/>
        <item m="1" x="830"/>
        <item m="1" x="837"/>
        <item m="1" x="241"/>
        <item m="1" x="759"/>
        <item m="1" x="137"/>
        <item m="1" x="960"/>
        <item m="1" x="665"/>
        <item m="1" x="886"/>
        <item m="1" x="855"/>
        <item m="1" x="1075"/>
        <item m="1" x="848"/>
        <item m="1" x="426"/>
        <item m="1" x="927"/>
        <item m="1" x="1061"/>
        <item m="1" x="751"/>
        <item m="1" x="883"/>
        <item m="1" x="216"/>
        <item m="1" x="1049"/>
        <item m="1" x="706"/>
        <item m="1" x="571"/>
        <item m="1" x="955"/>
        <item m="1" x="481"/>
        <item m="1" x="804"/>
        <item m="1" x="338"/>
        <item m="1" x="434"/>
        <item m="1" x="831"/>
        <item m="1" x="600"/>
        <item m="1" x="144"/>
        <item m="1" x="478"/>
        <item m="1" x="958"/>
        <item m="1" x="1060"/>
        <item m="1" x="163"/>
        <item m="1" x="448"/>
        <item m="1" x="383"/>
        <item m="1" x="716"/>
        <item m="1" x="809"/>
        <item m="1" x="249"/>
        <item m="1" x="1231"/>
        <item m="1" x="214"/>
        <item m="1" x="287"/>
        <item m="1" x="1068"/>
        <item m="1" x="576"/>
        <item m="1" x="590"/>
        <item m="1" x="644"/>
        <item m="1" x="219"/>
        <item m="1" x="498"/>
        <item m="1" x="893"/>
        <item m="1" x="805"/>
        <item m="1" x="595"/>
        <item m="1" x="542"/>
        <item m="1" x="172"/>
        <item m="1" x="410"/>
        <item m="1" x="874"/>
        <item m="1" x="508"/>
        <item m="1" x="671"/>
        <item m="1" x="608"/>
        <item m="1" x="790"/>
        <item m="1" x="154"/>
        <item m="1" x="635"/>
        <item m="1" x="309"/>
        <item m="1" x="712"/>
        <item m="1" x="838"/>
        <item m="1" x="914"/>
        <item m="1" x="849"/>
        <item m="1" x="810"/>
        <item m="1" x="736"/>
        <item m="1" x="1147"/>
        <item m="1" x="1039"/>
        <item m="1" x="290"/>
        <item m="1" x="1031"/>
        <item m="1" x="485"/>
        <item m="1" x="795"/>
        <item m="1" x="201"/>
        <item m="1" x="774"/>
        <item m="1" x="641"/>
        <item m="1" x="1073"/>
        <item m="1" x="227"/>
        <item m="1" x="1284"/>
        <item m="1" x="266"/>
        <item m="1" x="206"/>
        <item m="1" x="776"/>
        <item m="1" x="976"/>
        <item m="1" x="879"/>
        <item m="1" x="165"/>
        <item m="1" x="317"/>
        <item m="1" x="1105"/>
        <item m="1" x="1045"/>
        <item m="1" x="300"/>
        <item m="1" x="273"/>
        <item m="1" x="568"/>
        <item m="1" x="189"/>
        <item m="1" x="796"/>
        <item m="1" x="229"/>
        <item m="1" x="399"/>
        <item m="1" x="696"/>
        <item m="1" x="1227"/>
        <item m="1" x="267"/>
        <item m="1" x="537"/>
        <item m="1" x="384"/>
        <item m="1" x="546"/>
        <item m="1" x="1100"/>
        <item m="1" x="983"/>
        <item m="1" x="445"/>
        <item m="1" x="198"/>
        <item m="1" x="1148"/>
        <item m="1" x="311"/>
        <item m="1" x="1093"/>
        <item m="1" x="650"/>
        <item m="1" x="1034"/>
        <item m="1" x="393"/>
        <item m="1" x="565"/>
        <item m="1" x="1050"/>
        <item m="1" x="1238"/>
        <item m="1" x="1014"/>
        <item m="1" x="413"/>
        <item m="1" x="356"/>
        <item m="1" x="1059"/>
        <item m="1" x="823"/>
        <item m="1" x="667"/>
        <item m="1" x="1091"/>
        <item m="1" x="139"/>
        <item m="1" x="136"/>
        <item m="1" x="811"/>
        <item m="1" x="951"/>
        <item m="1" x="906"/>
        <item m="1" x="1089"/>
        <item m="1" x="614"/>
        <item m="1" x="361"/>
        <item m="1" x="435"/>
        <item m="1" x="965"/>
        <item m="1" x="517"/>
        <item m="1" x="747"/>
        <item m="1" x="1162"/>
        <item m="1" x="400"/>
        <item m="1" x="737"/>
        <item m="1" x="121"/>
        <item m="1" x="450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x="83"/>
        <item x="82"/>
        <item x="81"/>
        <item x="84"/>
        <item x="87"/>
        <item x="88"/>
        <item x="86"/>
        <item x="85"/>
        <item x="90"/>
        <item x="89"/>
        <item x="95"/>
        <item x="94"/>
        <item x="93"/>
        <item x="92"/>
        <item x="91"/>
        <item x="97"/>
        <item x="96"/>
        <item x="99"/>
        <item x="98"/>
        <item x="104"/>
        <item x="103"/>
        <item x="102"/>
        <item x="101"/>
        <item x="100"/>
        <item x="105"/>
        <item m="1" x="438"/>
        <item m="1" x="1199"/>
        <item m="1" x="141"/>
        <item m="1" x="106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5">
    <i>
      <x/>
    </i>
    <i r="1">
      <x v="1276"/>
    </i>
    <i r="2">
      <x v="11"/>
    </i>
    <i r="1">
      <x v="1278"/>
    </i>
    <i r="2">
      <x v="10"/>
    </i>
    <i r="2">
      <x v="11"/>
    </i>
    <i r="1">
      <x v="1280"/>
    </i>
    <i r="2">
      <x v="8"/>
    </i>
    <i r="2">
      <x v="11"/>
    </i>
    <i r="1">
      <x v="1281"/>
    </i>
    <i r="2">
      <x v="11"/>
    </i>
    <i r="1">
      <x v="1282"/>
    </i>
    <i r="2">
      <x v="8"/>
    </i>
    <i r="2">
      <x v="11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25" totalsRowShown="0" totalsRowDxfId="23">
  <autoFilter ref="A1:C1025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881" totalsRowShown="0">
  <autoFilter ref="A1:S881" xr:uid="{678037D6-A574-4B81-B392-ED766472D9FE}"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2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1"/>
    <tableColumn id="7" xr3:uid="{D69C8A00-2CB4-4F31-920A-C1D332375D40}" name="type"/>
    <tableColumn id="9" xr3:uid="{3D246B09-CC89-411A-9E7E-B79496797F29}" name="LFF_ID" dataDxfId="10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9">
      <calculatedColumnFormula>Proc[[#This Row],[Requested]]=Proc[[#This Row],[CurrentParent]]</calculatedColumnFormula>
    </tableColumn>
    <tableColumn id="24" xr3:uid="{9DAA192A-7AAB-4460-A9EA-787D5AF7E069}" name="Sector" dataDxfId="8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7"/>
    <tableColumn id="15" xr3:uid="{F0BFEDC5-AB85-4752-8DBE-1E2D2A86C38C}" name="DateOpened" dataDxfId="6"/>
    <tableColumn id="17" xr3:uid="{78B7D816-31FE-4F8F-8018-91CE8D5DE9A2}" name="DateMapped" dataDxfId="5"/>
    <tableColumn id="16" xr3:uid="{37F76675-DAA7-497A-B0C3-D5ADC87396FC}" name="DateClosed" dataDxfId="4"/>
    <tableColumn id="23" xr3:uid="{77371810-6F86-4EEF-85D0-5FCFC20B88DC}" name="Delayed?" dataDxfId="3">
      <calculatedColumnFormula>IF(Proc[[#This Row],[DaysAgeing]]&gt;5,"yep","on track")</calculatedColumnFormula>
    </tableColumn>
    <tableColumn id="18" xr3:uid="{6AC4A96E-CE6C-49CA-A4F1-794160BB5940}" name="DaysAgeing" dataDxfId="2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1"/>
    <tableColumn id="22" xr3:uid="{87389AE1-9ECE-4C7F-80F9-48A35BE78A62}" name="Prognosi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5" totalsRowShown="0">
  <autoFilter ref="A1:B115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19"/>
    <tableColumn id="6" xr3:uid="{73647D57-303F-4AF5-983C-1CCB32EBD08D}" name="Forecast Period" dataDxfId="18"/>
    <tableColumn id="4" xr3:uid="{FA11B267-B5E3-452C-A4E3-1668B4A12A28}" name="Number of Tickets Raised" dataDxfId="17"/>
    <tableColumn id="1" xr3:uid="{441BC59C-A1EA-4CA8-B944-D602CD57D89D}" name="Delayed Tickets"/>
    <tableColumn id="5" xr3:uid="{29680677-3B0F-4EC4-81FF-46A6FDD4C5F7}" name="Number of Total Objects" dataDxfId="16"/>
    <tableColumn id="2" xr3:uid="{3D96D299-AEA2-4D9C-9BE6-F98ADF0CDB84}" name="Commentary for delayed tickets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customProperty" Target="../customProperty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tabSelected="1" zoomScale="115" zoomScaleNormal="115" workbookViewId="0">
      <selection activeCell="A4" sqref="A4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26</v>
      </c>
      <c r="C5"/>
      <c r="D5"/>
      <c r="E5"/>
    </row>
    <row r="6" spans="1:6">
      <c r="A6" s="67" t="s">
        <v>2565</v>
      </c>
      <c r="B6" s="73">
        <v>1</v>
      </c>
      <c r="C6"/>
      <c r="D6"/>
      <c r="E6"/>
    </row>
    <row r="7" spans="1:6">
      <c r="A7" s="68" t="s">
        <v>375</v>
      </c>
      <c r="B7" s="73">
        <v>1</v>
      </c>
      <c r="C7"/>
      <c r="D7"/>
      <c r="E7"/>
    </row>
    <row r="8" spans="1:6">
      <c r="A8" s="67" t="s">
        <v>2616</v>
      </c>
      <c r="B8" s="73">
        <v>3</v>
      </c>
      <c r="C8" s="56"/>
      <c r="D8"/>
      <c r="E8"/>
    </row>
    <row r="9" spans="1:6">
      <c r="A9" s="68" t="s">
        <v>377</v>
      </c>
      <c r="B9" s="73">
        <v>2</v>
      </c>
      <c r="C9"/>
      <c r="D9"/>
    </row>
    <row r="10" spans="1:6">
      <c r="A10" s="68" t="s">
        <v>375</v>
      </c>
      <c r="B10" s="73">
        <v>1</v>
      </c>
      <c r="C10" s="53"/>
      <c r="D10"/>
    </row>
    <row r="11" spans="1:6">
      <c r="A11" s="67" t="s">
        <v>2593</v>
      </c>
      <c r="B11" s="73">
        <v>19</v>
      </c>
      <c r="C11"/>
      <c r="D11"/>
    </row>
    <row r="12" spans="1:6">
      <c r="A12" s="68" t="s">
        <v>370</v>
      </c>
      <c r="B12" s="73">
        <v>13</v>
      </c>
      <c r="C12"/>
      <c r="D12"/>
    </row>
    <row r="13" spans="1:6">
      <c r="A13" s="68" t="s">
        <v>375</v>
      </c>
      <c r="B13" s="73">
        <v>6</v>
      </c>
      <c r="C13"/>
      <c r="D13"/>
    </row>
    <row r="14" spans="1:6">
      <c r="A14" s="67" t="s">
        <v>2573</v>
      </c>
      <c r="B14" s="73">
        <v>1</v>
      </c>
      <c r="C14" s="53"/>
      <c r="D14"/>
    </row>
    <row r="15" spans="1:6">
      <c r="A15" s="68" t="s">
        <v>375</v>
      </c>
      <c r="B15" s="73">
        <v>1</v>
      </c>
      <c r="C15"/>
      <c r="D15"/>
    </row>
    <row r="16" spans="1:6">
      <c r="A16" s="67" t="s">
        <v>2655</v>
      </c>
      <c r="B16" s="73">
        <v>2</v>
      </c>
      <c r="C16"/>
      <c r="D16"/>
    </row>
    <row r="17" spans="1:4">
      <c r="A17" s="68" t="s">
        <v>370</v>
      </c>
      <c r="B17" s="73">
        <v>1</v>
      </c>
      <c r="C17"/>
      <c r="D17"/>
    </row>
    <row r="18" spans="1:4">
      <c r="A18" s="68" t="s">
        <v>375</v>
      </c>
      <c r="B18" s="73">
        <v>1</v>
      </c>
      <c r="C18"/>
      <c r="D18"/>
    </row>
    <row r="19" spans="1:4">
      <c r="A19" s="17" t="s">
        <v>381</v>
      </c>
      <c r="B19" s="73">
        <v>26</v>
      </c>
      <c r="C19" s="47"/>
      <c r="D19"/>
    </row>
    <row r="21" spans="1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25"/>
  <sheetViews>
    <sheetView topLeftCell="A1003" workbookViewId="0">
      <selection activeCell="I1019" sqref="I1019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  <row r="1002" spans="1:3">
      <c r="A1002" t="s">
        <v>2235</v>
      </c>
      <c r="B1002">
        <v>1</v>
      </c>
      <c r="C1002" s="72" t="s">
        <v>4</v>
      </c>
    </row>
    <row r="1003" spans="1:3">
      <c r="A1003" t="s">
        <v>2246</v>
      </c>
      <c r="B1003">
        <v>9</v>
      </c>
      <c r="C1003" s="72" t="s">
        <v>4</v>
      </c>
    </row>
    <row r="1004" spans="1:3">
      <c r="A1004" t="s">
        <v>2267</v>
      </c>
      <c r="B1004">
        <v>4</v>
      </c>
      <c r="C1004" s="72" t="s">
        <v>4</v>
      </c>
    </row>
    <row r="1005" spans="1:3">
      <c r="A1005" t="s">
        <v>2277</v>
      </c>
      <c r="B1005">
        <v>3</v>
      </c>
      <c r="C1005" s="72" t="s">
        <v>4</v>
      </c>
    </row>
    <row r="1006" spans="1:3">
      <c r="A1006" t="s">
        <v>2396</v>
      </c>
      <c r="B1006">
        <v>14</v>
      </c>
      <c r="C1006" s="72" t="s">
        <v>4</v>
      </c>
    </row>
    <row r="1007" spans="1:3">
      <c r="A1007" t="s">
        <v>2288</v>
      </c>
      <c r="B1007">
        <v>46</v>
      </c>
      <c r="C1007" s="72" t="s">
        <v>4</v>
      </c>
    </row>
    <row r="1008" spans="1:3">
      <c r="A1008" t="s">
        <v>2417</v>
      </c>
      <c r="B1008">
        <v>15</v>
      </c>
      <c r="C1008" s="72" t="s">
        <v>4</v>
      </c>
    </row>
    <row r="1009" spans="1:3">
      <c r="A1009" t="s">
        <v>2250</v>
      </c>
      <c r="B1009">
        <v>1</v>
      </c>
      <c r="C1009" s="72" t="s">
        <v>4</v>
      </c>
    </row>
    <row r="1010" spans="1:3">
      <c r="A1010" t="s">
        <v>2424</v>
      </c>
      <c r="B1010">
        <v>1</v>
      </c>
      <c r="C1010" s="72" t="s">
        <v>4</v>
      </c>
    </row>
    <row r="1011" spans="1:3">
      <c r="A1011" t="s">
        <v>2427</v>
      </c>
      <c r="B1011">
        <v>4</v>
      </c>
      <c r="C1011" s="72" t="s">
        <v>4</v>
      </c>
    </row>
    <row r="1012" spans="1:3">
      <c r="A1012" t="s">
        <v>2438</v>
      </c>
      <c r="B1012">
        <v>1</v>
      </c>
      <c r="C1012" s="72" t="s">
        <v>4</v>
      </c>
    </row>
    <row r="1013" spans="1:3">
      <c r="A1013" t="s">
        <v>2439</v>
      </c>
      <c r="B1013">
        <v>1</v>
      </c>
      <c r="C1013" s="72" t="s">
        <v>4</v>
      </c>
    </row>
    <row r="1014" spans="1:3">
      <c r="A1014" t="s">
        <v>2448</v>
      </c>
      <c r="B1014">
        <v>2</v>
      </c>
      <c r="C1014" s="72" t="s">
        <v>4</v>
      </c>
    </row>
    <row r="1015" spans="1:3">
      <c r="A1015" t="s">
        <v>2449</v>
      </c>
      <c r="B1015">
        <v>1</v>
      </c>
      <c r="C1015" s="72" t="s">
        <v>4</v>
      </c>
    </row>
    <row r="1016" spans="1:3">
      <c r="A1016" t="s">
        <v>2533</v>
      </c>
      <c r="B1016">
        <v>8</v>
      </c>
      <c r="C1016" s="72" t="s">
        <v>4</v>
      </c>
    </row>
    <row r="1017" spans="1:3">
      <c r="A1017" t="s">
        <v>2515</v>
      </c>
      <c r="B1017">
        <v>2</v>
      </c>
      <c r="C1017" s="72" t="s">
        <v>4</v>
      </c>
    </row>
    <row r="1018" spans="1:3">
      <c r="A1018" t="s">
        <v>2513</v>
      </c>
      <c r="B1018">
        <v>1</v>
      </c>
      <c r="C1018" s="72" t="s">
        <v>4</v>
      </c>
    </row>
    <row r="1019" spans="1:3">
      <c r="A1019" t="s">
        <v>2510</v>
      </c>
      <c r="B1019">
        <v>11</v>
      </c>
      <c r="C1019" s="72" t="s">
        <v>4</v>
      </c>
    </row>
    <row r="1020" spans="1:3">
      <c r="A1020" t="s">
        <v>2477</v>
      </c>
      <c r="B1020">
        <v>22</v>
      </c>
      <c r="C1020" s="72" t="s">
        <v>4</v>
      </c>
    </row>
    <row r="1021" spans="1:3">
      <c r="A1021" t="s">
        <v>2563</v>
      </c>
      <c r="B1021">
        <v>5</v>
      </c>
      <c r="C1021" s="72" t="s">
        <v>4</v>
      </c>
    </row>
    <row r="1022" spans="1:3">
      <c r="A1022" t="s">
        <v>2570</v>
      </c>
      <c r="B1022">
        <v>1</v>
      </c>
      <c r="C1022" s="72" t="s">
        <v>4</v>
      </c>
    </row>
    <row r="1023" spans="1:3">
      <c r="A1023" t="s">
        <v>2535</v>
      </c>
      <c r="B1023">
        <v>18</v>
      </c>
      <c r="C1023" s="72" t="s">
        <v>4</v>
      </c>
    </row>
    <row r="1024" spans="1:3">
      <c r="A1024" t="s">
        <v>2654</v>
      </c>
      <c r="B1024">
        <v>18</v>
      </c>
      <c r="C1024" s="72" t="s">
        <v>4</v>
      </c>
    </row>
    <row r="1025" spans="1:3">
      <c r="A1025" t="s">
        <v>2611</v>
      </c>
      <c r="B1025">
        <v>6</v>
      </c>
      <c r="C1025" s="72" t="s">
        <v>4</v>
      </c>
    </row>
  </sheetData>
  <conditionalFormatting sqref="A2:A545 A548:A568 A570:A1048576">
    <cfRule type="duplicateValues" dxfId="14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881"/>
  <sheetViews>
    <sheetView zoomScale="85" zoomScaleNormal="85" workbookViewId="0">
      <selection activeCell="A833" sqref="A833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9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73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9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9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9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9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9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9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9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9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9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9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9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9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9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9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9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9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9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9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9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9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9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9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9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9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9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9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9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9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9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9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9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9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9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9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9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9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9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9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9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9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9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9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9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9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9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9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9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9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9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9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9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9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9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9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9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9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9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9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9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9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9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9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9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9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9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9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9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9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9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9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9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9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9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9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9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9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9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9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9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9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9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9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9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9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9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9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9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9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9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9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9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9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9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9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9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9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9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9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9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9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9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9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9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9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9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9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54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9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9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9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9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9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9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9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9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9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9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9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9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9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9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9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9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9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9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9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9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9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9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9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9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9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9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9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9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9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9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9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9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9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9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9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9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9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9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9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9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9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9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9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9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9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9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9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9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9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9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9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9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9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9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9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9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9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9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9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9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9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9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9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9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9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9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9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9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9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9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9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9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9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9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9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9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9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9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9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9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9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9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9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9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9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9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9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9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9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9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9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9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9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9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9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9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9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9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9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9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9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9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9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9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9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9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9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9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9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9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9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9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9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9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9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9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9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9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9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9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9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9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9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9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9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9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9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9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9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9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9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9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9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9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9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9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9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9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9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9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9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9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9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9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9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9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9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9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9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9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9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9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9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9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9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9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9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9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9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9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9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9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9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9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9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9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9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9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9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9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9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9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9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9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9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9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9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9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9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9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9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9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9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9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9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9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9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9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9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29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9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29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9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29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9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29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9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29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9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29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9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29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9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29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9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29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9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29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9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29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9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9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9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9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9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9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9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9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9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9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9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9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9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9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9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9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25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9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9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9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9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9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9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9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9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9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9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9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9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9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9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9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9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9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9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9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9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9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9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9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9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9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9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9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9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9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9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9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9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9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9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9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9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9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9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9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9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9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9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9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9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9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9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9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9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9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9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9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9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9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9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9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9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9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9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9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9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9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22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9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22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9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22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9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22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9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22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9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22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9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22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9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22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9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22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9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22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9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22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9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22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9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22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9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22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9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22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9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22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9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22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9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22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9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22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9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22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9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22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9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22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9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22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9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22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9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22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9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22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9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22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9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22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9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22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9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22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9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22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9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22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9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22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9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22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9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22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9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22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9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22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9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22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9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22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9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22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9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22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9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9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9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9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9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9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21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9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21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9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21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9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21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9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21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9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21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9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21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9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21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9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21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9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21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9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21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9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21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9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21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9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21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9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21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9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21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9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21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9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21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9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21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9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21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9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21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9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21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9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21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9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21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9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21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9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21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9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21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9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21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9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21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9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21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9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21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9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21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9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21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9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21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9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21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9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21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9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21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9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21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9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21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9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21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9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21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9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21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9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21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9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21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9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21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9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21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9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21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9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21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9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21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9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21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9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21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9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21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9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21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9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21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9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21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9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21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9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21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9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21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9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21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9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20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9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20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9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20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9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20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9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20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9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19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9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19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9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9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17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9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17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16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69">
        <v>45705.641203703701</v>
      </c>
      <c r="P612" s="74" t="str">
        <f ca="1">IF(Proc[[#This Row],[DaysAgeing]]&gt;5,"yep","on track")</f>
        <v>yep</v>
      </c>
      <c r="Q612" s="3">
        <f ca="1">IF(Proc[[#This Row],[DateClosed]]="",ABS(NETWORKDAYS(Proc[[#This Row],[DateOpened]],TODAY()))-1,ABS(NETWORKDAYS(Proc[[#This Row],[DateOpened]],Proc[[#This Row],[DateClosed]]))-1)</f>
        <v>13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69">
        <v>45705.641203703701</v>
      </c>
      <c r="P613" s="74" t="str">
        <f ca="1">IF(Proc[[#This Row],[DaysAgeing]]&gt;5,"yep","on track")</f>
        <v>yep</v>
      </c>
      <c r="Q613" s="3">
        <f ca="1">IF(Proc[[#This Row],[DateClosed]]="",ABS(NETWORKDAYS(Proc[[#This Row],[DateOpened]],TODAY()))-1,ABS(NETWORKDAYS(Proc[[#This Row],[DateOpened]],Proc[[#This Row],[DateClosed]]))-1)</f>
        <v>13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69">
        <v>45705.641203703701</v>
      </c>
      <c r="P614" s="74" t="str">
        <f ca="1">IF(Proc[[#This Row],[DaysAgeing]]&gt;5,"yep","on track")</f>
        <v>yep</v>
      </c>
      <c r="Q614" s="3">
        <f ca="1">IF(Proc[[#This Row],[DateClosed]]="",ABS(NETWORKDAYS(Proc[[#This Row],[DateOpened]],TODAY()))-1,ABS(NETWORKDAYS(Proc[[#This Row],[DateOpened]],Proc[[#This Row],[DateClosed]]))-1)</f>
        <v>13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69">
        <v>45705.641203703701</v>
      </c>
      <c r="P615" s="74" t="str">
        <f ca="1">IF(Proc[[#This Row],[DaysAgeing]]&gt;5,"yep","on track")</f>
        <v>yep</v>
      </c>
      <c r="Q615" s="3">
        <f ca="1">IF(Proc[[#This Row],[DateClosed]]="",ABS(NETWORKDAYS(Proc[[#This Row],[DateOpened]],TODAY()))-1,ABS(NETWORKDAYS(Proc[[#This Row],[DateOpened]],Proc[[#This Row],[DateClosed]]))-1)</f>
        <v>13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2453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69">
        <v>45705.641203703701</v>
      </c>
      <c r="P616" s="74" t="str">
        <f ca="1">IF(Proc[[#This Row],[DaysAgeing]]&gt;5,"yep","on track")</f>
        <v>yep</v>
      </c>
      <c r="Q616" s="3">
        <f ca="1">IF(Proc[[#This Row],[DateClosed]]="",ABS(NETWORKDAYS(Proc[[#This Row],[DateOpened]],TODAY()))-1,ABS(NETWORKDAYS(Proc[[#This Row],[DateOpened]],Proc[[#This Row],[DateClosed]]))-1)</f>
        <v>13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2453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69">
        <v>45705.641203703701</v>
      </c>
      <c r="P617" s="74" t="str">
        <f ca="1">IF(Proc[[#This Row],[DaysAgeing]]&gt;5,"yep","on track")</f>
        <v>yep</v>
      </c>
      <c r="Q617" s="3">
        <f ca="1">IF(Proc[[#This Row],[DateClosed]]="",ABS(NETWORKDAYS(Proc[[#This Row],[DateOpened]],TODAY()))-1,ABS(NETWORKDAYS(Proc[[#This Row],[DateOpened]],Proc[[#This Row],[DateClosed]]))-1)</f>
        <v>13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2453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69">
        <v>45705.641203703701</v>
      </c>
      <c r="P618" s="74" t="str">
        <f ca="1">IF(Proc[[#This Row],[DaysAgeing]]&gt;5,"yep","on track")</f>
        <v>yep</v>
      </c>
      <c r="Q618" s="3">
        <f ca="1">IF(Proc[[#This Row],[DateClosed]]="",ABS(NETWORKDAYS(Proc[[#This Row],[DateOpened]],TODAY()))-1,ABS(NETWORKDAYS(Proc[[#This Row],[DateOpened]],Proc[[#This Row],[DateClosed]]))-1)</f>
        <v>13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69">
        <v>45705.641203703701</v>
      </c>
      <c r="P619" s="74" t="str">
        <f ca="1">IF(Proc[[#This Row],[DaysAgeing]]&gt;5,"yep","on track")</f>
        <v>yep</v>
      </c>
      <c r="Q619" s="3">
        <f ca="1">IF(Proc[[#This Row],[DateClosed]]="",ABS(NETWORKDAYS(Proc[[#This Row],[DateOpened]],TODAY()))-1,ABS(NETWORKDAYS(Proc[[#This Row],[DateOpened]],Proc[[#This Row],[DateClosed]]))-1)</f>
        <v>13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69">
        <v>45705.641203703701</v>
      </c>
      <c r="P620" s="74" t="str">
        <f ca="1">IF(Proc[[#This Row],[DaysAgeing]]&gt;5,"yep","on track")</f>
        <v>yep</v>
      </c>
      <c r="Q620" s="3">
        <f ca="1">IF(Proc[[#This Row],[DateClosed]]="",ABS(NETWORKDAYS(Proc[[#This Row],[DateOpened]],TODAY()))-1,ABS(NETWORKDAYS(Proc[[#This Row],[DateOpened]],Proc[[#This Row],[DateClosed]]))-1)</f>
        <v>13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69">
        <v>45705.641203703701</v>
      </c>
      <c r="P621" s="74" t="str">
        <f ca="1">IF(Proc[[#This Row],[DaysAgeing]]&gt;5,"yep","on track")</f>
        <v>yep</v>
      </c>
      <c r="Q621" s="3">
        <f ca="1">IF(Proc[[#This Row],[DateClosed]]="",ABS(NETWORKDAYS(Proc[[#This Row],[DateOpened]],TODAY()))-1,ABS(NETWORKDAYS(Proc[[#This Row],[DateOpened]],Proc[[#This Row],[DateClosed]]))-1)</f>
        <v>13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69">
        <v>45705.641203703701</v>
      </c>
      <c r="P622" s="74" t="str">
        <f ca="1">IF(Proc[[#This Row],[DaysAgeing]]&gt;5,"yep","on track")</f>
        <v>yep</v>
      </c>
      <c r="Q622" s="3">
        <f ca="1">IF(Proc[[#This Row],[DateClosed]]="",ABS(NETWORKDAYS(Proc[[#This Row],[DateOpened]],TODAY()))-1,ABS(NETWORKDAYS(Proc[[#This Row],[DateOpened]],Proc[[#This Row],[DateClosed]]))-1)</f>
        <v>13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yep</v>
      </c>
      <c r="Q623" s="3">
        <f ca="1">IF(Proc[[#This Row],[DateClosed]]="",ABS(NETWORKDAYS(Proc[[#This Row],[DateOpened]],TODAY()))-1,ABS(NETWORKDAYS(Proc[[#This Row],[DateOpened]],Proc[[#This Row],[DateClosed]]))-1)</f>
        <v>12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yep</v>
      </c>
      <c r="Q624" s="3">
        <f ca="1">IF(Proc[[#This Row],[DateClosed]]="",ABS(NETWORKDAYS(Proc[[#This Row],[DateOpened]],TODAY()))-1,ABS(NETWORKDAYS(Proc[[#This Row],[DateOpened]],Proc[[#This Row],[DateClosed]]))-1)</f>
        <v>12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yep</v>
      </c>
      <c r="Q625" s="3">
        <f ca="1">IF(Proc[[#This Row],[DateClosed]]="",ABS(NETWORKDAYS(Proc[[#This Row],[DateOpened]],TODAY()))-1,ABS(NETWORKDAYS(Proc[[#This Row],[DateOpened]],Proc[[#This Row],[DateClosed]]))-1)</f>
        <v>12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yep</v>
      </c>
      <c r="Q626" s="3">
        <f ca="1">IF(Proc[[#This Row],[DateClosed]]="",ABS(NETWORKDAYS(Proc[[#This Row],[DateOpened]],TODAY()))-1,ABS(NETWORKDAYS(Proc[[#This Row],[DateOpened]],Proc[[#This Row],[DateClosed]]))-1)</f>
        <v>12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yep</v>
      </c>
      <c r="Q627" s="3">
        <f ca="1">IF(Proc[[#This Row],[DateClosed]]="",ABS(NETWORKDAYS(Proc[[#This Row],[DateOpened]],TODAY()))-1,ABS(NETWORKDAYS(Proc[[#This Row],[DateOpened]],Proc[[#This Row],[DateClosed]]))-1)</f>
        <v>12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yep</v>
      </c>
      <c r="Q628" s="3">
        <f ca="1">IF(Proc[[#This Row],[DateClosed]]="",ABS(NETWORKDAYS(Proc[[#This Row],[DateOpened]],TODAY()))-1,ABS(NETWORKDAYS(Proc[[#This Row],[DateOpened]],Proc[[#This Row],[DateClosed]]))-1)</f>
        <v>13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yep</v>
      </c>
      <c r="Q629" s="3">
        <f ca="1">IF(Proc[[#This Row],[DateClosed]]="",ABS(NETWORKDAYS(Proc[[#This Row],[DateOpened]],TODAY()))-1,ABS(NETWORKDAYS(Proc[[#This Row],[DateOpened]],Proc[[#This Row],[DateClosed]]))-1)</f>
        <v>13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yep</v>
      </c>
      <c r="Q630" s="3">
        <f ca="1">IF(Proc[[#This Row],[DateClosed]]="",ABS(NETWORKDAYS(Proc[[#This Row],[DateOpened]],TODAY()))-1,ABS(NETWORKDAYS(Proc[[#This Row],[DateOpened]],Proc[[#This Row],[DateClosed]]))-1)</f>
        <v>13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yep</v>
      </c>
      <c r="Q631" s="3">
        <f ca="1">IF(Proc[[#This Row],[DateClosed]]="",ABS(NETWORKDAYS(Proc[[#This Row],[DateOpened]],TODAY()))-1,ABS(NETWORKDAYS(Proc[[#This Row],[DateOpened]],Proc[[#This Row],[DateClosed]]))-1)</f>
        <v>13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yep</v>
      </c>
      <c r="Q632" s="3">
        <f ca="1">IF(Proc[[#This Row],[DateClosed]]="",ABS(NETWORKDAYS(Proc[[#This Row],[DateOpened]],TODAY()))-1,ABS(NETWORKDAYS(Proc[[#This Row],[DateOpened]],Proc[[#This Row],[DateClosed]]))-1)</f>
        <v>13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yep</v>
      </c>
      <c r="Q633" s="3">
        <f ca="1">IF(Proc[[#This Row],[DateClosed]]="",ABS(NETWORKDAYS(Proc[[#This Row],[DateOpened]],TODAY()))-1,ABS(NETWORKDAYS(Proc[[#This Row],[DateOpened]],Proc[[#This Row],[DateClosed]]))-1)</f>
        <v>13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yep</v>
      </c>
      <c r="Q634" s="3">
        <f ca="1">IF(Proc[[#This Row],[DateClosed]]="",ABS(NETWORKDAYS(Proc[[#This Row],[DateOpened]],TODAY()))-1,ABS(NETWORKDAYS(Proc[[#This Row],[DateOpened]],Proc[[#This Row],[DateClosed]]))-1)</f>
        <v>13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yep</v>
      </c>
      <c r="Q635" s="3">
        <f ca="1">IF(Proc[[#This Row],[DateClosed]]="",ABS(NETWORKDAYS(Proc[[#This Row],[DateOpened]],TODAY()))-1,ABS(NETWORKDAYS(Proc[[#This Row],[DateOpened]],Proc[[#This Row],[DateClosed]]))-1)</f>
        <v>13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yep</v>
      </c>
      <c r="Q636" s="3">
        <f ca="1">IF(Proc[[#This Row],[DateClosed]]="",ABS(NETWORKDAYS(Proc[[#This Row],[DateOpened]],TODAY()))-1,ABS(NETWORKDAYS(Proc[[#This Row],[DateOpened]],Proc[[#This Row],[DateClosed]]))-1)</f>
        <v>13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yep</v>
      </c>
      <c r="Q637" s="3">
        <f ca="1">IF(Proc[[#This Row],[DateClosed]]="",ABS(NETWORKDAYS(Proc[[#This Row],[DateOpened]],TODAY()))-1,ABS(NETWORKDAYS(Proc[[#This Row],[DateOpened]],Proc[[#This Row],[DateClosed]]))-1)</f>
        <v>13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 hidden="1">
      <c r="A652" t="s">
        <v>2235</v>
      </c>
      <c r="B652" s="73" t="str">
        <f>IFERROR(VLOOKUP(Proc[[#This Row],[App]],Table2[],3,0),"open")</f>
        <v>ok</v>
      </c>
      <c r="C652" t="s">
        <v>369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N652" s="69">
        <v>45713</v>
      </c>
      <c r="O652" s="69">
        <v>45713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2</v>
      </c>
      <c r="R652" s="74" t="s">
        <v>411</v>
      </c>
      <c r="S652" s="73"/>
    </row>
    <row r="653" spans="1:19" hidden="1">
      <c r="A653" t="s">
        <v>2246</v>
      </c>
      <c r="B653" s="73" t="str">
        <f>IFERROR(VLOOKUP(Proc[[#This Row],[App]],Table2[],3,0),"open")</f>
        <v>ok</v>
      </c>
      <c r="C653" s="72" t="s">
        <v>369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N653" s="69">
        <v>45713</v>
      </c>
      <c r="O653" s="69">
        <v>45713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1</v>
      </c>
      <c r="R653" s="74" t="s">
        <v>858</v>
      </c>
      <c r="S653" s="73"/>
    </row>
    <row r="654" spans="1:19" hidden="1">
      <c r="A654" s="72" t="s">
        <v>2246</v>
      </c>
      <c r="B654" s="73" t="str">
        <f>IFERROR(VLOOKUP(Proc[[#This Row],[App]],Table2[],3,0),"open")</f>
        <v>ok</v>
      </c>
      <c r="C654" s="72" t="s">
        <v>369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N654" s="69">
        <v>45713</v>
      </c>
      <c r="O654" s="69">
        <v>45713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1</v>
      </c>
      <c r="R654" s="74" t="s">
        <v>858</v>
      </c>
      <c r="S654" s="73"/>
    </row>
    <row r="655" spans="1:19" hidden="1">
      <c r="A655" s="72" t="s">
        <v>2246</v>
      </c>
      <c r="B655" s="73" t="str">
        <f>IFERROR(VLOOKUP(Proc[[#This Row],[App]],Table2[],3,0),"open")</f>
        <v>ok</v>
      </c>
      <c r="C655" s="72" t="s">
        <v>369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N655" s="69">
        <v>45713</v>
      </c>
      <c r="O655" s="69">
        <v>45713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1</v>
      </c>
      <c r="R655" s="74" t="s">
        <v>858</v>
      </c>
      <c r="S655" s="73"/>
    </row>
    <row r="656" spans="1:19" hidden="1">
      <c r="A656" s="72" t="s">
        <v>2246</v>
      </c>
      <c r="B656" s="73" t="str">
        <f>IFERROR(VLOOKUP(Proc[[#This Row],[App]],Table2[],3,0),"open")</f>
        <v>ok</v>
      </c>
      <c r="C656" s="72" t="s">
        <v>369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N656" s="69">
        <v>45713</v>
      </c>
      <c r="O656" s="69">
        <v>45713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1</v>
      </c>
      <c r="R656" s="74" t="s">
        <v>858</v>
      </c>
      <c r="S656" s="73"/>
    </row>
    <row r="657" spans="1:19" hidden="1">
      <c r="A657" s="72" t="s">
        <v>2246</v>
      </c>
      <c r="B657" s="73" t="str">
        <f>IFERROR(VLOOKUP(Proc[[#This Row],[App]],Table2[],3,0),"open")</f>
        <v>ok</v>
      </c>
      <c r="C657" s="72" t="s">
        <v>369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N657" s="69">
        <v>45713</v>
      </c>
      <c r="O657" s="69">
        <v>45713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1</v>
      </c>
      <c r="R657" s="74" t="s">
        <v>858</v>
      </c>
      <c r="S657" s="73"/>
    </row>
    <row r="658" spans="1:19" hidden="1">
      <c r="A658" s="72" t="s">
        <v>2246</v>
      </c>
      <c r="B658" s="73" t="str">
        <f>IFERROR(VLOOKUP(Proc[[#This Row],[App]],Table2[],3,0),"open")</f>
        <v>ok</v>
      </c>
      <c r="C658" s="72" t="s">
        <v>369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N658" s="69">
        <v>45713</v>
      </c>
      <c r="O658" s="69">
        <v>45713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1</v>
      </c>
      <c r="R658" s="74" t="s">
        <v>858</v>
      </c>
      <c r="S658" s="73"/>
    </row>
    <row r="659" spans="1:19" hidden="1">
      <c r="A659" s="72" t="s">
        <v>2246</v>
      </c>
      <c r="B659" s="73" t="str">
        <f>IFERROR(VLOOKUP(Proc[[#This Row],[App]],Table2[],3,0),"open")</f>
        <v>ok</v>
      </c>
      <c r="C659" s="72" t="s">
        <v>369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N659" s="69">
        <v>45713</v>
      </c>
      <c r="O659" s="69">
        <v>45713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1</v>
      </c>
      <c r="R659" s="74" t="s">
        <v>858</v>
      </c>
      <c r="S659" s="73"/>
    </row>
    <row r="660" spans="1:19" hidden="1">
      <c r="A660" s="72" t="s">
        <v>2246</v>
      </c>
      <c r="B660" s="73" t="str">
        <f>IFERROR(VLOOKUP(Proc[[#This Row],[App]],Table2[],3,0),"open")</f>
        <v>ok</v>
      </c>
      <c r="C660" s="72" t="s">
        <v>369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N660" s="69">
        <v>45713</v>
      </c>
      <c r="O660" s="69">
        <v>45713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1</v>
      </c>
      <c r="R660" s="74" t="s">
        <v>858</v>
      </c>
      <c r="S660" s="73"/>
    </row>
    <row r="661" spans="1:19" hidden="1">
      <c r="A661" s="72" t="s">
        <v>2246</v>
      </c>
      <c r="B661" s="73" t="str">
        <f>IFERROR(VLOOKUP(Proc[[#This Row],[App]],Table2[],3,0),"open")</f>
        <v>ok</v>
      </c>
      <c r="C661" s="72" t="s">
        <v>369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N661" s="69">
        <v>45713</v>
      </c>
      <c r="O661" s="69">
        <v>45713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1</v>
      </c>
      <c r="R661" s="74" t="s">
        <v>858</v>
      </c>
      <c r="S661" s="73"/>
    </row>
    <row r="662" spans="1:19" hidden="1">
      <c r="A662" t="s">
        <v>2250</v>
      </c>
      <c r="B662" s="73" t="str">
        <f>IFERROR(VLOOKUP(Proc[[#This Row],[App]],Table2[],3,0),"open")</f>
        <v>ok</v>
      </c>
      <c r="C662" s="72" t="s">
        <v>369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N662" s="69">
        <v>45715</v>
      </c>
      <c r="O662" s="69">
        <v>45716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4</v>
      </c>
      <c r="R662" s="74" t="s">
        <v>538</v>
      </c>
      <c r="S662" s="73"/>
    </row>
    <row r="663" spans="1:19" hidden="1">
      <c r="A663" s="72" t="s">
        <v>2250</v>
      </c>
      <c r="B663" s="73" t="str">
        <f>IFERROR(VLOOKUP(Proc[[#This Row],[App]],Table2[],3,0),"open")</f>
        <v>ok</v>
      </c>
      <c r="C663" s="72" t="s">
        <v>369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N663" s="69">
        <v>45715</v>
      </c>
      <c r="O663" s="69">
        <v>45716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4</v>
      </c>
      <c r="R663" s="74" t="s">
        <v>538</v>
      </c>
      <c r="S663" s="73"/>
    </row>
    <row r="664" spans="1:19" hidden="1">
      <c r="A664" s="72" t="s">
        <v>2250</v>
      </c>
      <c r="B664" s="73" t="str">
        <f>IFERROR(VLOOKUP(Proc[[#This Row],[App]],Table2[],3,0),"open")</f>
        <v>ok</v>
      </c>
      <c r="C664" s="72" t="s">
        <v>369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N664" s="69">
        <v>45716</v>
      </c>
      <c r="O664" s="69">
        <v>45716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4</v>
      </c>
      <c r="R664" s="74" t="s">
        <v>538</v>
      </c>
      <c r="S664" s="73"/>
    </row>
    <row r="665" spans="1:19" hidden="1">
      <c r="A665" s="72" t="s">
        <v>2250</v>
      </c>
      <c r="B665" s="73" t="str">
        <f>IFERROR(VLOOKUP(Proc[[#This Row],[App]],Table2[],3,0),"open")</f>
        <v>ok</v>
      </c>
      <c r="C665" s="72" t="s">
        <v>369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N665" s="69">
        <v>45715</v>
      </c>
      <c r="O665" s="69">
        <v>45716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4</v>
      </c>
      <c r="R665" s="74" t="s">
        <v>538</v>
      </c>
      <c r="S665" s="73"/>
    </row>
    <row r="666" spans="1:19" hidden="1">
      <c r="A666" s="72" t="s">
        <v>2250</v>
      </c>
      <c r="B666" s="73" t="str">
        <f>IFERROR(VLOOKUP(Proc[[#This Row],[App]],Table2[],3,0),"open")</f>
        <v>ok</v>
      </c>
      <c r="C666" s="72" t="s">
        <v>369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N666" s="69">
        <v>45715</v>
      </c>
      <c r="O666" s="69">
        <v>45716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4</v>
      </c>
      <c r="R666" s="74" t="s">
        <v>538</v>
      </c>
      <c r="S666" s="73"/>
    </row>
    <row r="667" spans="1:19" hidden="1">
      <c r="A667" s="72" t="s">
        <v>2250</v>
      </c>
      <c r="B667" s="73" t="str">
        <f>IFERROR(VLOOKUP(Proc[[#This Row],[App]],Table2[],3,0),"open")</f>
        <v>ok</v>
      </c>
      <c r="C667" s="72" t="s">
        <v>369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N667" s="69">
        <v>45715</v>
      </c>
      <c r="O667" s="69">
        <v>45716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4</v>
      </c>
      <c r="R667" s="74" t="s">
        <v>538</v>
      </c>
      <c r="S667" s="73"/>
    </row>
    <row r="668" spans="1:19" hidden="1">
      <c r="A668" s="72" t="s">
        <v>2250</v>
      </c>
      <c r="B668" s="73" t="str">
        <f>IFERROR(VLOOKUP(Proc[[#This Row],[App]],Table2[],3,0),"open")</f>
        <v>ok</v>
      </c>
      <c r="C668" s="72" t="s">
        <v>369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N668" s="69">
        <v>45715</v>
      </c>
      <c r="O668" s="69">
        <v>45716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4</v>
      </c>
      <c r="R668" s="74" t="s">
        <v>538</v>
      </c>
      <c r="S668" s="73"/>
    </row>
    <row r="669" spans="1:19" hidden="1">
      <c r="A669" s="72" t="s">
        <v>2250</v>
      </c>
      <c r="B669" s="73" t="str">
        <f>IFERROR(VLOOKUP(Proc[[#This Row],[App]],Table2[],3,0),"open")</f>
        <v>ok</v>
      </c>
      <c r="C669" s="72" t="s">
        <v>369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N669" s="69">
        <v>45715</v>
      </c>
      <c r="O669" s="69">
        <v>45716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4</v>
      </c>
      <c r="R669" s="74" t="s">
        <v>538</v>
      </c>
      <c r="S669" s="73"/>
    </row>
    <row r="670" spans="1:19" hidden="1">
      <c r="A670" s="72" t="s">
        <v>2250</v>
      </c>
      <c r="B670" s="73" t="str">
        <f>IFERROR(VLOOKUP(Proc[[#This Row],[App]],Table2[],3,0),"open")</f>
        <v>ok</v>
      </c>
      <c r="C670" s="72" t="s">
        <v>369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N670" s="69">
        <v>45715</v>
      </c>
      <c r="O670" s="69">
        <v>45716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4</v>
      </c>
      <c r="R670" s="74" t="s">
        <v>538</v>
      </c>
      <c r="S670" s="73"/>
    </row>
    <row r="671" spans="1:19" hidden="1">
      <c r="A671" s="72" t="s">
        <v>2250</v>
      </c>
      <c r="B671" s="73" t="str">
        <f>IFERROR(VLOOKUP(Proc[[#This Row],[App]],Table2[],3,0),"open")</f>
        <v>ok</v>
      </c>
      <c r="C671" s="72" t="s">
        <v>369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N671" s="69">
        <v>45715</v>
      </c>
      <c r="O671" s="69">
        <v>45716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4</v>
      </c>
      <c r="R671" s="74" t="s">
        <v>538</v>
      </c>
      <c r="S671" s="73"/>
    </row>
    <row r="672" spans="1:19" hidden="1">
      <c r="A672" s="72" t="s">
        <v>2267</v>
      </c>
      <c r="B672" s="73" t="str">
        <f>IFERROR(VLOOKUP(Proc[[#This Row],[App]],Table2[],3,0),"open")</f>
        <v>ok</v>
      </c>
      <c r="C672" s="72" t="s">
        <v>369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N672" s="69">
        <v>45713</v>
      </c>
      <c r="O672" s="69">
        <v>45713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1</v>
      </c>
      <c r="R672" s="74" t="s">
        <v>514</v>
      </c>
      <c r="S672" s="73"/>
    </row>
    <row r="673" spans="1:19" hidden="1">
      <c r="A673" s="72" t="s">
        <v>2267</v>
      </c>
      <c r="B673" s="73" t="str">
        <f>IFERROR(VLOOKUP(Proc[[#This Row],[App]],Table2[],3,0),"open")</f>
        <v>ok</v>
      </c>
      <c r="C673" s="72" t="s">
        <v>369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N673" s="69">
        <v>45713</v>
      </c>
      <c r="O673" s="69">
        <v>45713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1</v>
      </c>
      <c r="R673" s="74" t="s">
        <v>514</v>
      </c>
      <c r="S673" s="73"/>
    </row>
    <row r="674" spans="1:19" hidden="1">
      <c r="A674" t="s">
        <v>2267</v>
      </c>
      <c r="B674" s="73" t="str">
        <f>IFERROR(VLOOKUP(Proc[[#This Row],[App]],Table2[],3,0),"open")</f>
        <v>ok</v>
      </c>
      <c r="C674" s="72" t="s">
        <v>369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N674" s="69">
        <v>45713</v>
      </c>
      <c r="O674" s="69">
        <v>45713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1</v>
      </c>
      <c r="R674" s="74" t="s">
        <v>514</v>
      </c>
      <c r="S674" s="73"/>
    </row>
    <row r="675" spans="1:19" hidden="1">
      <c r="A675" s="72" t="s">
        <v>2267</v>
      </c>
      <c r="B675" s="73" t="str">
        <f>IFERROR(VLOOKUP(Proc[[#This Row],[App]],Table2[],3,0),"open")</f>
        <v>ok</v>
      </c>
      <c r="C675" s="72" t="s">
        <v>369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N675" s="69">
        <v>45713</v>
      </c>
      <c r="O675" s="69">
        <v>45713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1</v>
      </c>
      <c r="R675" s="74" t="s">
        <v>514</v>
      </c>
      <c r="S675" s="73"/>
    </row>
    <row r="676" spans="1:19" hidden="1">
      <c r="A676" t="s">
        <v>2277</v>
      </c>
      <c r="B676" s="73" t="str">
        <f>IFERROR(VLOOKUP(Proc[[#This Row],[App]],Table2[],3,0),"open")</f>
        <v>ok</v>
      </c>
      <c r="C676" t="s">
        <v>369</v>
      </c>
      <c r="D676" t="s">
        <v>2278</v>
      </c>
      <c r="E676" t="s">
        <v>2281</v>
      </c>
      <c r="F676" s="73" t="s">
        <v>2284</v>
      </c>
      <c r="G676" t="s">
        <v>400</v>
      </c>
      <c r="H676" s="73" t="str">
        <f>IF(Proc[[#This Row],[type]]="LFF (MDG-F)",MID(Proc[[#This Row],[Obj]],13,10),"")</f>
        <v/>
      </c>
      <c r="I676" t="s">
        <v>2287</v>
      </c>
      <c r="J676" s="73" t="b">
        <f>Proc[[#This Row],[Requested]]=Proc[[#This Row],[CurrentParent]]</f>
        <v>0</v>
      </c>
      <c r="K676" s="73" t="str">
        <f>IF(Proc[[#This Row],[Author]]="Marcela Urrego",VLOOKUP(LEFT(Proc[[#This Row],[Requested]],1),Table3[#All],2,0),VLOOKUP(Proc[[#This Row],[Author]],Table4[],2,0))</f>
        <v>HC</v>
      </c>
      <c r="L676" s="32" t="s">
        <v>530</v>
      </c>
      <c r="M676" s="69">
        <v>45713.312280092592</v>
      </c>
      <c r="P676" s="74" t="str">
        <f ca="1">IF(Proc[[#This Row],[DaysAgeing]]&gt;5,"yep","on track")</f>
        <v>yep</v>
      </c>
      <c r="Q676" s="3">
        <f ca="1">IF(Proc[[#This Row],[DateClosed]]="",ABS(NETWORKDAYS(Proc[[#This Row],[DateOpened]],TODAY()))-1,ABS(NETWORKDAYS(Proc[[#This Row],[DateOpened]],Proc[[#This Row],[DateClosed]]))-1)</f>
        <v>7</v>
      </c>
      <c r="R676" s="74" t="s">
        <v>502</v>
      </c>
      <c r="S676" s="73"/>
    </row>
    <row r="677" spans="1:19" hidden="1">
      <c r="A677" s="72" t="s">
        <v>2277</v>
      </c>
      <c r="B677" s="73" t="str">
        <f>IFERROR(VLOOKUP(Proc[[#This Row],[App]],Table2[],3,0),"open")</f>
        <v>ok</v>
      </c>
      <c r="C677" s="72" t="s">
        <v>369</v>
      </c>
      <c r="D677" t="s">
        <v>2279</v>
      </c>
      <c r="E677" t="s">
        <v>2282</v>
      </c>
      <c r="F677" s="73" t="s">
        <v>2285</v>
      </c>
      <c r="G677" s="72" t="s">
        <v>400</v>
      </c>
      <c r="H677" s="73" t="str">
        <f>IF(Proc[[#This Row],[type]]="LFF (MDG-F)",MID(Proc[[#This Row],[Obj]],13,10),"")</f>
        <v/>
      </c>
      <c r="I677" s="72" t="s">
        <v>2287</v>
      </c>
      <c r="J677" s="73" t="b">
        <f>Proc[[#This Row],[Requested]]=Proc[[#This Row],[CurrentParent]]</f>
        <v>0</v>
      </c>
      <c r="K677" s="73" t="str">
        <f>IF(Proc[[#This Row],[Author]]="Marcela Urrego",VLOOKUP(LEFT(Proc[[#This Row],[Requested]],1),Table3[#All],2,0),VLOOKUP(Proc[[#This Row],[Author]],Table4[],2,0))</f>
        <v>HC</v>
      </c>
      <c r="L677" s="32" t="s">
        <v>530</v>
      </c>
      <c r="M677" s="69">
        <v>45713.312280092592</v>
      </c>
      <c r="P677" s="74" t="str">
        <f ca="1">IF(Proc[[#This Row],[DaysAgeing]]&gt;5,"yep","on track")</f>
        <v>yep</v>
      </c>
      <c r="Q677" s="3">
        <f ca="1">IF(Proc[[#This Row],[DateClosed]]="",ABS(NETWORKDAYS(Proc[[#This Row],[DateOpened]],TODAY()))-1,ABS(NETWORKDAYS(Proc[[#This Row],[DateOpened]],Proc[[#This Row],[DateClosed]]))-1)</f>
        <v>7</v>
      </c>
      <c r="R677" s="74" t="s">
        <v>502</v>
      </c>
      <c r="S677" s="73"/>
    </row>
    <row r="678" spans="1:19" hidden="1">
      <c r="A678" s="72" t="s">
        <v>2277</v>
      </c>
      <c r="B678" s="73" t="str">
        <f>IFERROR(VLOOKUP(Proc[[#This Row],[App]],Table2[],3,0),"open")</f>
        <v>ok</v>
      </c>
      <c r="C678" s="72" t="s">
        <v>369</v>
      </c>
      <c r="D678" t="s">
        <v>2280</v>
      </c>
      <c r="E678" t="s">
        <v>2283</v>
      </c>
      <c r="F678" s="73" t="s">
        <v>2286</v>
      </c>
      <c r="G678" s="72" t="s">
        <v>400</v>
      </c>
      <c r="H678" s="73" t="str">
        <f>IF(Proc[[#This Row],[type]]="LFF (MDG-F)",MID(Proc[[#This Row],[Obj]],13,10),"")</f>
        <v/>
      </c>
      <c r="I678" s="72" t="s">
        <v>2287</v>
      </c>
      <c r="J678" s="73" t="b">
        <f>Proc[[#This Row],[Requested]]=Proc[[#This Row],[CurrentParent]]</f>
        <v>0</v>
      </c>
      <c r="K678" s="73" t="str">
        <f>IF(Proc[[#This Row],[Author]]="Marcela Urrego",VLOOKUP(LEFT(Proc[[#This Row],[Requested]],1),Table3[#All],2,0),VLOOKUP(Proc[[#This Row],[Author]],Table4[],2,0))</f>
        <v>HC</v>
      </c>
      <c r="L678" s="32" t="s">
        <v>530</v>
      </c>
      <c r="M678" s="69">
        <v>45713.312280092592</v>
      </c>
      <c r="P678" s="74" t="str">
        <f ca="1">IF(Proc[[#This Row],[DaysAgeing]]&gt;5,"yep","on track")</f>
        <v>yep</v>
      </c>
      <c r="Q678" s="3">
        <f ca="1">IF(Proc[[#This Row],[DateClosed]]="",ABS(NETWORKDAYS(Proc[[#This Row],[DateOpened]],TODAY()))-1,ABS(NETWORKDAYS(Proc[[#This Row],[DateOpened]],Proc[[#This Row],[DateClosed]]))-1)</f>
        <v>7</v>
      </c>
      <c r="R678" s="74" t="s">
        <v>502</v>
      </c>
      <c r="S678" s="73"/>
    </row>
    <row r="679" spans="1:19" hidden="1">
      <c r="A679" t="s">
        <v>2288</v>
      </c>
      <c r="B679" s="73" t="str">
        <f>IFERROR(VLOOKUP(Proc[[#This Row],[App]],Table2[],3,0),"open")</f>
        <v>ok</v>
      </c>
      <c r="C679" t="s">
        <v>369</v>
      </c>
      <c r="D679" t="s">
        <v>2289</v>
      </c>
      <c r="E679" t="s">
        <v>2290</v>
      </c>
      <c r="F679" s="73" t="s">
        <v>2291</v>
      </c>
      <c r="G679" s="72" t="s">
        <v>406</v>
      </c>
      <c r="H679" s="73" t="str">
        <f>IF(Proc[[#This Row],[type]]="LFF (MDG-F)",MID(Proc[[#This Row],[Obj]],13,10),"")</f>
        <v>CN50C01602</v>
      </c>
      <c r="J679" s="73" t="b">
        <f>Proc[[#This Row],[Requested]]=Proc[[#This Row],[CurrentParent]]</f>
        <v>0</v>
      </c>
      <c r="K679" s="73" t="str">
        <f>IF(Proc[[#This Row],[Author]]="Marcela Urrego",VLOOKUP(LEFT(Proc[[#This Row],[Requested]],1),Table3[#All],2,0),VLOOKUP(Proc[[#This Row],[Author]],Table4[],2,0))</f>
        <v>HC</v>
      </c>
      <c r="L679" s="32" t="s">
        <v>530</v>
      </c>
      <c r="M679" s="69">
        <v>45713.229062500002</v>
      </c>
      <c r="N679" s="69">
        <v>45715</v>
      </c>
      <c r="O679" s="69">
        <v>45715</v>
      </c>
      <c r="P679" s="74" t="str">
        <f ca="1">IF(Proc[[#This Row],[DaysAgeing]]&gt;5,"yep","on track")</f>
        <v>on track</v>
      </c>
      <c r="Q679" s="3">
        <f ca="1">IF(Proc[[#This Row],[DateClosed]]="",ABS(NETWORKDAYS(Proc[[#This Row],[DateOpened]],TODAY()))-1,ABS(NETWORKDAYS(Proc[[#This Row],[DateOpened]],Proc[[#This Row],[DateClosed]]))-1)</f>
        <v>2</v>
      </c>
      <c r="R679" s="74" t="s">
        <v>496</v>
      </c>
      <c r="S679" s="73"/>
    </row>
    <row r="680" spans="1:19" hidden="1">
      <c r="A680" s="72" t="s">
        <v>2288</v>
      </c>
      <c r="B680" s="73" t="str">
        <f>IFERROR(VLOOKUP(Proc[[#This Row],[App]],Table2[],3,0),"open")</f>
        <v>ok</v>
      </c>
      <c r="C680" s="72" t="s">
        <v>369</v>
      </c>
      <c r="D680" t="s">
        <v>2292</v>
      </c>
      <c r="E680" t="s">
        <v>2293</v>
      </c>
      <c r="F680" s="73" t="s">
        <v>2294</v>
      </c>
      <c r="G680" s="72" t="s">
        <v>406</v>
      </c>
      <c r="H680" s="73" t="str">
        <f>IF(Proc[[#This Row],[type]]="LFF (MDG-F)",MID(Proc[[#This Row],[Obj]],13,10),"")</f>
        <v>CN90L50000</v>
      </c>
      <c r="J680" s="73" t="b">
        <f>Proc[[#This Row],[Requested]]=Proc[[#This Row],[CurrentParent]]</f>
        <v>0</v>
      </c>
      <c r="K680" s="73" t="str">
        <f>IF(Proc[[#This Row],[Author]]="Marcela Urrego",VLOOKUP(LEFT(Proc[[#This Row],[Requested]],1),Table3[#All],2,0),VLOOKUP(Proc[[#This Row],[Author]],Table4[],2,0))</f>
        <v>HC</v>
      </c>
      <c r="L680" s="32" t="s">
        <v>530</v>
      </c>
      <c r="M680" s="69">
        <v>45713.229062500002</v>
      </c>
      <c r="N680" s="69">
        <v>45715</v>
      </c>
      <c r="O680" s="69">
        <v>45715</v>
      </c>
      <c r="P680" s="74" t="str">
        <f ca="1">IF(Proc[[#This Row],[DaysAgeing]]&gt;5,"yep","on track")</f>
        <v>on track</v>
      </c>
      <c r="Q680" s="3">
        <f ca="1">IF(Proc[[#This Row],[DateClosed]]="",ABS(NETWORKDAYS(Proc[[#This Row],[DateOpened]],TODAY()))-1,ABS(NETWORKDAYS(Proc[[#This Row],[DateOpened]],Proc[[#This Row],[DateClosed]]))-1)</f>
        <v>2</v>
      </c>
      <c r="R680" s="74" t="s">
        <v>496</v>
      </c>
      <c r="S680" s="73"/>
    </row>
    <row r="681" spans="1:19" hidden="1">
      <c r="A681" s="72" t="s">
        <v>2288</v>
      </c>
      <c r="B681" s="73" t="str">
        <f>IFERROR(VLOOKUP(Proc[[#This Row],[App]],Table2[],3,0),"open")</f>
        <v>ok</v>
      </c>
      <c r="C681" s="72" t="s">
        <v>369</v>
      </c>
      <c r="D681" t="s">
        <v>2295</v>
      </c>
      <c r="E681" t="s">
        <v>2293</v>
      </c>
      <c r="F681" s="73" t="s">
        <v>2294</v>
      </c>
      <c r="G681" s="72" t="s">
        <v>406</v>
      </c>
      <c r="H681" s="73" t="str">
        <f>IF(Proc[[#This Row],[type]]="LFF (MDG-F)",MID(Proc[[#This Row],[Obj]],13,10),"")</f>
        <v>CN90L80001</v>
      </c>
      <c r="J681" s="73" t="b">
        <f>Proc[[#This Row],[Requested]]=Proc[[#This Row],[CurrentParent]]</f>
        <v>0</v>
      </c>
      <c r="K681" s="73" t="str">
        <f>IF(Proc[[#This Row],[Author]]="Marcela Urrego",VLOOKUP(LEFT(Proc[[#This Row],[Requested]],1),Table3[#All],2,0),VLOOKUP(Proc[[#This Row],[Author]],Table4[],2,0))</f>
        <v>HC</v>
      </c>
      <c r="L681" s="32" t="s">
        <v>530</v>
      </c>
      <c r="M681" s="69">
        <v>45713.229062500002</v>
      </c>
      <c r="N681" s="69">
        <v>45715</v>
      </c>
      <c r="O681" s="69">
        <v>45715</v>
      </c>
      <c r="P681" s="74" t="str">
        <f ca="1">IF(Proc[[#This Row],[DaysAgeing]]&gt;5,"yep","on track")</f>
        <v>on track</v>
      </c>
      <c r="Q681" s="3">
        <f ca="1">IF(Proc[[#This Row],[DateClosed]]="",ABS(NETWORKDAYS(Proc[[#This Row],[DateOpened]],TODAY()))-1,ABS(NETWORKDAYS(Proc[[#This Row],[DateOpened]],Proc[[#This Row],[DateClosed]]))-1)</f>
        <v>2</v>
      </c>
      <c r="R681" s="74" t="s">
        <v>496</v>
      </c>
      <c r="S681" s="73"/>
    </row>
    <row r="682" spans="1:19" hidden="1">
      <c r="A682" s="72" t="s">
        <v>2288</v>
      </c>
      <c r="B682" s="73" t="str">
        <f>IFERROR(VLOOKUP(Proc[[#This Row],[App]],Table2[],3,0),"open")</f>
        <v>ok</v>
      </c>
      <c r="C682" s="72" t="s">
        <v>369</v>
      </c>
      <c r="D682" t="s">
        <v>2296</v>
      </c>
      <c r="E682" t="s">
        <v>2297</v>
      </c>
      <c r="F682" s="73" t="s">
        <v>2298</v>
      </c>
      <c r="G682" s="72" t="s">
        <v>400</v>
      </c>
      <c r="H682" s="73" t="str">
        <f>IF(Proc[[#This Row],[type]]="LFF (MDG-F)",MID(Proc[[#This Row],[Obj]],13,10),"")</f>
        <v/>
      </c>
      <c r="J682" s="73" t="b">
        <f>Proc[[#This Row],[Requested]]=Proc[[#This Row],[CurrentParent]]</f>
        <v>0</v>
      </c>
      <c r="K682" s="73" t="str">
        <f>IF(Proc[[#This Row],[Author]]="Marcela Urrego",VLOOKUP(LEFT(Proc[[#This Row],[Requested]],1),Table3[#All],2,0),VLOOKUP(Proc[[#This Row],[Author]],Table4[],2,0))</f>
        <v>HC</v>
      </c>
      <c r="L682" s="32" t="s">
        <v>530</v>
      </c>
      <c r="M682" s="69">
        <v>45713.229062500002</v>
      </c>
      <c r="N682" s="69">
        <v>45715</v>
      </c>
      <c r="O682" s="69">
        <v>45715</v>
      </c>
      <c r="P682" s="74" t="str">
        <f ca="1">IF(Proc[[#This Row],[DaysAgeing]]&gt;5,"yep","on track")</f>
        <v>on track</v>
      </c>
      <c r="Q682" s="3">
        <f ca="1">IF(Proc[[#This Row],[DateClosed]]="",ABS(NETWORKDAYS(Proc[[#This Row],[DateOpened]],TODAY()))-1,ABS(NETWORKDAYS(Proc[[#This Row],[DateOpened]],Proc[[#This Row],[DateClosed]]))-1)</f>
        <v>2</v>
      </c>
      <c r="R682" s="74" t="s">
        <v>496</v>
      </c>
      <c r="S682" s="73"/>
    </row>
    <row r="683" spans="1:19" hidden="1">
      <c r="A683" s="72" t="s">
        <v>2288</v>
      </c>
      <c r="B683" s="73" t="str">
        <f>IFERROR(VLOOKUP(Proc[[#This Row],[App]],Table2[],3,0),"open")</f>
        <v>ok</v>
      </c>
      <c r="C683" s="72" t="s">
        <v>369</v>
      </c>
      <c r="D683" t="s">
        <v>2299</v>
      </c>
      <c r="E683" t="s">
        <v>2300</v>
      </c>
      <c r="F683" s="73" t="s">
        <v>2301</v>
      </c>
      <c r="G683" s="72" t="s">
        <v>400</v>
      </c>
      <c r="H683" s="73" t="str">
        <f>IF(Proc[[#This Row],[type]]="LFF (MDG-F)",MID(Proc[[#This Row],[Obj]],13,10),"")</f>
        <v/>
      </c>
      <c r="J683" s="73" t="b">
        <f>Proc[[#This Row],[Requested]]=Proc[[#This Row],[CurrentParent]]</f>
        <v>0</v>
      </c>
      <c r="K683" s="73" t="str">
        <f>IF(Proc[[#This Row],[Author]]="Marcela Urrego",VLOOKUP(LEFT(Proc[[#This Row],[Requested]],1),Table3[#All],2,0),VLOOKUP(Proc[[#This Row],[Author]],Table4[],2,0))</f>
        <v>HC</v>
      </c>
      <c r="L683" s="32" t="s">
        <v>530</v>
      </c>
      <c r="M683" s="69">
        <v>45713.229062500002</v>
      </c>
      <c r="N683" s="69">
        <v>45715</v>
      </c>
      <c r="O683" s="69">
        <v>45715</v>
      </c>
      <c r="P683" s="74" t="str">
        <f ca="1">IF(Proc[[#This Row],[DaysAgeing]]&gt;5,"yep","on track")</f>
        <v>on track</v>
      </c>
      <c r="Q683" s="3">
        <f ca="1">IF(Proc[[#This Row],[DateClosed]]="",ABS(NETWORKDAYS(Proc[[#This Row],[DateOpened]],TODAY()))-1,ABS(NETWORKDAYS(Proc[[#This Row],[DateOpened]],Proc[[#This Row],[DateClosed]]))-1)</f>
        <v>2</v>
      </c>
      <c r="R683" s="74" t="s">
        <v>496</v>
      </c>
      <c r="S683" s="73"/>
    </row>
    <row r="684" spans="1:19" hidden="1">
      <c r="A684" s="72" t="s">
        <v>2288</v>
      </c>
      <c r="B684" s="73" t="str">
        <f>IFERROR(VLOOKUP(Proc[[#This Row],[App]],Table2[],3,0),"open")</f>
        <v>ok</v>
      </c>
      <c r="C684" s="72" t="s">
        <v>369</v>
      </c>
      <c r="D684" t="s">
        <v>2302</v>
      </c>
      <c r="E684" t="s">
        <v>2300</v>
      </c>
      <c r="F684" s="73" t="s">
        <v>2301</v>
      </c>
      <c r="G684" s="72" t="s">
        <v>400</v>
      </c>
      <c r="H684" s="73" t="str">
        <f>IF(Proc[[#This Row],[type]]="LFF (MDG-F)",MID(Proc[[#This Row],[Obj]],13,10),"")</f>
        <v/>
      </c>
      <c r="J684" s="73" t="b">
        <f>Proc[[#This Row],[Requested]]=Proc[[#This Row],[CurrentParent]]</f>
        <v>0</v>
      </c>
      <c r="K684" s="73" t="str">
        <f>IF(Proc[[#This Row],[Author]]="Marcela Urrego",VLOOKUP(LEFT(Proc[[#This Row],[Requested]],1),Table3[#All],2,0),VLOOKUP(Proc[[#This Row],[Author]],Table4[],2,0))</f>
        <v>HC</v>
      </c>
      <c r="L684" s="32" t="s">
        <v>530</v>
      </c>
      <c r="M684" s="69">
        <v>45713.229062500002</v>
      </c>
      <c r="N684" s="69">
        <v>45715</v>
      </c>
      <c r="O684" s="69">
        <v>45715</v>
      </c>
      <c r="P684" s="74" t="str">
        <f ca="1">IF(Proc[[#This Row],[DaysAgeing]]&gt;5,"yep","on track")</f>
        <v>on track</v>
      </c>
      <c r="Q684" s="3">
        <f ca="1">IF(Proc[[#This Row],[DateClosed]]="",ABS(NETWORKDAYS(Proc[[#This Row],[DateOpened]],TODAY()))-1,ABS(NETWORKDAYS(Proc[[#This Row],[DateOpened]],Proc[[#This Row],[DateClosed]]))-1)</f>
        <v>2</v>
      </c>
      <c r="R684" s="74" t="s">
        <v>496</v>
      </c>
      <c r="S684" s="73"/>
    </row>
    <row r="685" spans="1:19" hidden="1">
      <c r="A685" s="72" t="s">
        <v>2288</v>
      </c>
      <c r="B685" s="73" t="str">
        <f>IFERROR(VLOOKUP(Proc[[#This Row],[App]],Table2[],3,0),"open")</f>
        <v>ok</v>
      </c>
      <c r="C685" s="72" t="s">
        <v>369</v>
      </c>
      <c r="D685" t="s">
        <v>2303</v>
      </c>
      <c r="E685" t="s">
        <v>2297</v>
      </c>
      <c r="F685" s="73" t="s">
        <v>2298</v>
      </c>
      <c r="G685" s="72" t="s">
        <v>400</v>
      </c>
      <c r="H685" s="73" t="str">
        <f>IF(Proc[[#This Row],[type]]="LFF (MDG-F)",MID(Proc[[#This Row],[Obj]],13,10),"")</f>
        <v/>
      </c>
      <c r="J685" s="73" t="b">
        <f>Proc[[#This Row],[Requested]]=Proc[[#This Row],[CurrentParent]]</f>
        <v>0</v>
      </c>
      <c r="K685" s="73" t="str">
        <f>IF(Proc[[#This Row],[Author]]="Marcela Urrego",VLOOKUP(LEFT(Proc[[#This Row],[Requested]],1),Table3[#All],2,0),VLOOKUP(Proc[[#This Row],[Author]],Table4[],2,0))</f>
        <v>HC</v>
      </c>
      <c r="L685" s="32" t="s">
        <v>530</v>
      </c>
      <c r="M685" s="69">
        <v>45713.229062500002</v>
      </c>
      <c r="N685" s="69">
        <v>45715</v>
      </c>
      <c r="O685" s="69">
        <v>45715</v>
      </c>
      <c r="P685" s="74" t="str">
        <f ca="1">IF(Proc[[#This Row],[DaysAgeing]]&gt;5,"yep","on track")</f>
        <v>on track</v>
      </c>
      <c r="Q685" s="3">
        <f ca="1">IF(Proc[[#This Row],[DateClosed]]="",ABS(NETWORKDAYS(Proc[[#This Row],[DateOpened]],TODAY()))-1,ABS(NETWORKDAYS(Proc[[#This Row],[DateOpened]],Proc[[#This Row],[DateClosed]]))-1)</f>
        <v>2</v>
      </c>
      <c r="R685" s="74" t="s">
        <v>496</v>
      </c>
      <c r="S685" s="73"/>
    </row>
    <row r="686" spans="1:19" hidden="1">
      <c r="A686" s="72" t="s">
        <v>2288</v>
      </c>
      <c r="B686" s="73" t="str">
        <f>IFERROR(VLOOKUP(Proc[[#This Row],[App]],Table2[],3,0),"open")</f>
        <v>ok</v>
      </c>
      <c r="C686" s="72" t="s">
        <v>369</v>
      </c>
      <c r="D686" t="s">
        <v>2304</v>
      </c>
      <c r="E686" t="s">
        <v>2305</v>
      </c>
      <c r="F686" s="73" t="s">
        <v>2306</v>
      </c>
      <c r="G686" s="72" t="s">
        <v>400</v>
      </c>
      <c r="H686" s="73" t="str">
        <f>IF(Proc[[#This Row],[type]]="LFF (MDG-F)",MID(Proc[[#This Row],[Obj]],13,10),"")</f>
        <v/>
      </c>
      <c r="J686" s="73" t="b">
        <f>Proc[[#This Row],[Requested]]=Proc[[#This Row],[CurrentParent]]</f>
        <v>0</v>
      </c>
      <c r="K686" s="73" t="str">
        <f>IF(Proc[[#This Row],[Author]]="Marcela Urrego",VLOOKUP(LEFT(Proc[[#This Row],[Requested]],1),Table3[#All],2,0),VLOOKUP(Proc[[#This Row],[Author]],Table4[],2,0))</f>
        <v>HC</v>
      </c>
      <c r="L686" s="32" t="s">
        <v>530</v>
      </c>
      <c r="M686" s="69">
        <v>45713.229062500002</v>
      </c>
      <c r="N686" s="69">
        <v>45715</v>
      </c>
      <c r="O686" s="69">
        <v>45715</v>
      </c>
      <c r="P686" s="74" t="str">
        <f ca="1">IF(Proc[[#This Row],[DaysAgeing]]&gt;5,"yep","on track")</f>
        <v>on track</v>
      </c>
      <c r="Q686" s="3">
        <f ca="1">IF(Proc[[#This Row],[DateClosed]]="",ABS(NETWORKDAYS(Proc[[#This Row],[DateOpened]],TODAY()))-1,ABS(NETWORKDAYS(Proc[[#This Row],[DateOpened]],Proc[[#This Row],[DateClosed]]))-1)</f>
        <v>2</v>
      </c>
      <c r="R686" s="74" t="s">
        <v>496</v>
      </c>
      <c r="S686" s="73"/>
    </row>
    <row r="687" spans="1:19" hidden="1">
      <c r="A687" s="72" t="s">
        <v>2288</v>
      </c>
      <c r="B687" s="73" t="str">
        <f>IFERROR(VLOOKUP(Proc[[#This Row],[App]],Table2[],3,0),"open")</f>
        <v>ok</v>
      </c>
      <c r="C687" s="72" t="s">
        <v>369</v>
      </c>
      <c r="D687" t="s">
        <v>2307</v>
      </c>
      <c r="E687" t="s">
        <v>2305</v>
      </c>
      <c r="F687" s="73" t="s">
        <v>2306</v>
      </c>
      <c r="G687" s="72" t="s">
        <v>400</v>
      </c>
      <c r="H687" s="73" t="str">
        <f>IF(Proc[[#This Row],[type]]="LFF (MDG-F)",MID(Proc[[#This Row],[Obj]],13,10),"")</f>
        <v/>
      </c>
      <c r="J687" s="73" t="b">
        <f>Proc[[#This Row],[Requested]]=Proc[[#This Row],[CurrentParent]]</f>
        <v>0</v>
      </c>
      <c r="K687" s="73" t="str">
        <f>IF(Proc[[#This Row],[Author]]="Marcela Urrego",VLOOKUP(LEFT(Proc[[#This Row],[Requested]],1),Table3[#All],2,0),VLOOKUP(Proc[[#This Row],[Author]],Table4[],2,0))</f>
        <v>HC</v>
      </c>
      <c r="L687" s="32" t="s">
        <v>530</v>
      </c>
      <c r="M687" s="69">
        <v>45713.229062500002</v>
      </c>
      <c r="N687" s="69">
        <v>45715</v>
      </c>
      <c r="O687" s="69">
        <v>45715</v>
      </c>
      <c r="P687" s="74" t="str">
        <f ca="1">IF(Proc[[#This Row],[DaysAgeing]]&gt;5,"yep","on track")</f>
        <v>on track</v>
      </c>
      <c r="Q687" s="3">
        <f ca="1">IF(Proc[[#This Row],[DateClosed]]="",ABS(NETWORKDAYS(Proc[[#This Row],[DateOpened]],TODAY()))-1,ABS(NETWORKDAYS(Proc[[#This Row],[DateOpened]],Proc[[#This Row],[DateClosed]]))-1)</f>
        <v>2</v>
      </c>
      <c r="R687" s="74" t="s">
        <v>496</v>
      </c>
      <c r="S687" s="73"/>
    </row>
    <row r="688" spans="1:19" hidden="1">
      <c r="A688" s="72" t="s">
        <v>2288</v>
      </c>
      <c r="B688" s="73" t="str">
        <f>IFERROR(VLOOKUP(Proc[[#This Row],[App]],Table2[],3,0),"open")</f>
        <v>ok</v>
      </c>
      <c r="C688" s="72" t="s">
        <v>369</v>
      </c>
      <c r="D688" t="s">
        <v>2308</v>
      </c>
      <c r="E688" t="s">
        <v>2305</v>
      </c>
      <c r="F688" s="73" t="s">
        <v>2306</v>
      </c>
      <c r="G688" s="72" t="s">
        <v>400</v>
      </c>
      <c r="H688" s="73" t="str">
        <f>IF(Proc[[#This Row],[type]]="LFF (MDG-F)",MID(Proc[[#This Row],[Obj]],13,10),"")</f>
        <v/>
      </c>
      <c r="J688" s="73" t="b">
        <f>Proc[[#This Row],[Requested]]=Proc[[#This Row],[CurrentParent]]</f>
        <v>0</v>
      </c>
      <c r="K688" s="73" t="str">
        <f>IF(Proc[[#This Row],[Author]]="Marcela Urrego",VLOOKUP(LEFT(Proc[[#This Row],[Requested]],1),Table3[#All],2,0),VLOOKUP(Proc[[#This Row],[Author]],Table4[],2,0))</f>
        <v>HC</v>
      </c>
      <c r="L688" s="32" t="s">
        <v>530</v>
      </c>
      <c r="M688" s="69">
        <v>45713.229062500002</v>
      </c>
      <c r="N688" s="69">
        <v>45715</v>
      </c>
      <c r="O688" s="69">
        <v>45715</v>
      </c>
      <c r="P688" s="74" t="str">
        <f ca="1">IF(Proc[[#This Row],[DaysAgeing]]&gt;5,"yep","on track")</f>
        <v>on track</v>
      </c>
      <c r="Q688" s="3">
        <f ca="1">IF(Proc[[#This Row],[DateClosed]]="",ABS(NETWORKDAYS(Proc[[#This Row],[DateOpened]],TODAY()))-1,ABS(NETWORKDAYS(Proc[[#This Row],[DateOpened]],Proc[[#This Row],[DateClosed]]))-1)</f>
        <v>2</v>
      </c>
      <c r="R688" s="74" t="s">
        <v>496</v>
      </c>
      <c r="S688" s="73"/>
    </row>
    <row r="689" spans="1:19" hidden="1">
      <c r="A689" s="72" t="s">
        <v>2288</v>
      </c>
      <c r="B689" s="73" t="str">
        <f>IFERROR(VLOOKUP(Proc[[#This Row],[App]],Table2[],3,0),"open")</f>
        <v>ok</v>
      </c>
      <c r="C689" s="72" t="s">
        <v>369</v>
      </c>
      <c r="D689" t="s">
        <v>2309</v>
      </c>
      <c r="E689" t="s">
        <v>2305</v>
      </c>
      <c r="F689" s="73" t="s">
        <v>2306</v>
      </c>
      <c r="G689" s="72" t="s">
        <v>400</v>
      </c>
      <c r="H689" s="73" t="str">
        <f>IF(Proc[[#This Row],[type]]="LFF (MDG-F)",MID(Proc[[#This Row],[Obj]],13,10),"")</f>
        <v/>
      </c>
      <c r="J689" s="73" t="b">
        <f>Proc[[#This Row],[Requested]]=Proc[[#This Row],[CurrentParent]]</f>
        <v>0</v>
      </c>
      <c r="K689" s="73" t="str">
        <f>IF(Proc[[#This Row],[Author]]="Marcela Urrego",VLOOKUP(LEFT(Proc[[#This Row],[Requested]],1),Table3[#All],2,0),VLOOKUP(Proc[[#This Row],[Author]],Table4[],2,0))</f>
        <v>HC</v>
      </c>
      <c r="L689" s="32" t="s">
        <v>530</v>
      </c>
      <c r="M689" s="69">
        <v>45713.229062500002</v>
      </c>
      <c r="N689" s="69">
        <v>45715</v>
      </c>
      <c r="O689" s="69">
        <v>45715</v>
      </c>
      <c r="P689" s="74" t="str">
        <f ca="1">IF(Proc[[#This Row],[DaysAgeing]]&gt;5,"yep","on track")</f>
        <v>on track</v>
      </c>
      <c r="Q689" s="3">
        <f ca="1">IF(Proc[[#This Row],[DateClosed]]="",ABS(NETWORKDAYS(Proc[[#This Row],[DateOpened]],TODAY()))-1,ABS(NETWORKDAYS(Proc[[#This Row],[DateOpened]],Proc[[#This Row],[DateClosed]]))-1)</f>
        <v>2</v>
      </c>
      <c r="R689" s="74" t="s">
        <v>496</v>
      </c>
      <c r="S689" s="73"/>
    </row>
    <row r="690" spans="1:19" hidden="1">
      <c r="A690" s="72" t="s">
        <v>2288</v>
      </c>
      <c r="B690" s="73" t="str">
        <f>IFERROR(VLOOKUP(Proc[[#This Row],[App]],Table2[],3,0),"open")</f>
        <v>ok</v>
      </c>
      <c r="C690" s="72" t="s">
        <v>369</v>
      </c>
      <c r="D690" t="s">
        <v>2310</v>
      </c>
      <c r="E690" t="s">
        <v>2305</v>
      </c>
      <c r="F690" s="73" t="s">
        <v>2306</v>
      </c>
      <c r="G690" s="72" t="s">
        <v>400</v>
      </c>
      <c r="H690" s="73" t="str">
        <f>IF(Proc[[#This Row],[type]]="LFF (MDG-F)",MID(Proc[[#This Row],[Obj]],13,10),"")</f>
        <v/>
      </c>
      <c r="J690" s="73" t="b">
        <f>Proc[[#This Row],[Requested]]=Proc[[#This Row],[CurrentParent]]</f>
        <v>0</v>
      </c>
      <c r="K690" s="73" t="str">
        <f>IF(Proc[[#This Row],[Author]]="Marcela Urrego",VLOOKUP(LEFT(Proc[[#This Row],[Requested]],1),Table3[#All],2,0),VLOOKUP(Proc[[#This Row],[Author]],Table4[],2,0))</f>
        <v>HC</v>
      </c>
      <c r="L690" s="32" t="s">
        <v>530</v>
      </c>
      <c r="M690" s="69">
        <v>45713.229062500002</v>
      </c>
      <c r="N690" s="69">
        <v>45715</v>
      </c>
      <c r="O690" s="69">
        <v>45715</v>
      </c>
      <c r="P690" s="74" t="str">
        <f ca="1">IF(Proc[[#This Row],[DaysAgeing]]&gt;5,"yep","on track")</f>
        <v>on track</v>
      </c>
      <c r="Q690" s="3">
        <f ca="1">IF(Proc[[#This Row],[DateClosed]]="",ABS(NETWORKDAYS(Proc[[#This Row],[DateOpened]],TODAY()))-1,ABS(NETWORKDAYS(Proc[[#This Row],[DateOpened]],Proc[[#This Row],[DateClosed]]))-1)</f>
        <v>2</v>
      </c>
      <c r="R690" s="74" t="s">
        <v>496</v>
      </c>
      <c r="S690" s="73"/>
    </row>
    <row r="691" spans="1:19" hidden="1">
      <c r="A691" s="72" t="s">
        <v>2288</v>
      </c>
      <c r="B691" s="73" t="str">
        <f>IFERROR(VLOOKUP(Proc[[#This Row],[App]],Table2[],3,0),"open")</f>
        <v>ok</v>
      </c>
      <c r="C691" s="72" t="s">
        <v>369</v>
      </c>
      <c r="D691" t="s">
        <v>2311</v>
      </c>
      <c r="E691" t="s">
        <v>2305</v>
      </c>
      <c r="F691" s="73" t="s">
        <v>2306</v>
      </c>
      <c r="G691" s="72" t="s">
        <v>400</v>
      </c>
      <c r="H691" s="73" t="str">
        <f>IF(Proc[[#This Row],[type]]="LFF (MDG-F)",MID(Proc[[#This Row],[Obj]],13,10),"")</f>
        <v/>
      </c>
      <c r="J691" s="73" t="b">
        <f>Proc[[#This Row],[Requested]]=Proc[[#This Row],[CurrentParent]]</f>
        <v>0</v>
      </c>
      <c r="K691" s="73" t="str">
        <f>IF(Proc[[#This Row],[Author]]="Marcela Urrego",VLOOKUP(LEFT(Proc[[#This Row],[Requested]],1),Table3[#All],2,0),VLOOKUP(Proc[[#This Row],[Author]],Table4[],2,0))</f>
        <v>HC</v>
      </c>
      <c r="L691" s="32" t="s">
        <v>530</v>
      </c>
      <c r="M691" s="69">
        <v>45713.229062500002</v>
      </c>
      <c r="N691" s="69">
        <v>45715</v>
      </c>
      <c r="O691" s="69">
        <v>45715</v>
      </c>
      <c r="P691" s="74" t="str">
        <f ca="1">IF(Proc[[#This Row],[DaysAgeing]]&gt;5,"yep","on track")</f>
        <v>on track</v>
      </c>
      <c r="Q691" s="3">
        <f ca="1">IF(Proc[[#This Row],[DateClosed]]="",ABS(NETWORKDAYS(Proc[[#This Row],[DateOpened]],TODAY()))-1,ABS(NETWORKDAYS(Proc[[#This Row],[DateOpened]],Proc[[#This Row],[DateClosed]]))-1)</f>
        <v>2</v>
      </c>
      <c r="R691" s="74" t="s">
        <v>496</v>
      </c>
      <c r="S691" s="73"/>
    </row>
    <row r="692" spans="1:19" hidden="1">
      <c r="A692" s="72" t="s">
        <v>2288</v>
      </c>
      <c r="B692" s="73" t="str">
        <f>IFERROR(VLOOKUP(Proc[[#This Row],[App]],Table2[],3,0),"open")</f>
        <v>ok</v>
      </c>
      <c r="C692" s="72" t="s">
        <v>369</v>
      </c>
      <c r="D692" t="s">
        <v>2312</v>
      </c>
      <c r="E692" t="s">
        <v>2305</v>
      </c>
      <c r="F692" s="73" t="s">
        <v>2306</v>
      </c>
      <c r="G692" s="72" t="s">
        <v>400</v>
      </c>
      <c r="H692" s="73" t="str">
        <f>IF(Proc[[#This Row],[type]]="LFF (MDG-F)",MID(Proc[[#This Row],[Obj]],13,10),"")</f>
        <v/>
      </c>
      <c r="J692" s="73" t="b">
        <f>Proc[[#This Row],[Requested]]=Proc[[#This Row],[CurrentParent]]</f>
        <v>0</v>
      </c>
      <c r="K692" s="73" t="str">
        <f>IF(Proc[[#This Row],[Author]]="Marcela Urrego",VLOOKUP(LEFT(Proc[[#This Row],[Requested]],1),Table3[#All],2,0),VLOOKUP(Proc[[#This Row],[Author]],Table4[],2,0))</f>
        <v>HC</v>
      </c>
      <c r="L692" s="32" t="s">
        <v>530</v>
      </c>
      <c r="M692" s="69">
        <v>45713.229062500002</v>
      </c>
      <c r="N692" s="69">
        <v>45715</v>
      </c>
      <c r="O692" s="69">
        <v>45715</v>
      </c>
      <c r="P692" s="74" t="str">
        <f ca="1">IF(Proc[[#This Row],[DaysAgeing]]&gt;5,"yep","on track")</f>
        <v>on track</v>
      </c>
      <c r="Q692" s="3">
        <f ca="1">IF(Proc[[#This Row],[DateClosed]]="",ABS(NETWORKDAYS(Proc[[#This Row],[DateOpened]],TODAY()))-1,ABS(NETWORKDAYS(Proc[[#This Row],[DateOpened]],Proc[[#This Row],[DateClosed]]))-1)</f>
        <v>2</v>
      </c>
      <c r="R692" s="74" t="s">
        <v>496</v>
      </c>
      <c r="S692" s="73"/>
    </row>
    <row r="693" spans="1:19" hidden="1">
      <c r="A693" s="72" t="s">
        <v>2288</v>
      </c>
      <c r="B693" s="73" t="str">
        <f>IFERROR(VLOOKUP(Proc[[#This Row],[App]],Table2[],3,0),"open")</f>
        <v>ok</v>
      </c>
      <c r="C693" s="72" t="s">
        <v>369</v>
      </c>
      <c r="D693" t="s">
        <v>2313</v>
      </c>
      <c r="E693" t="s">
        <v>2314</v>
      </c>
      <c r="F693" s="73" t="s">
        <v>2315</v>
      </c>
      <c r="G693" s="72" t="s">
        <v>400</v>
      </c>
      <c r="H693" s="73" t="str">
        <f>IF(Proc[[#This Row],[type]]="LFF (MDG-F)",MID(Proc[[#This Row],[Obj]],13,10),"")</f>
        <v/>
      </c>
      <c r="J693" s="73" t="b">
        <f>Proc[[#This Row],[Requested]]=Proc[[#This Row],[CurrentParent]]</f>
        <v>0</v>
      </c>
      <c r="K693" s="73" t="str">
        <f>IF(Proc[[#This Row],[Author]]="Marcela Urrego",VLOOKUP(LEFT(Proc[[#This Row],[Requested]],1),Table3[#All],2,0),VLOOKUP(Proc[[#This Row],[Author]],Table4[],2,0))</f>
        <v>HC</v>
      </c>
      <c r="L693" s="32" t="s">
        <v>530</v>
      </c>
      <c r="M693" s="69">
        <v>45713.229062500002</v>
      </c>
      <c r="N693" s="69">
        <v>45715</v>
      </c>
      <c r="O693" s="69">
        <v>45715</v>
      </c>
      <c r="P693" s="74" t="str">
        <f ca="1">IF(Proc[[#This Row],[DaysAgeing]]&gt;5,"yep","on track")</f>
        <v>on track</v>
      </c>
      <c r="Q693" s="3">
        <f ca="1">IF(Proc[[#This Row],[DateClosed]]="",ABS(NETWORKDAYS(Proc[[#This Row],[DateOpened]],TODAY()))-1,ABS(NETWORKDAYS(Proc[[#This Row],[DateOpened]],Proc[[#This Row],[DateClosed]]))-1)</f>
        <v>2</v>
      </c>
      <c r="R693" s="74" t="s">
        <v>496</v>
      </c>
      <c r="S693" s="73"/>
    </row>
    <row r="694" spans="1:19" hidden="1">
      <c r="A694" s="72" t="s">
        <v>2288</v>
      </c>
      <c r="B694" s="73" t="str">
        <f>IFERROR(VLOOKUP(Proc[[#This Row],[App]],Table2[],3,0),"open")</f>
        <v>ok</v>
      </c>
      <c r="C694" s="72" t="s">
        <v>369</v>
      </c>
      <c r="D694" t="s">
        <v>2316</v>
      </c>
      <c r="E694" t="s">
        <v>2317</v>
      </c>
      <c r="F694" s="73" t="s">
        <v>2318</v>
      </c>
      <c r="G694" s="72" t="s">
        <v>400</v>
      </c>
      <c r="H694" s="73" t="str">
        <f>IF(Proc[[#This Row],[type]]="LFF (MDG-F)",MID(Proc[[#This Row],[Obj]],13,10),"")</f>
        <v/>
      </c>
      <c r="J694" s="73" t="b">
        <f>Proc[[#This Row],[Requested]]=Proc[[#This Row],[CurrentParent]]</f>
        <v>0</v>
      </c>
      <c r="K694" s="73" t="str">
        <f>IF(Proc[[#This Row],[Author]]="Marcela Urrego",VLOOKUP(LEFT(Proc[[#This Row],[Requested]],1),Table3[#All],2,0),VLOOKUP(Proc[[#This Row],[Author]],Table4[],2,0))</f>
        <v>HC</v>
      </c>
      <c r="L694" s="32" t="s">
        <v>530</v>
      </c>
      <c r="M694" s="69">
        <v>45713.229062500002</v>
      </c>
      <c r="N694" s="69">
        <v>45715</v>
      </c>
      <c r="O694" s="69">
        <v>45715</v>
      </c>
      <c r="P694" s="74" t="str">
        <f ca="1">IF(Proc[[#This Row],[DaysAgeing]]&gt;5,"yep","on track")</f>
        <v>on track</v>
      </c>
      <c r="Q694" s="3">
        <f ca="1">IF(Proc[[#This Row],[DateClosed]]="",ABS(NETWORKDAYS(Proc[[#This Row],[DateOpened]],TODAY()))-1,ABS(NETWORKDAYS(Proc[[#This Row],[DateOpened]],Proc[[#This Row],[DateClosed]]))-1)</f>
        <v>2</v>
      </c>
      <c r="R694" s="74" t="s">
        <v>496</v>
      </c>
      <c r="S694" s="73"/>
    </row>
    <row r="695" spans="1:19" hidden="1">
      <c r="A695" s="72" t="s">
        <v>2288</v>
      </c>
      <c r="B695" s="73" t="str">
        <f>IFERROR(VLOOKUP(Proc[[#This Row],[App]],Table2[],3,0),"open")</f>
        <v>ok</v>
      </c>
      <c r="C695" s="72" t="s">
        <v>369</v>
      </c>
      <c r="D695" t="s">
        <v>2319</v>
      </c>
      <c r="E695" t="s">
        <v>2320</v>
      </c>
      <c r="F695" s="73" t="s">
        <v>2321</v>
      </c>
      <c r="G695" s="72" t="s">
        <v>400</v>
      </c>
      <c r="H695" s="73" t="str">
        <f>IF(Proc[[#This Row],[type]]="LFF (MDG-F)",MID(Proc[[#This Row],[Obj]],13,10),"")</f>
        <v/>
      </c>
      <c r="J695" s="73" t="b">
        <f>Proc[[#This Row],[Requested]]=Proc[[#This Row],[CurrentParent]]</f>
        <v>0</v>
      </c>
      <c r="K695" s="73" t="str">
        <f>IF(Proc[[#This Row],[Author]]="Marcela Urrego",VLOOKUP(LEFT(Proc[[#This Row],[Requested]],1),Table3[#All],2,0),VLOOKUP(Proc[[#This Row],[Author]],Table4[],2,0))</f>
        <v>HC</v>
      </c>
      <c r="L695" s="32" t="s">
        <v>530</v>
      </c>
      <c r="M695" s="69">
        <v>45713.229062500002</v>
      </c>
      <c r="N695" s="69">
        <v>45715</v>
      </c>
      <c r="O695" s="69">
        <v>45715</v>
      </c>
      <c r="P695" s="74" t="str">
        <f ca="1">IF(Proc[[#This Row],[DaysAgeing]]&gt;5,"yep","on track")</f>
        <v>on track</v>
      </c>
      <c r="Q695" s="3">
        <f ca="1">IF(Proc[[#This Row],[DateClosed]]="",ABS(NETWORKDAYS(Proc[[#This Row],[DateOpened]],TODAY()))-1,ABS(NETWORKDAYS(Proc[[#This Row],[DateOpened]],Proc[[#This Row],[DateClosed]]))-1)</f>
        <v>2</v>
      </c>
      <c r="R695" s="74" t="s">
        <v>496</v>
      </c>
      <c r="S695" s="73"/>
    </row>
    <row r="696" spans="1:19" hidden="1">
      <c r="A696" s="72" t="s">
        <v>2288</v>
      </c>
      <c r="B696" s="73" t="str">
        <f>IFERROR(VLOOKUP(Proc[[#This Row],[App]],Table2[],3,0),"open")</f>
        <v>ok</v>
      </c>
      <c r="C696" s="72" t="s">
        <v>369</v>
      </c>
      <c r="D696" t="s">
        <v>2322</v>
      </c>
      <c r="E696" t="s">
        <v>2323</v>
      </c>
      <c r="F696" s="73" t="s">
        <v>2324</v>
      </c>
      <c r="G696" s="72" t="s">
        <v>400</v>
      </c>
      <c r="H696" s="73" t="str">
        <f>IF(Proc[[#This Row],[type]]="LFF (MDG-F)",MID(Proc[[#This Row],[Obj]],13,10),"")</f>
        <v/>
      </c>
      <c r="J696" s="73" t="b">
        <f>Proc[[#This Row],[Requested]]=Proc[[#This Row],[CurrentParent]]</f>
        <v>0</v>
      </c>
      <c r="K696" s="73" t="str">
        <f>IF(Proc[[#This Row],[Author]]="Marcela Urrego",VLOOKUP(LEFT(Proc[[#This Row],[Requested]],1),Table3[#All],2,0),VLOOKUP(Proc[[#This Row],[Author]],Table4[],2,0))</f>
        <v>HC</v>
      </c>
      <c r="L696" s="32" t="s">
        <v>530</v>
      </c>
      <c r="M696" s="69">
        <v>45713.229062500002</v>
      </c>
      <c r="N696" s="69">
        <v>45715</v>
      </c>
      <c r="O696" s="69">
        <v>45715</v>
      </c>
      <c r="P696" s="74" t="str">
        <f ca="1">IF(Proc[[#This Row],[DaysAgeing]]&gt;5,"yep","on track")</f>
        <v>on track</v>
      </c>
      <c r="Q696" s="3">
        <f ca="1">IF(Proc[[#This Row],[DateClosed]]="",ABS(NETWORKDAYS(Proc[[#This Row],[DateOpened]],TODAY()))-1,ABS(NETWORKDAYS(Proc[[#This Row],[DateOpened]],Proc[[#This Row],[DateClosed]]))-1)</f>
        <v>2</v>
      </c>
      <c r="R696" s="74" t="s">
        <v>496</v>
      </c>
      <c r="S696" s="73"/>
    </row>
    <row r="697" spans="1:19" hidden="1">
      <c r="A697" s="72" t="s">
        <v>2288</v>
      </c>
      <c r="B697" s="73" t="str">
        <f>IFERROR(VLOOKUP(Proc[[#This Row],[App]],Table2[],3,0),"open")</f>
        <v>ok</v>
      </c>
      <c r="C697" s="72" t="s">
        <v>369</v>
      </c>
      <c r="D697" t="s">
        <v>2325</v>
      </c>
      <c r="E697" t="s">
        <v>2323</v>
      </c>
      <c r="F697" s="73" t="s">
        <v>2324</v>
      </c>
      <c r="G697" s="72" t="s">
        <v>400</v>
      </c>
      <c r="H697" s="73" t="str">
        <f>IF(Proc[[#This Row],[type]]="LFF (MDG-F)",MID(Proc[[#This Row],[Obj]],13,10),"")</f>
        <v/>
      </c>
      <c r="J697" s="73" t="b">
        <f>Proc[[#This Row],[Requested]]=Proc[[#This Row],[CurrentParent]]</f>
        <v>0</v>
      </c>
      <c r="K697" s="73" t="str">
        <f>IF(Proc[[#This Row],[Author]]="Marcela Urrego",VLOOKUP(LEFT(Proc[[#This Row],[Requested]],1),Table3[#All],2,0),VLOOKUP(Proc[[#This Row],[Author]],Table4[],2,0))</f>
        <v>HC</v>
      </c>
      <c r="L697" s="32" t="s">
        <v>530</v>
      </c>
      <c r="M697" s="69">
        <v>45713.229062500002</v>
      </c>
      <c r="N697" s="69">
        <v>45715</v>
      </c>
      <c r="O697" s="69">
        <v>45715</v>
      </c>
      <c r="P697" s="74" t="str">
        <f ca="1">IF(Proc[[#This Row],[DaysAgeing]]&gt;5,"yep","on track")</f>
        <v>on track</v>
      </c>
      <c r="Q697" s="3">
        <f ca="1">IF(Proc[[#This Row],[DateClosed]]="",ABS(NETWORKDAYS(Proc[[#This Row],[DateOpened]],TODAY()))-1,ABS(NETWORKDAYS(Proc[[#This Row],[DateOpened]],Proc[[#This Row],[DateClosed]]))-1)</f>
        <v>2</v>
      </c>
      <c r="R697" s="74" t="s">
        <v>496</v>
      </c>
      <c r="S697" s="73"/>
    </row>
    <row r="698" spans="1:19" hidden="1">
      <c r="A698" s="72" t="s">
        <v>2288</v>
      </c>
      <c r="B698" s="73" t="str">
        <f>IFERROR(VLOOKUP(Proc[[#This Row],[App]],Table2[],3,0),"open")</f>
        <v>ok</v>
      </c>
      <c r="C698" s="72" t="s">
        <v>369</v>
      </c>
      <c r="D698" t="s">
        <v>2326</v>
      </c>
      <c r="E698" t="s">
        <v>2317</v>
      </c>
      <c r="F698" s="73" t="s">
        <v>2324</v>
      </c>
      <c r="G698" s="72" t="s">
        <v>400</v>
      </c>
      <c r="H698" s="73" t="str">
        <f>IF(Proc[[#This Row],[type]]="LFF (MDG-F)",MID(Proc[[#This Row],[Obj]],13,10),"")</f>
        <v/>
      </c>
      <c r="J698" s="73" t="b">
        <f>Proc[[#This Row],[Requested]]=Proc[[#This Row],[CurrentParent]]</f>
        <v>0</v>
      </c>
      <c r="K698" s="73" t="str">
        <f>IF(Proc[[#This Row],[Author]]="Marcela Urrego",VLOOKUP(LEFT(Proc[[#This Row],[Requested]],1),Table3[#All],2,0),VLOOKUP(Proc[[#This Row],[Author]],Table4[],2,0))</f>
        <v>HC</v>
      </c>
      <c r="L698" s="32" t="s">
        <v>530</v>
      </c>
      <c r="M698" s="69">
        <v>45713.229062500002</v>
      </c>
      <c r="N698" s="69">
        <v>45715</v>
      </c>
      <c r="O698" s="69">
        <v>45715</v>
      </c>
      <c r="P698" s="74" t="str">
        <f ca="1">IF(Proc[[#This Row],[DaysAgeing]]&gt;5,"yep","on track")</f>
        <v>on track</v>
      </c>
      <c r="Q698" s="3">
        <f ca="1">IF(Proc[[#This Row],[DateClosed]]="",ABS(NETWORKDAYS(Proc[[#This Row],[DateOpened]],TODAY()))-1,ABS(NETWORKDAYS(Proc[[#This Row],[DateOpened]],Proc[[#This Row],[DateClosed]]))-1)</f>
        <v>2</v>
      </c>
      <c r="R698" s="74" t="s">
        <v>496</v>
      </c>
      <c r="S698" s="73"/>
    </row>
    <row r="699" spans="1:19" hidden="1">
      <c r="A699" s="72" t="s">
        <v>2288</v>
      </c>
      <c r="B699" s="73" t="str">
        <f>IFERROR(VLOOKUP(Proc[[#This Row],[App]],Table2[],3,0),"open")</f>
        <v>ok</v>
      </c>
      <c r="C699" s="72" t="s">
        <v>369</v>
      </c>
      <c r="D699" t="s">
        <v>2327</v>
      </c>
      <c r="E699" t="s">
        <v>2317</v>
      </c>
      <c r="F699" s="73" t="s">
        <v>2324</v>
      </c>
      <c r="G699" s="72" t="s">
        <v>400</v>
      </c>
      <c r="H699" s="73" t="str">
        <f>IF(Proc[[#This Row],[type]]="LFF (MDG-F)",MID(Proc[[#This Row],[Obj]],13,10),"")</f>
        <v/>
      </c>
      <c r="J699" s="73" t="b">
        <f>Proc[[#This Row],[Requested]]=Proc[[#This Row],[CurrentParent]]</f>
        <v>0</v>
      </c>
      <c r="K699" s="73" t="str">
        <f>IF(Proc[[#This Row],[Author]]="Marcela Urrego",VLOOKUP(LEFT(Proc[[#This Row],[Requested]],1),Table3[#All],2,0),VLOOKUP(Proc[[#This Row],[Author]],Table4[],2,0))</f>
        <v>HC</v>
      </c>
      <c r="L699" s="32" t="s">
        <v>530</v>
      </c>
      <c r="M699" s="69">
        <v>45713.229062500002</v>
      </c>
      <c r="N699" s="69">
        <v>45715</v>
      </c>
      <c r="O699" s="69">
        <v>45715</v>
      </c>
      <c r="P699" s="74" t="str">
        <f ca="1">IF(Proc[[#This Row],[DaysAgeing]]&gt;5,"yep","on track")</f>
        <v>on track</v>
      </c>
      <c r="Q699" s="3">
        <f ca="1">IF(Proc[[#This Row],[DateClosed]]="",ABS(NETWORKDAYS(Proc[[#This Row],[DateOpened]],TODAY()))-1,ABS(NETWORKDAYS(Proc[[#This Row],[DateOpened]],Proc[[#This Row],[DateClosed]]))-1)</f>
        <v>2</v>
      </c>
      <c r="R699" s="74" t="s">
        <v>496</v>
      </c>
      <c r="S699" s="73"/>
    </row>
    <row r="700" spans="1:19" hidden="1">
      <c r="A700" s="72" t="s">
        <v>2288</v>
      </c>
      <c r="B700" s="73" t="str">
        <f>IFERROR(VLOOKUP(Proc[[#This Row],[App]],Table2[],3,0),"open")</f>
        <v>ok</v>
      </c>
      <c r="C700" s="72" t="s">
        <v>369</v>
      </c>
      <c r="D700" t="s">
        <v>2328</v>
      </c>
      <c r="E700" t="s">
        <v>2317</v>
      </c>
      <c r="F700" s="73" t="s">
        <v>2324</v>
      </c>
      <c r="G700" s="72" t="s">
        <v>400</v>
      </c>
      <c r="H700" s="73" t="str">
        <f>IF(Proc[[#This Row],[type]]="LFF (MDG-F)",MID(Proc[[#This Row],[Obj]],13,10),"")</f>
        <v/>
      </c>
      <c r="J700" s="73" t="b">
        <f>Proc[[#This Row],[Requested]]=Proc[[#This Row],[CurrentParent]]</f>
        <v>0</v>
      </c>
      <c r="K700" s="73" t="str">
        <f>IF(Proc[[#This Row],[Author]]="Marcela Urrego",VLOOKUP(LEFT(Proc[[#This Row],[Requested]],1),Table3[#All],2,0),VLOOKUP(Proc[[#This Row],[Author]],Table4[],2,0))</f>
        <v>HC</v>
      </c>
      <c r="L700" s="32" t="s">
        <v>530</v>
      </c>
      <c r="M700" s="69">
        <v>45713.229062500002</v>
      </c>
      <c r="N700" s="69">
        <v>45715</v>
      </c>
      <c r="O700" s="69">
        <v>45715</v>
      </c>
      <c r="P700" s="74" t="str">
        <f ca="1">IF(Proc[[#This Row],[DaysAgeing]]&gt;5,"yep","on track")</f>
        <v>on track</v>
      </c>
      <c r="Q700" s="3">
        <f ca="1">IF(Proc[[#This Row],[DateClosed]]="",ABS(NETWORKDAYS(Proc[[#This Row],[DateOpened]],TODAY()))-1,ABS(NETWORKDAYS(Proc[[#This Row],[DateOpened]],Proc[[#This Row],[DateClosed]]))-1)</f>
        <v>2</v>
      </c>
      <c r="R700" s="74" t="s">
        <v>496</v>
      </c>
      <c r="S700" s="73"/>
    </row>
    <row r="701" spans="1:19" hidden="1">
      <c r="A701" s="72" t="s">
        <v>2288</v>
      </c>
      <c r="B701" s="73" t="str">
        <f>IFERROR(VLOOKUP(Proc[[#This Row],[App]],Table2[],3,0),"open")</f>
        <v>ok</v>
      </c>
      <c r="C701" s="72" t="s">
        <v>369</v>
      </c>
      <c r="D701" t="s">
        <v>2329</v>
      </c>
      <c r="E701" t="s">
        <v>2297</v>
      </c>
      <c r="F701" s="73" t="s">
        <v>2298</v>
      </c>
      <c r="G701" s="72" t="s">
        <v>400</v>
      </c>
      <c r="H701" s="73" t="str">
        <f>IF(Proc[[#This Row],[type]]="LFF (MDG-F)",MID(Proc[[#This Row],[Obj]],13,10),"")</f>
        <v/>
      </c>
      <c r="J701" s="73" t="b">
        <f>Proc[[#This Row],[Requested]]=Proc[[#This Row],[CurrentParent]]</f>
        <v>0</v>
      </c>
      <c r="K701" s="73" t="str">
        <f>IF(Proc[[#This Row],[Author]]="Marcela Urrego",VLOOKUP(LEFT(Proc[[#This Row],[Requested]],1),Table3[#All],2,0),VLOOKUP(Proc[[#This Row],[Author]],Table4[],2,0))</f>
        <v>HC</v>
      </c>
      <c r="L701" s="32" t="s">
        <v>530</v>
      </c>
      <c r="M701" s="69">
        <v>45713.229062500002</v>
      </c>
      <c r="N701" s="69">
        <v>45715</v>
      </c>
      <c r="O701" s="69">
        <v>45715</v>
      </c>
      <c r="P701" s="74" t="str">
        <f ca="1">IF(Proc[[#This Row],[DaysAgeing]]&gt;5,"yep","on track")</f>
        <v>on track</v>
      </c>
      <c r="Q701" s="3">
        <f ca="1">IF(Proc[[#This Row],[DateClosed]]="",ABS(NETWORKDAYS(Proc[[#This Row],[DateOpened]],TODAY()))-1,ABS(NETWORKDAYS(Proc[[#This Row],[DateOpened]],Proc[[#This Row],[DateClosed]]))-1)</f>
        <v>2</v>
      </c>
      <c r="R701" s="74" t="s">
        <v>496</v>
      </c>
      <c r="S701" s="73"/>
    </row>
    <row r="702" spans="1:19" hidden="1">
      <c r="A702" s="72" t="s">
        <v>2288</v>
      </c>
      <c r="B702" s="73" t="str">
        <f>IFERROR(VLOOKUP(Proc[[#This Row],[App]],Table2[],3,0),"open")</f>
        <v>ok</v>
      </c>
      <c r="C702" s="72" t="s">
        <v>369</v>
      </c>
      <c r="D702" t="s">
        <v>2330</v>
      </c>
      <c r="E702" t="s">
        <v>2331</v>
      </c>
      <c r="F702" s="73" t="s">
        <v>2332</v>
      </c>
      <c r="G702" s="72" t="s">
        <v>400</v>
      </c>
      <c r="H702" s="73" t="str">
        <f>IF(Proc[[#This Row],[type]]="LFF (MDG-F)",MID(Proc[[#This Row],[Obj]],13,10),"")</f>
        <v/>
      </c>
      <c r="J702" s="73" t="b">
        <f>Proc[[#This Row],[Requested]]=Proc[[#This Row],[CurrentParent]]</f>
        <v>0</v>
      </c>
      <c r="K702" s="73" t="str">
        <f>IF(Proc[[#This Row],[Author]]="Marcela Urrego",VLOOKUP(LEFT(Proc[[#This Row],[Requested]],1),Table3[#All],2,0),VLOOKUP(Proc[[#This Row],[Author]],Table4[],2,0))</f>
        <v>HC</v>
      </c>
      <c r="L702" s="32" t="s">
        <v>530</v>
      </c>
      <c r="M702" s="69">
        <v>45713.229062500002</v>
      </c>
      <c r="N702" s="69">
        <v>45715</v>
      </c>
      <c r="O702" s="69">
        <v>45715</v>
      </c>
      <c r="P702" s="74" t="str">
        <f ca="1">IF(Proc[[#This Row],[DaysAgeing]]&gt;5,"yep","on track")</f>
        <v>on track</v>
      </c>
      <c r="Q702" s="3">
        <f ca="1">IF(Proc[[#This Row],[DateClosed]]="",ABS(NETWORKDAYS(Proc[[#This Row],[DateOpened]],TODAY()))-1,ABS(NETWORKDAYS(Proc[[#This Row],[DateOpened]],Proc[[#This Row],[DateClosed]]))-1)</f>
        <v>2</v>
      </c>
      <c r="R702" s="74" t="s">
        <v>496</v>
      </c>
      <c r="S702" s="73"/>
    </row>
    <row r="703" spans="1:19" hidden="1">
      <c r="A703" s="72" t="s">
        <v>2288</v>
      </c>
      <c r="B703" s="73" t="str">
        <f>IFERROR(VLOOKUP(Proc[[#This Row],[App]],Table2[],3,0),"open")</f>
        <v>ok</v>
      </c>
      <c r="C703" s="72" t="s">
        <v>369</v>
      </c>
      <c r="D703" t="s">
        <v>2333</v>
      </c>
      <c r="E703" t="s">
        <v>2334</v>
      </c>
      <c r="F703" s="73" t="s">
        <v>2332</v>
      </c>
      <c r="G703" s="72" t="s">
        <v>400</v>
      </c>
      <c r="H703" s="73" t="str">
        <f>IF(Proc[[#This Row],[type]]="LFF (MDG-F)",MID(Proc[[#This Row],[Obj]],13,10),"")</f>
        <v/>
      </c>
      <c r="J703" s="73" t="b">
        <f>Proc[[#This Row],[Requested]]=Proc[[#This Row],[CurrentParent]]</f>
        <v>0</v>
      </c>
      <c r="K703" s="73" t="str">
        <f>IF(Proc[[#This Row],[Author]]="Marcela Urrego",VLOOKUP(LEFT(Proc[[#This Row],[Requested]],1),Table3[#All],2,0),VLOOKUP(Proc[[#This Row],[Author]],Table4[],2,0))</f>
        <v>HC</v>
      </c>
      <c r="L703" s="32" t="s">
        <v>530</v>
      </c>
      <c r="M703" s="69">
        <v>45713.229062500002</v>
      </c>
      <c r="N703" s="69">
        <v>45715</v>
      </c>
      <c r="O703" s="69">
        <v>45715</v>
      </c>
      <c r="P703" s="74" t="str">
        <f ca="1">IF(Proc[[#This Row],[DaysAgeing]]&gt;5,"yep","on track")</f>
        <v>on track</v>
      </c>
      <c r="Q703" s="3">
        <f ca="1">IF(Proc[[#This Row],[DateClosed]]="",ABS(NETWORKDAYS(Proc[[#This Row],[DateOpened]],TODAY()))-1,ABS(NETWORKDAYS(Proc[[#This Row],[DateOpened]],Proc[[#This Row],[DateClosed]]))-1)</f>
        <v>2</v>
      </c>
      <c r="R703" s="74" t="s">
        <v>496</v>
      </c>
      <c r="S703" s="73"/>
    </row>
    <row r="704" spans="1:19" hidden="1">
      <c r="A704" s="72" t="s">
        <v>2288</v>
      </c>
      <c r="B704" s="73" t="str">
        <f>IFERROR(VLOOKUP(Proc[[#This Row],[App]],Table2[],3,0),"open")</f>
        <v>ok</v>
      </c>
      <c r="C704" s="72" t="s">
        <v>369</v>
      </c>
      <c r="D704" t="s">
        <v>2335</v>
      </c>
      <c r="E704" t="s">
        <v>2334</v>
      </c>
      <c r="F704" s="73" t="s">
        <v>2332</v>
      </c>
      <c r="G704" s="72" t="s">
        <v>400</v>
      </c>
      <c r="H704" s="73" t="str">
        <f>IF(Proc[[#This Row],[type]]="LFF (MDG-F)",MID(Proc[[#This Row],[Obj]],13,10),"")</f>
        <v/>
      </c>
      <c r="J704" s="73" t="b">
        <f>Proc[[#This Row],[Requested]]=Proc[[#This Row],[CurrentParent]]</f>
        <v>0</v>
      </c>
      <c r="K704" s="73" t="str">
        <f>IF(Proc[[#This Row],[Author]]="Marcela Urrego",VLOOKUP(LEFT(Proc[[#This Row],[Requested]],1),Table3[#All],2,0),VLOOKUP(Proc[[#This Row],[Author]],Table4[],2,0))</f>
        <v>HC</v>
      </c>
      <c r="L704" s="32" t="s">
        <v>530</v>
      </c>
      <c r="M704" s="69">
        <v>45713.229062500002</v>
      </c>
      <c r="N704" s="69">
        <v>45715</v>
      </c>
      <c r="O704" s="69">
        <v>45715</v>
      </c>
      <c r="P704" s="74" t="str">
        <f ca="1">IF(Proc[[#This Row],[DaysAgeing]]&gt;5,"yep","on track")</f>
        <v>on track</v>
      </c>
      <c r="Q704" s="3">
        <f ca="1">IF(Proc[[#This Row],[DateClosed]]="",ABS(NETWORKDAYS(Proc[[#This Row],[DateOpened]],TODAY()))-1,ABS(NETWORKDAYS(Proc[[#This Row],[DateOpened]],Proc[[#This Row],[DateClosed]]))-1)</f>
        <v>2</v>
      </c>
      <c r="R704" s="74" t="s">
        <v>496</v>
      </c>
      <c r="S704" s="73"/>
    </row>
    <row r="705" spans="1:19" hidden="1">
      <c r="A705" s="72" t="s">
        <v>2288</v>
      </c>
      <c r="B705" s="73" t="str">
        <f>IFERROR(VLOOKUP(Proc[[#This Row],[App]],Table2[],3,0),"open")</f>
        <v>ok</v>
      </c>
      <c r="C705" s="72" t="s">
        <v>369</v>
      </c>
      <c r="D705" t="s">
        <v>2336</v>
      </c>
      <c r="E705" t="s">
        <v>2334</v>
      </c>
      <c r="F705" s="73" t="s">
        <v>2332</v>
      </c>
      <c r="G705" s="72" t="s">
        <v>400</v>
      </c>
      <c r="H705" s="73" t="str">
        <f>IF(Proc[[#This Row],[type]]="LFF (MDG-F)",MID(Proc[[#This Row],[Obj]],13,10),"")</f>
        <v/>
      </c>
      <c r="J705" s="73" t="b">
        <f>Proc[[#This Row],[Requested]]=Proc[[#This Row],[CurrentParent]]</f>
        <v>0</v>
      </c>
      <c r="K705" s="73" t="str">
        <f>IF(Proc[[#This Row],[Author]]="Marcela Urrego",VLOOKUP(LEFT(Proc[[#This Row],[Requested]],1),Table3[#All],2,0),VLOOKUP(Proc[[#This Row],[Author]],Table4[],2,0))</f>
        <v>HC</v>
      </c>
      <c r="L705" s="32" t="s">
        <v>530</v>
      </c>
      <c r="M705" s="69">
        <v>45713.229062500002</v>
      </c>
      <c r="N705" s="69">
        <v>45715</v>
      </c>
      <c r="O705" s="69">
        <v>45715</v>
      </c>
      <c r="P705" s="74" t="str">
        <f ca="1">IF(Proc[[#This Row],[DaysAgeing]]&gt;5,"yep","on track")</f>
        <v>on track</v>
      </c>
      <c r="Q705" s="3">
        <f ca="1">IF(Proc[[#This Row],[DateClosed]]="",ABS(NETWORKDAYS(Proc[[#This Row],[DateOpened]],TODAY()))-1,ABS(NETWORKDAYS(Proc[[#This Row],[DateOpened]],Proc[[#This Row],[DateClosed]]))-1)</f>
        <v>2</v>
      </c>
      <c r="R705" s="74" t="s">
        <v>496</v>
      </c>
      <c r="S705" s="73"/>
    </row>
    <row r="706" spans="1:19" hidden="1">
      <c r="A706" s="72" t="s">
        <v>2288</v>
      </c>
      <c r="B706" s="73" t="str">
        <f>IFERROR(VLOOKUP(Proc[[#This Row],[App]],Table2[],3,0),"open")</f>
        <v>ok</v>
      </c>
      <c r="C706" s="72" t="s">
        <v>369</v>
      </c>
      <c r="D706" t="s">
        <v>2337</v>
      </c>
      <c r="E706" t="s">
        <v>2334</v>
      </c>
      <c r="F706" s="73" t="s">
        <v>2332</v>
      </c>
      <c r="G706" s="72" t="s">
        <v>400</v>
      </c>
      <c r="H706" s="73" t="str">
        <f>IF(Proc[[#This Row],[type]]="LFF (MDG-F)",MID(Proc[[#This Row],[Obj]],13,10),"")</f>
        <v/>
      </c>
      <c r="J706" s="73" t="b">
        <f>Proc[[#This Row],[Requested]]=Proc[[#This Row],[CurrentParent]]</f>
        <v>0</v>
      </c>
      <c r="K706" s="73" t="str">
        <f>IF(Proc[[#This Row],[Author]]="Marcela Urrego",VLOOKUP(LEFT(Proc[[#This Row],[Requested]],1),Table3[#All],2,0),VLOOKUP(Proc[[#This Row],[Author]],Table4[],2,0))</f>
        <v>HC</v>
      </c>
      <c r="L706" s="32" t="s">
        <v>530</v>
      </c>
      <c r="M706" s="69">
        <v>45713.229062500002</v>
      </c>
      <c r="N706" s="69">
        <v>45715</v>
      </c>
      <c r="O706" s="69">
        <v>45715</v>
      </c>
      <c r="P706" s="74" t="str">
        <f ca="1">IF(Proc[[#This Row],[DaysAgeing]]&gt;5,"yep","on track")</f>
        <v>on track</v>
      </c>
      <c r="Q706" s="3">
        <f ca="1">IF(Proc[[#This Row],[DateClosed]]="",ABS(NETWORKDAYS(Proc[[#This Row],[DateOpened]],TODAY()))-1,ABS(NETWORKDAYS(Proc[[#This Row],[DateOpened]],Proc[[#This Row],[DateClosed]]))-1)</f>
        <v>2</v>
      </c>
      <c r="R706" s="74" t="s">
        <v>496</v>
      </c>
      <c r="S706" s="73"/>
    </row>
    <row r="707" spans="1:19" hidden="1">
      <c r="A707" s="72" t="s">
        <v>2288</v>
      </c>
      <c r="B707" s="73" t="str">
        <f>IFERROR(VLOOKUP(Proc[[#This Row],[App]],Table2[],3,0),"open")</f>
        <v>ok</v>
      </c>
      <c r="C707" s="72" t="s">
        <v>369</v>
      </c>
      <c r="D707" t="s">
        <v>2338</v>
      </c>
      <c r="E707" t="s">
        <v>2334</v>
      </c>
      <c r="F707" s="73" t="s">
        <v>2332</v>
      </c>
      <c r="G707" s="72" t="s">
        <v>400</v>
      </c>
      <c r="H707" s="73" t="str">
        <f>IF(Proc[[#This Row],[type]]="LFF (MDG-F)",MID(Proc[[#This Row],[Obj]],13,10),"")</f>
        <v/>
      </c>
      <c r="J707" s="73" t="b">
        <f>Proc[[#This Row],[Requested]]=Proc[[#This Row],[CurrentParent]]</f>
        <v>0</v>
      </c>
      <c r="K707" s="73" t="str">
        <f>IF(Proc[[#This Row],[Author]]="Marcela Urrego",VLOOKUP(LEFT(Proc[[#This Row],[Requested]],1),Table3[#All],2,0),VLOOKUP(Proc[[#This Row],[Author]],Table4[],2,0))</f>
        <v>HC</v>
      </c>
      <c r="L707" s="32" t="s">
        <v>530</v>
      </c>
      <c r="M707" s="69">
        <v>45713.229062500002</v>
      </c>
      <c r="N707" s="69">
        <v>45715</v>
      </c>
      <c r="O707" s="69">
        <v>45715</v>
      </c>
      <c r="P707" s="74" t="str">
        <f ca="1">IF(Proc[[#This Row],[DaysAgeing]]&gt;5,"yep","on track")</f>
        <v>on track</v>
      </c>
      <c r="Q707" s="3">
        <f ca="1">IF(Proc[[#This Row],[DateClosed]]="",ABS(NETWORKDAYS(Proc[[#This Row],[DateOpened]],TODAY()))-1,ABS(NETWORKDAYS(Proc[[#This Row],[DateOpened]],Proc[[#This Row],[DateClosed]]))-1)</f>
        <v>2</v>
      </c>
      <c r="R707" s="74" t="s">
        <v>496</v>
      </c>
      <c r="S707" s="73"/>
    </row>
    <row r="708" spans="1:19" hidden="1">
      <c r="A708" s="72" t="s">
        <v>2288</v>
      </c>
      <c r="B708" s="73" t="str">
        <f>IFERROR(VLOOKUP(Proc[[#This Row],[App]],Table2[],3,0),"open")</f>
        <v>ok</v>
      </c>
      <c r="C708" s="72" t="s">
        <v>369</v>
      </c>
      <c r="D708" t="s">
        <v>2339</v>
      </c>
      <c r="E708" t="s">
        <v>2334</v>
      </c>
      <c r="F708" s="73" t="s">
        <v>2332</v>
      </c>
      <c r="G708" s="72" t="s">
        <v>400</v>
      </c>
      <c r="H708" s="73" t="str">
        <f>IF(Proc[[#This Row],[type]]="LFF (MDG-F)",MID(Proc[[#This Row],[Obj]],13,10),"")</f>
        <v/>
      </c>
      <c r="J708" s="73" t="b">
        <f>Proc[[#This Row],[Requested]]=Proc[[#This Row],[CurrentParent]]</f>
        <v>0</v>
      </c>
      <c r="K708" s="73" t="str">
        <f>IF(Proc[[#This Row],[Author]]="Marcela Urrego",VLOOKUP(LEFT(Proc[[#This Row],[Requested]],1),Table3[#All],2,0),VLOOKUP(Proc[[#This Row],[Author]],Table4[],2,0))</f>
        <v>HC</v>
      </c>
      <c r="L708" s="32" t="s">
        <v>530</v>
      </c>
      <c r="M708" s="69">
        <v>45713.229062500002</v>
      </c>
      <c r="N708" s="69">
        <v>45715</v>
      </c>
      <c r="O708" s="69">
        <v>45715</v>
      </c>
      <c r="P708" s="74" t="str">
        <f ca="1">IF(Proc[[#This Row],[DaysAgeing]]&gt;5,"yep","on track")</f>
        <v>on track</v>
      </c>
      <c r="Q708" s="3">
        <f ca="1">IF(Proc[[#This Row],[DateClosed]]="",ABS(NETWORKDAYS(Proc[[#This Row],[DateOpened]],TODAY()))-1,ABS(NETWORKDAYS(Proc[[#This Row],[DateOpened]],Proc[[#This Row],[DateClosed]]))-1)</f>
        <v>2</v>
      </c>
      <c r="R708" s="74" t="s">
        <v>496</v>
      </c>
      <c r="S708" s="73"/>
    </row>
    <row r="709" spans="1:19" hidden="1">
      <c r="A709" s="72" t="s">
        <v>2288</v>
      </c>
      <c r="B709" s="73" t="str">
        <f>IFERROR(VLOOKUP(Proc[[#This Row],[App]],Table2[],3,0),"open")</f>
        <v>ok</v>
      </c>
      <c r="C709" s="72" t="s">
        <v>369</v>
      </c>
      <c r="D709" t="s">
        <v>2340</v>
      </c>
      <c r="E709" t="s">
        <v>2341</v>
      </c>
      <c r="F709" s="73" t="s">
        <v>2342</v>
      </c>
      <c r="G709" s="72" t="s">
        <v>400</v>
      </c>
      <c r="H709" s="73" t="str">
        <f>IF(Proc[[#This Row],[type]]="LFF (MDG-F)",MID(Proc[[#This Row],[Obj]],13,10),"")</f>
        <v/>
      </c>
      <c r="J709" s="73" t="b">
        <f>Proc[[#This Row],[Requested]]=Proc[[#This Row],[CurrentParent]]</f>
        <v>0</v>
      </c>
      <c r="K709" s="73" t="str">
        <f>IF(Proc[[#This Row],[Author]]="Marcela Urrego",VLOOKUP(LEFT(Proc[[#This Row],[Requested]],1),Table3[#All],2,0),VLOOKUP(Proc[[#This Row],[Author]],Table4[],2,0))</f>
        <v>HC</v>
      </c>
      <c r="L709" s="32" t="s">
        <v>530</v>
      </c>
      <c r="M709" s="69">
        <v>45713.229062500002</v>
      </c>
      <c r="N709" s="69">
        <v>45715</v>
      </c>
      <c r="O709" s="69">
        <v>45715</v>
      </c>
      <c r="P709" s="74" t="str">
        <f ca="1">IF(Proc[[#This Row],[DaysAgeing]]&gt;5,"yep","on track")</f>
        <v>on track</v>
      </c>
      <c r="Q709" s="3">
        <f ca="1">IF(Proc[[#This Row],[DateClosed]]="",ABS(NETWORKDAYS(Proc[[#This Row],[DateOpened]],TODAY()))-1,ABS(NETWORKDAYS(Proc[[#This Row],[DateOpened]],Proc[[#This Row],[DateClosed]]))-1)</f>
        <v>2</v>
      </c>
      <c r="R709" s="74" t="s">
        <v>496</v>
      </c>
      <c r="S709" s="73"/>
    </row>
    <row r="710" spans="1:19" hidden="1">
      <c r="A710" s="72" t="s">
        <v>2288</v>
      </c>
      <c r="B710" s="73" t="str">
        <f>IFERROR(VLOOKUP(Proc[[#This Row],[App]],Table2[],3,0),"open")</f>
        <v>ok</v>
      </c>
      <c r="C710" s="72" t="s">
        <v>369</v>
      </c>
      <c r="D710" t="s">
        <v>2343</v>
      </c>
      <c r="E710" t="s">
        <v>2341</v>
      </c>
      <c r="F710" s="73" t="s">
        <v>2342</v>
      </c>
      <c r="G710" s="72" t="s">
        <v>400</v>
      </c>
      <c r="H710" s="73" t="str">
        <f>IF(Proc[[#This Row],[type]]="LFF (MDG-F)",MID(Proc[[#This Row],[Obj]],13,10),"")</f>
        <v/>
      </c>
      <c r="J710" s="73" t="b">
        <f>Proc[[#This Row],[Requested]]=Proc[[#This Row],[CurrentParent]]</f>
        <v>0</v>
      </c>
      <c r="K710" s="73" t="str">
        <f>IF(Proc[[#This Row],[Author]]="Marcela Urrego",VLOOKUP(LEFT(Proc[[#This Row],[Requested]],1),Table3[#All],2,0),VLOOKUP(Proc[[#This Row],[Author]],Table4[],2,0))</f>
        <v>HC</v>
      </c>
      <c r="L710" s="32" t="s">
        <v>530</v>
      </c>
      <c r="M710" s="69">
        <v>45713.229062500002</v>
      </c>
      <c r="N710" s="69">
        <v>45715</v>
      </c>
      <c r="O710" s="69">
        <v>45715</v>
      </c>
      <c r="P710" s="74" t="str">
        <f ca="1">IF(Proc[[#This Row],[DaysAgeing]]&gt;5,"yep","on track")</f>
        <v>on track</v>
      </c>
      <c r="Q710" s="3">
        <f ca="1">IF(Proc[[#This Row],[DateClosed]]="",ABS(NETWORKDAYS(Proc[[#This Row],[DateOpened]],TODAY()))-1,ABS(NETWORKDAYS(Proc[[#This Row],[DateOpened]],Proc[[#This Row],[DateClosed]]))-1)</f>
        <v>2</v>
      </c>
      <c r="R710" s="74" t="s">
        <v>496</v>
      </c>
      <c r="S710" s="73"/>
    </row>
    <row r="711" spans="1:19" hidden="1">
      <c r="A711" s="72" t="s">
        <v>2288</v>
      </c>
      <c r="B711" s="73" t="str">
        <f>IFERROR(VLOOKUP(Proc[[#This Row],[App]],Table2[],3,0),"open")</f>
        <v>ok</v>
      </c>
      <c r="C711" s="72" t="s">
        <v>369</v>
      </c>
      <c r="D711" t="s">
        <v>2344</v>
      </c>
      <c r="E711" t="s">
        <v>2345</v>
      </c>
      <c r="F711" s="73" t="s">
        <v>2346</v>
      </c>
      <c r="G711" s="72" t="s">
        <v>400</v>
      </c>
      <c r="H711" s="73" t="str">
        <f>IF(Proc[[#This Row],[type]]="LFF (MDG-F)",MID(Proc[[#This Row],[Obj]],13,10),"")</f>
        <v/>
      </c>
      <c r="J711" s="73" t="b">
        <f>Proc[[#This Row],[Requested]]=Proc[[#This Row],[CurrentParent]]</f>
        <v>0</v>
      </c>
      <c r="K711" s="73" t="str">
        <f>IF(Proc[[#This Row],[Author]]="Marcela Urrego",VLOOKUP(LEFT(Proc[[#This Row],[Requested]],1),Table3[#All],2,0),VLOOKUP(Proc[[#This Row],[Author]],Table4[],2,0))</f>
        <v>HC</v>
      </c>
      <c r="L711" s="32" t="s">
        <v>530</v>
      </c>
      <c r="M711" s="69">
        <v>45713.229062500002</v>
      </c>
      <c r="N711" s="69">
        <v>45715</v>
      </c>
      <c r="O711" s="69">
        <v>45715</v>
      </c>
      <c r="P711" s="74" t="str">
        <f ca="1">IF(Proc[[#This Row],[DaysAgeing]]&gt;5,"yep","on track")</f>
        <v>on track</v>
      </c>
      <c r="Q711" s="3">
        <f ca="1">IF(Proc[[#This Row],[DateClosed]]="",ABS(NETWORKDAYS(Proc[[#This Row],[DateOpened]],TODAY()))-1,ABS(NETWORKDAYS(Proc[[#This Row],[DateOpened]],Proc[[#This Row],[DateClosed]]))-1)</f>
        <v>2</v>
      </c>
      <c r="R711" s="74" t="s">
        <v>496</v>
      </c>
      <c r="S711" s="73"/>
    </row>
    <row r="712" spans="1:19" hidden="1">
      <c r="A712" s="72" t="s">
        <v>2288</v>
      </c>
      <c r="B712" s="73" t="str">
        <f>IFERROR(VLOOKUP(Proc[[#This Row],[App]],Table2[],3,0),"open")</f>
        <v>ok</v>
      </c>
      <c r="C712" s="72" t="s">
        <v>369</v>
      </c>
      <c r="D712" t="s">
        <v>2347</v>
      </c>
      <c r="E712" t="s">
        <v>2348</v>
      </c>
      <c r="F712" s="73" t="s">
        <v>2349</v>
      </c>
      <c r="G712" s="72" t="s">
        <v>400</v>
      </c>
      <c r="H712" s="73" t="str">
        <f>IF(Proc[[#This Row],[type]]="LFF (MDG-F)",MID(Proc[[#This Row],[Obj]],13,10),"")</f>
        <v/>
      </c>
      <c r="J712" s="73" t="b">
        <f>Proc[[#This Row],[Requested]]=Proc[[#This Row],[CurrentParent]]</f>
        <v>0</v>
      </c>
      <c r="K712" s="73" t="str">
        <f>IF(Proc[[#This Row],[Author]]="Marcela Urrego",VLOOKUP(LEFT(Proc[[#This Row],[Requested]],1),Table3[#All],2,0),VLOOKUP(Proc[[#This Row],[Author]],Table4[],2,0))</f>
        <v>HC</v>
      </c>
      <c r="L712" s="32" t="s">
        <v>530</v>
      </c>
      <c r="M712" s="69">
        <v>45713.229062500002</v>
      </c>
      <c r="N712" s="69">
        <v>45715</v>
      </c>
      <c r="O712" s="69">
        <v>45715</v>
      </c>
      <c r="P712" s="74" t="str">
        <f ca="1">IF(Proc[[#This Row],[DaysAgeing]]&gt;5,"yep","on track")</f>
        <v>on track</v>
      </c>
      <c r="Q712" s="3">
        <f ca="1">IF(Proc[[#This Row],[DateClosed]]="",ABS(NETWORKDAYS(Proc[[#This Row],[DateOpened]],TODAY()))-1,ABS(NETWORKDAYS(Proc[[#This Row],[DateOpened]],Proc[[#This Row],[DateClosed]]))-1)</f>
        <v>2</v>
      </c>
      <c r="R712" s="74" t="s">
        <v>496</v>
      </c>
      <c r="S712" s="73"/>
    </row>
    <row r="713" spans="1:19" hidden="1">
      <c r="A713" s="72" t="s">
        <v>2288</v>
      </c>
      <c r="B713" s="73" t="str">
        <f>IFERROR(VLOOKUP(Proc[[#This Row],[App]],Table2[],3,0),"open")</f>
        <v>ok</v>
      </c>
      <c r="C713" s="72" t="s">
        <v>369</v>
      </c>
      <c r="D713" t="s">
        <v>2350</v>
      </c>
      <c r="E713" t="s">
        <v>2348</v>
      </c>
      <c r="F713" s="73" t="s">
        <v>2349</v>
      </c>
      <c r="G713" s="72" t="s">
        <v>400</v>
      </c>
      <c r="H713" s="73" t="str">
        <f>IF(Proc[[#This Row],[type]]="LFF (MDG-F)",MID(Proc[[#This Row],[Obj]],13,10),"")</f>
        <v/>
      </c>
      <c r="J713" s="73" t="b">
        <f>Proc[[#This Row],[Requested]]=Proc[[#This Row],[CurrentParent]]</f>
        <v>0</v>
      </c>
      <c r="K713" s="73" t="str">
        <f>IF(Proc[[#This Row],[Author]]="Marcela Urrego",VLOOKUP(LEFT(Proc[[#This Row],[Requested]],1),Table3[#All],2,0),VLOOKUP(Proc[[#This Row],[Author]],Table4[],2,0))</f>
        <v>HC</v>
      </c>
      <c r="L713" s="32" t="s">
        <v>530</v>
      </c>
      <c r="M713" s="69">
        <v>45713.229062500002</v>
      </c>
      <c r="N713" s="69">
        <v>45715</v>
      </c>
      <c r="O713" s="69">
        <v>45715</v>
      </c>
      <c r="P713" s="74" t="str">
        <f ca="1">IF(Proc[[#This Row],[DaysAgeing]]&gt;5,"yep","on track")</f>
        <v>on track</v>
      </c>
      <c r="Q713" s="3">
        <f ca="1">IF(Proc[[#This Row],[DateClosed]]="",ABS(NETWORKDAYS(Proc[[#This Row],[DateOpened]],TODAY()))-1,ABS(NETWORKDAYS(Proc[[#This Row],[DateOpened]],Proc[[#This Row],[DateClosed]]))-1)</f>
        <v>2</v>
      </c>
      <c r="R713" s="74" t="s">
        <v>496</v>
      </c>
      <c r="S713" s="73"/>
    </row>
    <row r="714" spans="1:19" hidden="1">
      <c r="A714" s="72" t="s">
        <v>2288</v>
      </c>
      <c r="B714" s="73" t="str">
        <f>IFERROR(VLOOKUP(Proc[[#This Row],[App]],Table2[],3,0),"open")</f>
        <v>ok</v>
      </c>
      <c r="C714" s="72" t="s">
        <v>369</v>
      </c>
      <c r="D714" t="s">
        <v>2351</v>
      </c>
      <c r="E714" t="s">
        <v>2348</v>
      </c>
      <c r="F714" s="73" t="s">
        <v>2349</v>
      </c>
      <c r="G714" s="72" t="s">
        <v>400</v>
      </c>
      <c r="H714" s="73" t="str">
        <f>IF(Proc[[#This Row],[type]]="LFF (MDG-F)",MID(Proc[[#This Row],[Obj]],13,10),"")</f>
        <v/>
      </c>
      <c r="J714" s="73" t="b">
        <f>Proc[[#This Row],[Requested]]=Proc[[#This Row],[CurrentParent]]</f>
        <v>0</v>
      </c>
      <c r="K714" s="73" t="str">
        <f>IF(Proc[[#This Row],[Author]]="Marcela Urrego",VLOOKUP(LEFT(Proc[[#This Row],[Requested]],1),Table3[#All],2,0),VLOOKUP(Proc[[#This Row],[Author]],Table4[],2,0))</f>
        <v>HC</v>
      </c>
      <c r="L714" s="32" t="s">
        <v>530</v>
      </c>
      <c r="M714" s="69">
        <v>45713.229062500002</v>
      </c>
      <c r="N714" s="69">
        <v>45715</v>
      </c>
      <c r="O714" s="69">
        <v>45715</v>
      </c>
      <c r="P714" s="74" t="str">
        <f ca="1">IF(Proc[[#This Row],[DaysAgeing]]&gt;5,"yep","on track")</f>
        <v>on track</v>
      </c>
      <c r="Q714" s="3">
        <f ca="1">IF(Proc[[#This Row],[DateClosed]]="",ABS(NETWORKDAYS(Proc[[#This Row],[DateOpened]],TODAY()))-1,ABS(NETWORKDAYS(Proc[[#This Row],[DateOpened]],Proc[[#This Row],[DateClosed]]))-1)</f>
        <v>2</v>
      </c>
      <c r="R714" s="74" t="s">
        <v>496</v>
      </c>
      <c r="S714" s="73"/>
    </row>
    <row r="715" spans="1:19" hidden="1">
      <c r="A715" s="72" t="s">
        <v>2288</v>
      </c>
      <c r="B715" s="73" t="str">
        <f>IFERROR(VLOOKUP(Proc[[#This Row],[App]],Table2[],3,0),"open")</f>
        <v>ok</v>
      </c>
      <c r="C715" s="72" t="s">
        <v>369</v>
      </c>
      <c r="D715" t="s">
        <v>2352</v>
      </c>
      <c r="E715" t="s">
        <v>2348</v>
      </c>
      <c r="F715" s="73" t="s">
        <v>2349</v>
      </c>
      <c r="G715" s="72" t="s">
        <v>400</v>
      </c>
      <c r="H715" s="73" t="str">
        <f>IF(Proc[[#This Row],[type]]="LFF (MDG-F)",MID(Proc[[#This Row],[Obj]],13,10),"")</f>
        <v/>
      </c>
      <c r="J715" s="73" t="b">
        <f>Proc[[#This Row],[Requested]]=Proc[[#This Row],[CurrentParent]]</f>
        <v>0</v>
      </c>
      <c r="K715" s="73" t="str">
        <f>IF(Proc[[#This Row],[Author]]="Marcela Urrego",VLOOKUP(LEFT(Proc[[#This Row],[Requested]],1),Table3[#All],2,0),VLOOKUP(Proc[[#This Row],[Author]],Table4[],2,0))</f>
        <v>HC</v>
      </c>
      <c r="L715" s="32" t="s">
        <v>530</v>
      </c>
      <c r="M715" s="69">
        <v>45713.229062500002</v>
      </c>
      <c r="N715" s="69">
        <v>45715</v>
      </c>
      <c r="O715" s="69">
        <v>45715</v>
      </c>
      <c r="P715" s="74" t="str">
        <f ca="1">IF(Proc[[#This Row],[DaysAgeing]]&gt;5,"yep","on track")</f>
        <v>on track</v>
      </c>
      <c r="Q715" s="3">
        <f ca="1">IF(Proc[[#This Row],[DateClosed]]="",ABS(NETWORKDAYS(Proc[[#This Row],[DateOpened]],TODAY()))-1,ABS(NETWORKDAYS(Proc[[#This Row],[DateOpened]],Proc[[#This Row],[DateClosed]]))-1)</f>
        <v>2</v>
      </c>
      <c r="R715" s="74" t="s">
        <v>496</v>
      </c>
      <c r="S715" s="73"/>
    </row>
    <row r="716" spans="1:19" hidden="1">
      <c r="A716" s="72" t="s">
        <v>2288</v>
      </c>
      <c r="B716" s="73" t="str">
        <f>IFERROR(VLOOKUP(Proc[[#This Row],[App]],Table2[],3,0),"open")</f>
        <v>ok</v>
      </c>
      <c r="C716" s="72" t="s">
        <v>369</v>
      </c>
      <c r="D716" t="s">
        <v>2353</v>
      </c>
      <c r="E716" t="s">
        <v>2354</v>
      </c>
      <c r="F716" s="73" t="s">
        <v>2355</v>
      </c>
      <c r="G716" s="72" t="s">
        <v>400</v>
      </c>
      <c r="H716" s="73" t="str">
        <f>IF(Proc[[#This Row],[type]]="LFF (MDG-F)",MID(Proc[[#This Row],[Obj]],13,10),"")</f>
        <v/>
      </c>
      <c r="J716" s="73" t="b">
        <f>Proc[[#This Row],[Requested]]=Proc[[#This Row],[CurrentParent]]</f>
        <v>0</v>
      </c>
      <c r="K716" s="73" t="str">
        <f>IF(Proc[[#This Row],[Author]]="Marcela Urrego",VLOOKUP(LEFT(Proc[[#This Row],[Requested]],1),Table3[#All],2,0),VLOOKUP(Proc[[#This Row],[Author]],Table4[],2,0))</f>
        <v>HC</v>
      </c>
      <c r="L716" s="32" t="s">
        <v>530</v>
      </c>
      <c r="M716" s="69">
        <v>45713.229062500002</v>
      </c>
      <c r="N716" s="69">
        <v>45715</v>
      </c>
      <c r="O716" s="69">
        <v>45715</v>
      </c>
      <c r="P716" s="74" t="str">
        <f ca="1">IF(Proc[[#This Row],[DaysAgeing]]&gt;5,"yep","on track")</f>
        <v>on track</v>
      </c>
      <c r="Q716" s="3">
        <f ca="1">IF(Proc[[#This Row],[DateClosed]]="",ABS(NETWORKDAYS(Proc[[#This Row],[DateOpened]],TODAY()))-1,ABS(NETWORKDAYS(Proc[[#This Row],[DateOpened]],Proc[[#This Row],[DateClosed]]))-1)</f>
        <v>2</v>
      </c>
      <c r="R716" s="74" t="s">
        <v>496</v>
      </c>
      <c r="S716" s="73"/>
    </row>
    <row r="717" spans="1:19" hidden="1">
      <c r="A717" s="72" t="s">
        <v>2288</v>
      </c>
      <c r="B717" s="73" t="str">
        <f>IFERROR(VLOOKUP(Proc[[#This Row],[App]],Table2[],3,0),"open")</f>
        <v>ok</v>
      </c>
      <c r="C717" s="72" t="s">
        <v>369</v>
      </c>
      <c r="D717" t="s">
        <v>2356</v>
      </c>
      <c r="E717" t="s">
        <v>2348</v>
      </c>
      <c r="F717" s="73" t="s">
        <v>2357</v>
      </c>
      <c r="G717" s="72" t="s">
        <v>400</v>
      </c>
      <c r="H717" s="73" t="str">
        <f>IF(Proc[[#This Row],[type]]="LFF (MDG-F)",MID(Proc[[#This Row],[Obj]],13,10),"")</f>
        <v/>
      </c>
      <c r="J717" s="73" t="b">
        <f>Proc[[#This Row],[Requested]]=Proc[[#This Row],[CurrentParent]]</f>
        <v>0</v>
      </c>
      <c r="K717" s="73" t="str">
        <f>IF(Proc[[#This Row],[Author]]="Marcela Urrego",VLOOKUP(LEFT(Proc[[#This Row],[Requested]],1),Table3[#All],2,0),VLOOKUP(Proc[[#This Row],[Author]],Table4[],2,0))</f>
        <v>HC</v>
      </c>
      <c r="L717" s="32" t="s">
        <v>530</v>
      </c>
      <c r="M717" s="69">
        <v>45713.229062500002</v>
      </c>
      <c r="N717" s="69">
        <v>45715</v>
      </c>
      <c r="O717" s="69">
        <v>45715</v>
      </c>
      <c r="P717" s="74" t="str">
        <f ca="1">IF(Proc[[#This Row],[DaysAgeing]]&gt;5,"yep","on track")</f>
        <v>on track</v>
      </c>
      <c r="Q717" s="3">
        <f ca="1">IF(Proc[[#This Row],[DateClosed]]="",ABS(NETWORKDAYS(Proc[[#This Row],[DateOpened]],TODAY()))-1,ABS(NETWORKDAYS(Proc[[#This Row],[DateOpened]],Proc[[#This Row],[DateClosed]]))-1)</f>
        <v>2</v>
      </c>
      <c r="R717" s="74" t="s">
        <v>496</v>
      </c>
      <c r="S717" s="73"/>
    </row>
    <row r="718" spans="1:19" hidden="1">
      <c r="A718" s="72" t="s">
        <v>2288</v>
      </c>
      <c r="B718" s="73" t="str">
        <f>IFERROR(VLOOKUP(Proc[[#This Row],[App]],Table2[],3,0),"open")</f>
        <v>ok</v>
      </c>
      <c r="C718" s="72" t="s">
        <v>369</v>
      </c>
      <c r="D718" t="s">
        <v>2358</v>
      </c>
      <c r="E718" t="s">
        <v>2348</v>
      </c>
      <c r="F718" s="73" t="s">
        <v>2357</v>
      </c>
      <c r="G718" s="72" t="s">
        <v>400</v>
      </c>
      <c r="H718" s="73" t="str">
        <f>IF(Proc[[#This Row],[type]]="LFF (MDG-F)",MID(Proc[[#This Row],[Obj]],13,10),"")</f>
        <v/>
      </c>
      <c r="J718" s="73" t="b">
        <f>Proc[[#This Row],[Requested]]=Proc[[#This Row],[CurrentParent]]</f>
        <v>0</v>
      </c>
      <c r="K718" s="73" t="str">
        <f>IF(Proc[[#This Row],[Author]]="Marcela Urrego",VLOOKUP(LEFT(Proc[[#This Row],[Requested]],1),Table3[#All],2,0),VLOOKUP(Proc[[#This Row],[Author]],Table4[],2,0))</f>
        <v>HC</v>
      </c>
      <c r="L718" s="32" t="s">
        <v>530</v>
      </c>
      <c r="M718" s="69">
        <v>45713.229062500002</v>
      </c>
      <c r="N718" s="69">
        <v>45715</v>
      </c>
      <c r="O718" s="69">
        <v>45715</v>
      </c>
      <c r="P718" s="74" t="str">
        <f ca="1">IF(Proc[[#This Row],[DaysAgeing]]&gt;5,"yep","on track")</f>
        <v>on track</v>
      </c>
      <c r="Q718" s="3">
        <f ca="1">IF(Proc[[#This Row],[DateClosed]]="",ABS(NETWORKDAYS(Proc[[#This Row],[DateOpened]],TODAY()))-1,ABS(NETWORKDAYS(Proc[[#This Row],[DateOpened]],Proc[[#This Row],[DateClosed]]))-1)</f>
        <v>2</v>
      </c>
      <c r="R718" s="74" t="s">
        <v>496</v>
      </c>
      <c r="S718" s="73"/>
    </row>
    <row r="719" spans="1:19" hidden="1">
      <c r="A719" s="72" t="s">
        <v>2288</v>
      </c>
      <c r="B719" s="73" t="str">
        <f>IFERROR(VLOOKUP(Proc[[#This Row],[App]],Table2[],3,0),"open")</f>
        <v>ok</v>
      </c>
      <c r="C719" s="72" t="s">
        <v>369</v>
      </c>
      <c r="D719" t="s">
        <v>2359</v>
      </c>
      <c r="E719" t="s">
        <v>2348</v>
      </c>
      <c r="F719" s="73" t="s">
        <v>2357</v>
      </c>
      <c r="G719" s="72" t="s">
        <v>400</v>
      </c>
      <c r="H719" s="73" t="str">
        <f>IF(Proc[[#This Row],[type]]="LFF (MDG-F)",MID(Proc[[#This Row],[Obj]],13,10),"")</f>
        <v/>
      </c>
      <c r="J719" s="73" t="b">
        <f>Proc[[#This Row],[Requested]]=Proc[[#This Row],[CurrentParent]]</f>
        <v>0</v>
      </c>
      <c r="K719" s="73" t="str">
        <f>IF(Proc[[#This Row],[Author]]="Marcela Urrego",VLOOKUP(LEFT(Proc[[#This Row],[Requested]],1),Table3[#All],2,0),VLOOKUP(Proc[[#This Row],[Author]],Table4[],2,0))</f>
        <v>HC</v>
      </c>
      <c r="L719" s="32" t="s">
        <v>530</v>
      </c>
      <c r="M719" s="69">
        <v>45713.229062500002</v>
      </c>
      <c r="N719" s="69">
        <v>45715</v>
      </c>
      <c r="O719" s="69">
        <v>45715</v>
      </c>
      <c r="P719" s="74" t="str">
        <f ca="1">IF(Proc[[#This Row],[DaysAgeing]]&gt;5,"yep","on track")</f>
        <v>on track</v>
      </c>
      <c r="Q719" s="3">
        <f ca="1">IF(Proc[[#This Row],[DateClosed]]="",ABS(NETWORKDAYS(Proc[[#This Row],[DateOpened]],TODAY()))-1,ABS(NETWORKDAYS(Proc[[#This Row],[DateOpened]],Proc[[#This Row],[DateClosed]]))-1)</f>
        <v>2</v>
      </c>
      <c r="R719" s="74" t="s">
        <v>496</v>
      </c>
      <c r="S719" s="73"/>
    </row>
    <row r="720" spans="1:19" hidden="1">
      <c r="A720" s="72" t="s">
        <v>2288</v>
      </c>
      <c r="B720" s="73" t="str">
        <f>IFERROR(VLOOKUP(Proc[[#This Row],[App]],Table2[],3,0),"open")</f>
        <v>ok</v>
      </c>
      <c r="C720" s="72" t="s">
        <v>369</v>
      </c>
      <c r="D720" t="s">
        <v>2360</v>
      </c>
      <c r="E720" t="s">
        <v>2297</v>
      </c>
      <c r="F720" s="73" t="s">
        <v>2298</v>
      </c>
      <c r="G720" s="72" t="s">
        <v>400</v>
      </c>
      <c r="H720" s="73" t="str">
        <f>IF(Proc[[#This Row],[type]]="LFF (MDG-F)",MID(Proc[[#This Row],[Obj]],13,10),"")</f>
        <v/>
      </c>
      <c r="J720" s="73" t="b">
        <f>Proc[[#This Row],[Requested]]=Proc[[#This Row],[CurrentParent]]</f>
        <v>0</v>
      </c>
      <c r="K720" s="73" t="str">
        <f>IF(Proc[[#This Row],[Author]]="Marcela Urrego",VLOOKUP(LEFT(Proc[[#This Row],[Requested]],1),Table3[#All],2,0),VLOOKUP(Proc[[#This Row],[Author]],Table4[],2,0))</f>
        <v>HC</v>
      </c>
      <c r="L720" s="32" t="s">
        <v>530</v>
      </c>
      <c r="M720" s="69">
        <v>45713.229062500002</v>
      </c>
      <c r="N720" s="69">
        <v>45715</v>
      </c>
      <c r="O720" s="69">
        <v>45715</v>
      </c>
      <c r="P720" s="74" t="str">
        <f ca="1">IF(Proc[[#This Row],[DaysAgeing]]&gt;5,"yep","on track")</f>
        <v>on track</v>
      </c>
      <c r="Q720" s="3">
        <f ca="1">IF(Proc[[#This Row],[DateClosed]]="",ABS(NETWORKDAYS(Proc[[#This Row],[DateOpened]],TODAY()))-1,ABS(NETWORKDAYS(Proc[[#This Row],[DateOpened]],Proc[[#This Row],[DateClosed]]))-1)</f>
        <v>2</v>
      </c>
      <c r="R720" s="74" t="s">
        <v>496</v>
      </c>
      <c r="S720" s="73"/>
    </row>
    <row r="721" spans="1:19" hidden="1">
      <c r="A721" s="72" t="s">
        <v>2288</v>
      </c>
      <c r="B721" s="73" t="str">
        <f>IFERROR(VLOOKUP(Proc[[#This Row],[App]],Table2[],3,0),"open")</f>
        <v>ok</v>
      </c>
      <c r="C721" s="72" t="s">
        <v>369</v>
      </c>
      <c r="D721" t="s">
        <v>2361</v>
      </c>
      <c r="E721" t="s">
        <v>2362</v>
      </c>
      <c r="F721" s="73" t="s">
        <v>2363</v>
      </c>
      <c r="G721" s="72" t="s">
        <v>400</v>
      </c>
      <c r="H721" s="73" t="str">
        <f>IF(Proc[[#This Row],[type]]="LFF (MDG-F)",MID(Proc[[#This Row],[Obj]],13,10),"")</f>
        <v/>
      </c>
      <c r="J721" s="73" t="b">
        <f>Proc[[#This Row],[Requested]]=Proc[[#This Row],[CurrentParent]]</f>
        <v>0</v>
      </c>
      <c r="K721" s="73" t="str">
        <f>IF(Proc[[#This Row],[Author]]="Marcela Urrego",VLOOKUP(LEFT(Proc[[#This Row],[Requested]],1),Table3[#All],2,0),VLOOKUP(Proc[[#This Row],[Author]],Table4[],2,0))</f>
        <v>HC</v>
      </c>
      <c r="L721" s="32" t="s">
        <v>530</v>
      </c>
      <c r="M721" s="69">
        <v>45713.229062500002</v>
      </c>
      <c r="N721" s="69">
        <v>45715</v>
      </c>
      <c r="O721" s="69">
        <v>45715</v>
      </c>
      <c r="P721" s="74" t="str">
        <f ca="1">IF(Proc[[#This Row],[DaysAgeing]]&gt;5,"yep","on track")</f>
        <v>on track</v>
      </c>
      <c r="Q721" s="3">
        <f ca="1">IF(Proc[[#This Row],[DateClosed]]="",ABS(NETWORKDAYS(Proc[[#This Row],[DateOpened]],TODAY()))-1,ABS(NETWORKDAYS(Proc[[#This Row],[DateOpened]],Proc[[#This Row],[DateClosed]]))-1)</f>
        <v>2</v>
      </c>
      <c r="R721" s="74" t="s">
        <v>496</v>
      </c>
      <c r="S721" s="73"/>
    </row>
    <row r="722" spans="1:19" hidden="1">
      <c r="A722" s="72" t="s">
        <v>2288</v>
      </c>
      <c r="B722" s="73" t="str">
        <f>IFERROR(VLOOKUP(Proc[[#This Row],[App]],Table2[],3,0),"open")</f>
        <v>ok</v>
      </c>
      <c r="C722" s="72" t="s">
        <v>369</v>
      </c>
      <c r="D722" t="s">
        <v>2364</v>
      </c>
      <c r="E722" t="s">
        <v>2348</v>
      </c>
      <c r="F722" s="73" t="s">
        <v>2365</v>
      </c>
      <c r="G722" s="72" t="s">
        <v>400</v>
      </c>
      <c r="H722" s="73" t="str">
        <f>IF(Proc[[#This Row],[type]]="LFF (MDG-F)",MID(Proc[[#This Row],[Obj]],13,10),"")</f>
        <v/>
      </c>
      <c r="J722" s="73" t="b">
        <f>Proc[[#This Row],[Requested]]=Proc[[#This Row],[CurrentParent]]</f>
        <v>0</v>
      </c>
      <c r="K722" s="73" t="str">
        <f>IF(Proc[[#This Row],[Author]]="Marcela Urrego",VLOOKUP(LEFT(Proc[[#This Row],[Requested]],1),Table3[#All],2,0),VLOOKUP(Proc[[#This Row],[Author]],Table4[],2,0))</f>
        <v>HC</v>
      </c>
      <c r="L722" s="32" t="s">
        <v>530</v>
      </c>
      <c r="M722" s="69">
        <v>45713.229062500002</v>
      </c>
      <c r="N722" s="69">
        <v>45715</v>
      </c>
      <c r="O722" s="69">
        <v>45715</v>
      </c>
      <c r="P722" s="74" t="str">
        <f ca="1">IF(Proc[[#This Row],[DaysAgeing]]&gt;5,"yep","on track")</f>
        <v>on track</v>
      </c>
      <c r="Q722" s="3">
        <f ca="1">IF(Proc[[#This Row],[DateClosed]]="",ABS(NETWORKDAYS(Proc[[#This Row],[DateOpened]],TODAY()))-1,ABS(NETWORKDAYS(Proc[[#This Row],[DateOpened]],Proc[[#This Row],[DateClosed]]))-1)</f>
        <v>2</v>
      </c>
      <c r="R722" s="74" t="s">
        <v>496</v>
      </c>
      <c r="S722" s="73"/>
    </row>
    <row r="723" spans="1:19" hidden="1">
      <c r="A723" s="72" t="s">
        <v>2288</v>
      </c>
      <c r="B723" s="73" t="str">
        <f>IFERROR(VLOOKUP(Proc[[#This Row],[App]],Table2[],3,0),"open")</f>
        <v>ok</v>
      </c>
      <c r="C723" s="72" t="s">
        <v>369</v>
      </c>
      <c r="D723" t="s">
        <v>2366</v>
      </c>
      <c r="E723" t="s">
        <v>2348</v>
      </c>
      <c r="F723" s="73" t="s">
        <v>2365</v>
      </c>
      <c r="G723" s="72" t="s">
        <v>400</v>
      </c>
      <c r="H723" s="73" t="str">
        <f>IF(Proc[[#This Row],[type]]="LFF (MDG-F)",MID(Proc[[#This Row],[Obj]],13,10),"")</f>
        <v/>
      </c>
      <c r="J723" s="73" t="b">
        <f>Proc[[#This Row],[Requested]]=Proc[[#This Row],[CurrentParent]]</f>
        <v>0</v>
      </c>
      <c r="K723" s="73" t="str">
        <f>IF(Proc[[#This Row],[Author]]="Marcela Urrego",VLOOKUP(LEFT(Proc[[#This Row],[Requested]],1),Table3[#All],2,0),VLOOKUP(Proc[[#This Row],[Author]],Table4[],2,0))</f>
        <v>HC</v>
      </c>
      <c r="L723" s="32" t="s">
        <v>530</v>
      </c>
      <c r="M723" s="69">
        <v>45713.229062500002</v>
      </c>
      <c r="N723" s="69">
        <v>45715</v>
      </c>
      <c r="O723" s="69">
        <v>45715</v>
      </c>
      <c r="P723" s="74" t="str">
        <f ca="1">IF(Proc[[#This Row],[DaysAgeing]]&gt;5,"yep","on track")</f>
        <v>on track</v>
      </c>
      <c r="Q723" s="3">
        <f ca="1">IF(Proc[[#This Row],[DateClosed]]="",ABS(NETWORKDAYS(Proc[[#This Row],[DateOpened]],TODAY()))-1,ABS(NETWORKDAYS(Proc[[#This Row],[DateOpened]],Proc[[#This Row],[DateClosed]]))-1)</f>
        <v>2</v>
      </c>
      <c r="R723" s="74" t="s">
        <v>496</v>
      </c>
      <c r="S723" s="73"/>
    </row>
    <row r="724" spans="1:19" hidden="1">
      <c r="A724" s="72" t="s">
        <v>2288</v>
      </c>
      <c r="B724" s="73" t="str">
        <f>IFERROR(VLOOKUP(Proc[[#This Row],[App]],Table2[],3,0),"open")</f>
        <v>ok</v>
      </c>
      <c r="C724" s="72" t="s">
        <v>369</v>
      </c>
      <c r="D724" t="s">
        <v>2367</v>
      </c>
      <c r="E724" t="s">
        <v>2368</v>
      </c>
      <c r="F724" s="73" t="s">
        <v>2369</v>
      </c>
      <c r="G724" s="72" t="s">
        <v>400</v>
      </c>
      <c r="H724" s="73" t="str">
        <f>IF(Proc[[#This Row],[type]]="LFF (MDG-F)",MID(Proc[[#This Row],[Obj]],13,10),"")</f>
        <v/>
      </c>
      <c r="J724" s="73" t="b">
        <f>Proc[[#This Row],[Requested]]=Proc[[#This Row],[CurrentParent]]</f>
        <v>0</v>
      </c>
      <c r="K724" s="73" t="str">
        <f>IF(Proc[[#This Row],[Author]]="Marcela Urrego",VLOOKUP(LEFT(Proc[[#This Row],[Requested]],1),Table3[#All],2,0),VLOOKUP(Proc[[#This Row],[Author]],Table4[],2,0))</f>
        <v>HC</v>
      </c>
      <c r="L724" s="32" t="s">
        <v>530</v>
      </c>
      <c r="M724" s="69">
        <v>45713.229062500002</v>
      </c>
      <c r="N724" s="69">
        <v>45715</v>
      </c>
      <c r="O724" s="69">
        <v>45715</v>
      </c>
      <c r="P724" s="74" t="str">
        <f ca="1">IF(Proc[[#This Row],[DaysAgeing]]&gt;5,"yep","on track")</f>
        <v>on track</v>
      </c>
      <c r="Q724" s="3">
        <f ca="1">IF(Proc[[#This Row],[DateClosed]]="",ABS(NETWORKDAYS(Proc[[#This Row],[DateOpened]],TODAY()))-1,ABS(NETWORKDAYS(Proc[[#This Row],[DateOpened]],Proc[[#This Row],[DateClosed]]))-1)</f>
        <v>2</v>
      </c>
      <c r="R724" s="74" t="s">
        <v>496</v>
      </c>
      <c r="S724" s="73"/>
    </row>
    <row r="725" spans="1:19" hidden="1">
      <c r="A725" t="s">
        <v>2396</v>
      </c>
      <c r="B725" s="73" t="str">
        <f>IFERROR(VLOOKUP(Proc[[#This Row],[App]],Table2[],3,0),"open")</f>
        <v>ok</v>
      </c>
      <c r="C725" s="72" t="s">
        <v>369</v>
      </c>
      <c r="D725" t="s">
        <v>2370</v>
      </c>
      <c r="E725" t="s">
        <v>2371</v>
      </c>
      <c r="F725" s="73" t="s">
        <v>2372</v>
      </c>
      <c r="G725" s="72" t="s">
        <v>400</v>
      </c>
      <c r="H725" s="73" t="str">
        <f>IF(Proc[[#This Row],[type]]="LFF (MDG-F)",MID(Proc[[#This Row],[Obj]],13,10),"")</f>
        <v/>
      </c>
      <c r="J725" s="73" t="b">
        <f>Proc[[#This Row],[Requested]]=Proc[[#This Row],[CurrentParent]]</f>
        <v>0</v>
      </c>
      <c r="K725" s="73" t="str">
        <f>IF(Proc[[#This Row],[Author]]="Marcela Urrego",VLOOKUP(LEFT(Proc[[#This Row],[Requested]],1),Table3[#All],2,0),VLOOKUP(Proc[[#This Row],[Author]],Table4[],2,0))</f>
        <v>HC</v>
      </c>
      <c r="L725" s="32" t="s">
        <v>530</v>
      </c>
      <c r="M725" s="69">
        <v>45713.21603009259</v>
      </c>
      <c r="N725" s="69">
        <v>45715</v>
      </c>
      <c r="O725" s="69">
        <v>45715</v>
      </c>
      <c r="P725" s="74" t="str">
        <f ca="1">IF(Proc[[#This Row],[DaysAgeing]]&gt;5,"yep","on track")</f>
        <v>on track</v>
      </c>
      <c r="Q725" s="3">
        <f ca="1">IF(Proc[[#This Row],[DateClosed]]="",ABS(NETWORKDAYS(Proc[[#This Row],[DateOpened]],TODAY()))-1,ABS(NETWORKDAYS(Proc[[#This Row],[DateOpened]],Proc[[#This Row],[DateClosed]]))-1)</f>
        <v>2</v>
      </c>
      <c r="R725" s="74" t="s">
        <v>496</v>
      </c>
      <c r="S725" s="73"/>
    </row>
    <row r="726" spans="1:19" hidden="1">
      <c r="A726" s="72" t="s">
        <v>2396</v>
      </c>
      <c r="B726" s="73" t="str">
        <f>IFERROR(VLOOKUP(Proc[[#This Row],[App]],Table2[],3,0),"open")</f>
        <v>ok</v>
      </c>
      <c r="C726" s="72" t="s">
        <v>369</v>
      </c>
      <c r="D726" t="s">
        <v>2373</v>
      </c>
      <c r="E726" t="s">
        <v>2371</v>
      </c>
      <c r="F726" s="73" t="s">
        <v>2372</v>
      </c>
      <c r="G726" s="72" t="s">
        <v>400</v>
      </c>
      <c r="H726" s="73" t="str">
        <f>IF(Proc[[#This Row],[type]]="LFF (MDG-F)",MID(Proc[[#This Row],[Obj]],13,10),"")</f>
        <v/>
      </c>
      <c r="J726" s="73" t="b">
        <f>Proc[[#This Row],[Requested]]=Proc[[#This Row],[CurrentParent]]</f>
        <v>0</v>
      </c>
      <c r="K726" s="73" t="str">
        <f>IF(Proc[[#This Row],[Author]]="Marcela Urrego",VLOOKUP(LEFT(Proc[[#This Row],[Requested]],1),Table3[#All],2,0),VLOOKUP(Proc[[#This Row],[Author]],Table4[],2,0))</f>
        <v>HC</v>
      </c>
      <c r="L726" s="32" t="s">
        <v>530</v>
      </c>
      <c r="M726" s="69">
        <v>45713.21603009259</v>
      </c>
      <c r="N726" s="69">
        <v>45715</v>
      </c>
      <c r="O726" s="69">
        <v>45715</v>
      </c>
      <c r="P726" s="74" t="str">
        <f ca="1">IF(Proc[[#This Row],[DaysAgeing]]&gt;5,"yep","on track")</f>
        <v>on track</v>
      </c>
      <c r="Q726" s="3">
        <f ca="1">IF(Proc[[#This Row],[DateClosed]]="",ABS(NETWORKDAYS(Proc[[#This Row],[DateOpened]],TODAY()))-1,ABS(NETWORKDAYS(Proc[[#This Row],[DateOpened]],Proc[[#This Row],[DateClosed]]))-1)</f>
        <v>2</v>
      </c>
      <c r="R726" s="74" t="s">
        <v>496</v>
      </c>
      <c r="S726" s="73"/>
    </row>
    <row r="727" spans="1:19" hidden="1">
      <c r="A727" s="72" t="s">
        <v>2396</v>
      </c>
      <c r="B727" s="73" t="str">
        <f>IFERROR(VLOOKUP(Proc[[#This Row],[App]],Table2[],3,0),"open")</f>
        <v>ok</v>
      </c>
      <c r="C727" s="72" t="s">
        <v>369</v>
      </c>
      <c r="D727" t="s">
        <v>2374</v>
      </c>
      <c r="E727" t="s">
        <v>2371</v>
      </c>
      <c r="F727" s="73" t="s">
        <v>2375</v>
      </c>
      <c r="G727" s="72" t="s">
        <v>400</v>
      </c>
      <c r="H727" s="73" t="str">
        <f>IF(Proc[[#This Row],[type]]="LFF (MDG-F)",MID(Proc[[#This Row],[Obj]],13,10),"")</f>
        <v/>
      </c>
      <c r="J727" s="73" t="b">
        <f>Proc[[#This Row],[Requested]]=Proc[[#This Row],[CurrentParent]]</f>
        <v>0</v>
      </c>
      <c r="K727" s="73" t="str">
        <f>IF(Proc[[#This Row],[Author]]="Marcela Urrego",VLOOKUP(LEFT(Proc[[#This Row],[Requested]],1),Table3[#All],2,0),VLOOKUP(Proc[[#This Row],[Author]],Table4[],2,0))</f>
        <v>HC</v>
      </c>
      <c r="L727" s="32" t="s">
        <v>530</v>
      </c>
      <c r="M727" s="69">
        <v>45713.21603009259</v>
      </c>
      <c r="N727" s="69">
        <v>45715</v>
      </c>
      <c r="O727" s="69">
        <v>45715</v>
      </c>
      <c r="P727" s="74" t="str">
        <f ca="1">IF(Proc[[#This Row],[DaysAgeing]]&gt;5,"yep","on track")</f>
        <v>on track</v>
      </c>
      <c r="Q727" s="3">
        <f ca="1">IF(Proc[[#This Row],[DateClosed]]="",ABS(NETWORKDAYS(Proc[[#This Row],[DateOpened]],TODAY()))-1,ABS(NETWORKDAYS(Proc[[#This Row],[DateOpened]],Proc[[#This Row],[DateClosed]]))-1)</f>
        <v>2</v>
      </c>
      <c r="R727" s="74" t="s">
        <v>496</v>
      </c>
      <c r="S727" s="73"/>
    </row>
    <row r="728" spans="1:19" hidden="1">
      <c r="A728" s="72" t="s">
        <v>2396</v>
      </c>
      <c r="B728" s="73" t="str">
        <f>IFERROR(VLOOKUP(Proc[[#This Row],[App]],Table2[],3,0),"open")</f>
        <v>ok</v>
      </c>
      <c r="C728" s="72" t="s">
        <v>369</v>
      </c>
      <c r="D728" t="s">
        <v>2376</v>
      </c>
      <c r="E728" t="s">
        <v>2371</v>
      </c>
      <c r="F728" s="73" t="s">
        <v>2377</v>
      </c>
      <c r="G728" s="72" t="s">
        <v>400</v>
      </c>
      <c r="H728" s="73" t="str">
        <f>IF(Proc[[#This Row],[type]]="LFF (MDG-F)",MID(Proc[[#This Row],[Obj]],13,10),"")</f>
        <v/>
      </c>
      <c r="J728" s="73" t="b">
        <f>Proc[[#This Row],[Requested]]=Proc[[#This Row],[CurrentParent]]</f>
        <v>0</v>
      </c>
      <c r="K728" s="73" t="str">
        <f>IF(Proc[[#This Row],[Author]]="Marcela Urrego",VLOOKUP(LEFT(Proc[[#This Row],[Requested]],1),Table3[#All],2,0),VLOOKUP(Proc[[#This Row],[Author]],Table4[],2,0))</f>
        <v>HC</v>
      </c>
      <c r="L728" s="32" t="s">
        <v>530</v>
      </c>
      <c r="M728" s="69">
        <v>45713.21603009259</v>
      </c>
      <c r="N728" s="69">
        <v>45715</v>
      </c>
      <c r="O728" s="69">
        <v>45715</v>
      </c>
      <c r="P728" s="74" t="str">
        <f ca="1">IF(Proc[[#This Row],[DaysAgeing]]&gt;5,"yep","on track")</f>
        <v>on track</v>
      </c>
      <c r="Q728" s="3">
        <f ca="1">IF(Proc[[#This Row],[DateClosed]]="",ABS(NETWORKDAYS(Proc[[#This Row],[DateOpened]],TODAY()))-1,ABS(NETWORKDAYS(Proc[[#This Row],[DateOpened]],Proc[[#This Row],[DateClosed]]))-1)</f>
        <v>2</v>
      </c>
      <c r="R728" s="74" t="s">
        <v>496</v>
      </c>
      <c r="S728" s="73"/>
    </row>
    <row r="729" spans="1:19" hidden="1">
      <c r="A729" s="72" t="s">
        <v>2396</v>
      </c>
      <c r="B729" s="73" t="str">
        <f>IFERROR(VLOOKUP(Proc[[#This Row],[App]],Table2[],3,0),"open")</f>
        <v>ok</v>
      </c>
      <c r="C729" s="72" t="s">
        <v>369</v>
      </c>
      <c r="D729" t="s">
        <v>2378</v>
      </c>
      <c r="E729" t="s">
        <v>2371</v>
      </c>
      <c r="F729" s="73" t="s">
        <v>2379</v>
      </c>
      <c r="G729" s="72" t="s">
        <v>400</v>
      </c>
      <c r="H729" s="73" t="str">
        <f>IF(Proc[[#This Row],[type]]="LFF (MDG-F)",MID(Proc[[#This Row],[Obj]],13,10),"")</f>
        <v/>
      </c>
      <c r="J729" s="73" t="b">
        <f>Proc[[#This Row],[Requested]]=Proc[[#This Row],[CurrentParent]]</f>
        <v>0</v>
      </c>
      <c r="K729" s="73" t="str">
        <f>IF(Proc[[#This Row],[Author]]="Marcela Urrego",VLOOKUP(LEFT(Proc[[#This Row],[Requested]],1),Table3[#All],2,0),VLOOKUP(Proc[[#This Row],[Author]],Table4[],2,0))</f>
        <v>HC</v>
      </c>
      <c r="L729" s="32" t="s">
        <v>530</v>
      </c>
      <c r="M729" s="69">
        <v>45713.21603009259</v>
      </c>
      <c r="N729" s="69">
        <v>45715</v>
      </c>
      <c r="O729" s="69">
        <v>45715</v>
      </c>
      <c r="P729" s="74" t="str">
        <f ca="1">IF(Proc[[#This Row],[DaysAgeing]]&gt;5,"yep","on track")</f>
        <v>on track</v>
      </c>
      <c r="Q729" s="3">
        <f ca="1">IF(Proc[[#This Row],[DateClosed]]="",ABS(NETWORKDAYS(Proc[[#This Row],[DateOpened]],TODAY()))-1,ABS(NETWORKDAYS(Proc[[#This Row],[DateOpened]],Proc[[#This Row],[DateClosed]]))-1)</f>
        <v>2</v>
      </c>
      <c r="R729" s="74" t="s">
        <v>496</v>
      </c>
      <c r="S729" s="73"/>
    </row>
    <row r="730" spans="1:19" hidden="1">
      <c r="A730" s="72" t="s">
        <v>2396</v>
      </c>
      <c r="B730" s="73" t="str">
        <f>IFERROR(VLOOKUP(Proc[[#This Row],[App]],Table2[],3,0),"open")</f>
        <v>ok</v>
      </c>
      <c r="C730" s="72" t="s">
        <v>369</v>
      </c>
      <c r="D730" t="s">
        <v>2380</v>
      </c>
      <c r="E730" t="s">
        <v>2371</v>
      </c>
      <c r="F730" s="73" t="s">
        <v>2381</v>
      </c>
      <c r="G730" s="72" t="s">
        <v>400</v>
      </c>
      <c r="H730" s="73" t="str">
        <f>IF(Proc[[#This Row],[type]]="LFF (MDG-F)",MID(Proc[[#This Row],[Obj]],13,10),"")</f>
        <v/>
      </c>
      <c r="J730" s="73" t="b">
        <f>Proc[[#This Row],[Requested]]=Proc[[#This Row],[CurrentParent]]</f>
        <v>0</v>
      </c>
      <c r="K730" s="73" t="str">
        <f>IF(Proc[[#This Row],[Author]]="Marcela Urrego",VLOOKUP(LEFT(Proc[[#This Row],[Requested]],1),Table3[#All],2,0),VLOOKUP(Proc[[#This Row],[Author]],Table4[],2,0))</f>
        <v>HC</v>
      </c>
      <c r="L730" s="32" t="s">
        <v>530</v>
      </c>
      <c r="M730" s="69">
        <v>45713.21603009259</v>
      </c>
      <c r="N730" s="69">
        <v>45715</v>
      </c>
      <c r="O730" s="69">
        <v>45715</v>
      </c>
      <c r="P730" s="74" t="str">
        <f ca="1">IF(Proc[[#This Row],[DaysAgeing]]&gt;5,"yep","on track")</f>
        <v>on track</v>
      </c>
      <c r="Q730" s="3">
        <f ca="1">IF(Proc[[#This Row],[DateClosed]]="",ABS(NETWORKDAYS(Proc[[#This Row],[DateOpened]],TODAY()))-1,ABS(NETWORKDAYS(Proc[[#This Row],[DateOpened]],Proc[[#This Row],[DateClosed]]))-1)</f>
        <v>2</v>
      </c>
      <c r="R730" s="74" t="s">
        <v>496</v>
      </c>
      <c r="S730" s="73"/>
    </row>
    <row r="731" spans="1:19" hidden="1">
      <c r="A731" s="72" t="s">
        <v>2396</v>
      </c>
      <c r="B731" s="73" t="str">
        <f>IFERROR(VLOOKUP(Proc[[#This Row],[App]],Table2[],3,0),"open")</f>
        <v>ok</v>
      </c>
      <c r="C731" s="72" t="s">
        <v>369</v>
      </c>
      <c r="D731" t="s">
        <v>2382</v>
      </c>
      <c r="E731" t="s">
        <v>2371</v>
      </c>
      <c r="F731" s="73" t="s">
        <v>2383</v>
      </c>
      <c r="G731" s="72" t="s">
        <v>400</v>
      </c>
      <c r="H731" s="73" t="str">
        <f>IF(Proc[[#This Row],[type]]="LFF (MDG-F)",MID(Proc[[#This Row],[Obj]],13,10),"")</f>
        <v/>
      </c>
      <c r="J731" s="73" t="b">
        <f>Proc[[#This Row],[Requested]]=Proc[[#This Row],[CurrentParent]]</f>
        <v>0</v>
      </c>
      <c r="K731" s="73" t="str">
        <f>IF(Proc[[#This Row],[Author]]="Marcela Urrego",VLOOKUP(LEFT(Proc[[#This Row],[Requested]],1),Table3[#All],2,0),VLOOKUP(Proc[[#This Row],[Author]],Table4[],2,0))</f>
        <v>HC</v>
      </c>
      <c r="L731" s="32" t="s">
        <v>530</v>
      </c>
      <c r="M731" s="69">
        <v>45713.21603009259</v>
      </c>
      <c r="N731" s="69">
        <v>45715</v>
      </c>
      <c r="O731" s="69">
        <v>45715</v>
      </c>
      <c r="P731" s="74" t="str">
        <f ca="1">IF(Proc[[#This Row],[DaysAgeing]]&gt;5,"yep","on track")</f>
        <v>on track</v>
      </c>
      <c r="Q731" s="3">
        <f ca="1">IF(Proc[[#This Row],[DateClosed]]="",ABS(NETWORKDAYS(Proc[[#This Row],[DateOpened]],TODAY()))-1,ABS(NETWORKDAYS(Proc[[#This Row],[DateOpened]],Proc[[#This Row],[DateClosed]]))-1)</f>
        <v>2</v>
      </c>
      <c r="R731" s="74" t="s">
        <v>496</v>
      </c>
      <c r="S731" s="73"/>
    </row>
    <row r="732" spans="1:19" hidden="1">
      <c r="A732" s="72" t="s">
        <v>2396</v>
      </c>
      <c r="B732" s="73" t="str">
        <f>IFERROR(VLOOKUP(Proc[[#This Row],[App]],Table2[],3,0),"open")</f>
        <v>ok</v>
      </c>
      <c r="C732" s="72" t="s">
        <v>369</v>
      </c>
      <c r="D732" t="s">
        <v>2384</v>
      </c>
      <c r="E732" t="s">
        <v>2371</v>
      </c>
      <c r="F732" s="73" t="s">
        <v>2385</v>
      </c>
      <c r="G732" s="72" t="s">
        <v>400</v>
      </c>
      <c r="H732" s="73" t="str">
        <f>IF(Proc[[#This Row],[type]]="LFF (MDG-F)",MID(Proc[[#This Row],[Obj]],13,10),"")</f>
        <v/>
      </c>
      <c r="J732" s="73" t="b">
        <f>Proc[[#This Row],[Requested]]=Proc[[#This Row],[CurrentParent]]</f>
        <v>0</v>
      </c>
      <c r="K732" s="73" t="str">
        <f>IF(Proc[[#This Row],[Author]]="Marcela Urrego",VLOOKUP(LEFT(Proc[[#This Row],[Requested]],1),Table3[#All],2,0),VLOOKUP(Proc[[#This Row],[Author]],Table4[],2,0))</f>
        <v>HC</v>
      </c>
      <c r="L732" s="32" t="s">
        <v>530</v>
      </c>
      <c r="M732" s="69">
        <v>45713.21603009259</v>
      </c>
      <c r="N732" s="69">
        <v>45715</v>
      </c>
      <c r="O732" s="69">
        <v>45715</v>
      </c>
      <c r="P732" s="74" t="str">
        <f ca="1">IF(Proc[[#This Row],[DaysAgeing]]&gt;5,"yep","on track")</f>
        <v>on track</v>
      </c>
      <c r="Q732" s="3">
        <f ca="1">IF(Proc[[#This Row],[DateClosed]]="",ABS(NETWORKDAYS(Proc[[#This Row],[DateOpened]],TODAY()))-1,ABS(NETWORKDAYS(Proc[[#This Row],[DateOpened]],Proc[[#This Row],[DateClosed]]))-1)</f>
        <v>2</v>
      </c>
      <c r="R732" s="74" t="s">
        <v>496</v>
      </c>
      <c r="S732" s="73"/>
    </row>
    <row r="733" spans="1:19" hidden="1">
      <c r="A733" s="72" t="s">
        <v>2396</v>
      </c>
      <c r="B733" s="73" t="str">
        <f>IFERROR(VLOOKUP(Proc[[#This Row],[App]],Table2[],3,0),"open")</f>
        <v>ok</v>
      </c>
      <c r="C733" s="72" t="s">
        <v>369</v>
      </c>
      <c r="D733" t="s">
        <v>2386</v>
      </c>
      <c r="E733" t="s">
        <v>2371</v>
      </c>
      <c r="F733" s="73" t="s">
        <v>2387</v>
      </c>
      <c r="G733" s="72" t="s">
        <v>400</v>
      </c>
      <c r="H733" s="73" t="str">
        <f>IF(Proc[[#This Row],[type]]="LFF (MDG-F)",MID(Proc[[#This Row],[Obj]],13,10),"")</f>
        <v/>
      </c>
      <c r="J733" s="73" t="b">
        <f>Proc[[#This Row],[Requested]]=Proc[[#This Row],[CurrentParent]]</f>
        <v>0</v>
      </c>
      <c r="K733" s="73" t="str">
        <f>IF(Proc[[#This Row],[Author]]="Marcela Urrego",VLOOKUP(LEFT(Proc[[#This Row],[Requested]],1),Table3[#All],2,0),VLOOKUP(Proc[[#This Row],[Author]],Table4[],2,0))</f>
        <v>HC</v>
      </c>
      <c r="L733" s="32" t="s">
        <v>530</v>
      </c>
      <c r="M733" s="69">
        <v>45713.21603009259</v>
      </c>
      <c r="N733" s="69">
        <v>45715</v>
      </c>
      <c r="O733" s="69">
        <v>45715</v>
      </c>
      <c r="P733" s="74" t="str">
        <f ca="1">IF(Proc[[#This Row],[DaysAgeing]]&gt;5,"yep","on track")</f>
        <v>on track</v>
      </c>
      <c r="Q733" s="3">
        <f ca="1">IF(Proc[[#This Row],[DateClosed]]="",ABS(NETWORKDAYS(Proc[[#This Row],[DateOpened]],TODAY()))-1,ABS(NETWORKDAYS(Proc[[#This Row],[DateOpened]],Proc[[#This Row],[DateClosed]]))-1)</f>
        <v>2</v>
      </c>
      <c r="R733" s="74" t="s">
        <v>496</v>
      </c>
      <c r="S733" s="73"/>
    </row>
    <row r="734" spans="1:19" hidden="1">
      <c r="A734" s="72" t="s">
        <v>2396</v>
      </c>
      <c r="B734" s="73" t="str">
        <f>IFERROR(VLOOKUP(Proc[[#This Row],[App]],Table2[],3,0),"open")</f>
        <v>ok</v>
      </c>
      <c r="C734" s="72" t="s">
        <v>369</v>
      </c>
      <c r="D734" t="s">
        <v>2388</v>
      </c>
      <c r="E734" t="s">
        <v>2371</v>
      </c>
      <c r="F734" s="73" t="s">
        <v>2389</v>
      </c>
      <c r="G734" s="72" t="s">
        <v>400</v>
      </c>
      <c r="H734" s="73" t="str">
        <f>IF(Proc[[#This Row],[type]]="LFF (MDG-F)",MID(Proc[[#This Row],[Obj]],13,10),"")</f>
        <v/>
      </c>
      <c r="J734" s="73" t="b">
        <f>Proc[[#This Row],[Requested]]=Proc[[#This Row],[CurrentParent]]</f>
        <v>0</v>
      </c>
      <c r="K734" s="73" t="str">
        <f>IF(Proc[[#This Row],[Author]]="Marcela Urrego",VLOOKUP(LEFT(Proc[[#This Row],[Requested]],1),Table3[#All],2,0),VLOOKUP(Proc[[#This Row],[Author]],Table4[],2,0))</f>
        <v>HC</v>
      </c>
      <c r="L734" s="32" t="s">
        <v>530</v>
      </c>
      <c r="M734" s="69">
        <v>45713.21603009259</v>
      </c>
      <c r="N734" s="69">
        <v>45715</v>
      </c>
      <c r="O734" s="69">
        <v>45715</v>
      </c>
      <c r="P734" s="74" t="str">
        <f ca="1">IF(Proc[[#This Row],[DaysAgeing]]&gt;5,"yep","on track")</f>
        <v>on track</v>
      </c>
      <c r="Q734" s="3">
        <f ca="1">IF(Proc[[#This Row],[DateClosed]]="",ABS(NETWORKDAYS(Proc[[#This Row],[DateOpened]],TODAY()))-1,ABS(NETWORKDAYS(Proc[[#This Row],[DateOpened]],Proc[[#This Row],[DateClosed]]))-1)</f>
        <v>2</v>
      </c>
      <c r="R734" s="74" t="s">
        <v>496</v>
      </c>
      <c r="S734" s="73"/>
    </row>
    <row r="735" spans="1:19" hidden="1">
      <c r="A735" s="72" t="s">
        <v>2396</v>
      </c>
      <c r="B735" s="73" t="str">
        <f>IFERROR(VLOOKUP(Proc[[#This Row],[App]],Table2[],3,0),"open")</f>
        <v>ok</v>
      </c>
      <c r="C735" s="72" t="s">
        <v>369</v>
      </c>
      <c r="D735" t="s">
        <v>2390</v>
      </c>
      <c r="E735" t="s">
        <v>2371</v>
      </c>
      <c r="F735" s="73" t="s">
        <v>2381</v>
      </c>
      <c r="G735" s="72" t="s">
        <v>400</v>
      </c>
      <c r="H735" s="73" t="str">
        <f>IF(Proc[[#This Row],[type]]="LFF (MDG-F)",MID(Proc[[#This Row],[Obj]],13,10),"")</f>
        <v/>
      </c>
      <c r="J735" s="73" t="b">
        <f>Proc[[#This Row],[Requested]]=Proc[[#This Row],[CurrentParent]]</f>
        <v>0</v>
      </c>
      <c r="K735" s="73" t="str">
        <f>IF(Proc[[#This Row],[Author]]="Marcela Urrego",VLOOKUP(LEFT(Proc[[#This Row],[Requested]],1),Table3[#All],2,0),VLOOKUP(Proc[[#This Row],[Author]],Table4[],2,0))</f>
        <v>HC</v>
      </c>
      <c r="L735" s="32" t="s">
        <v>530</v>
      </c>
      <c r="M735" s="69">
        <v>45713.21603009259</v>
      </c>
      <c r="N735" s="69">
        <v>45715</v>
      </c>
      <c r="O735" s="69">
        <v>45715</v>
      </c>
      <c r="P735" s="74" t="str">
        <f ca="1">IF(Proc[[#This Row],[DaysAgeing]]&gt;5,"yep","on track")</f>
        <v>on track</v>
      </c>
      <c r="Q735" s="3">
        <f ca="1">IF(Proc[[#This Row],[DateClosed]]="",ABS(NETWORKDAYS(Proc[[#This Row],[DateOpened]],TODAY()))-1,ABS(NETWORKDAYS(Proc[[#This Row],[DateOpened]],Proc[[#This Row],[DateClosed]]))-1)</f>
        <v>2</v>
      </c>
      <c r="R735" s="74" t="s">
        <v>496</v>
      </c>
      <c r="S735" s="73"/>
    </row>
    <row r="736" spans="1:19" hidden="1">
      <c r="A736" s="72" t="s">
        <v>2396</v>
      </c>
      <c r="B736" s="73" t="str">
        <f>IFERROR(VLOOKUP(Proc[[#This Row],[App]],Table2[],3,0),"open")</f>
        <v>ok</v>
      </c>
      <c r="C736" s="72" t="s">
        <v>369</v>
      </c>
      <c r="D736" t="s">
        <v>2391</v>
      </c>
      <c r="E736" t="s">
        <v>2371</v>
      </c>
      <c r="F736" s="73" t="s">
        <v>2381</v>
      </c>
      <c r="G736" s="72" t="s">
        <v>400</v>
      </c>
      <c r="H736" s="73" t="str">
        <f>IF(Proc[[#This Row],[type]]="LFF (MDG-F)",MID(Proc[[#This Row],[Obj]],13,10),"")</f>
        <v/>
      </c>
      <c r="J736" s="73" t="b">
        <f>Proc[[#This Row],[Requested]]=Proc[[#This Row],[CurrentParent]]</f>
        <v>0</v>
      </c>
      <c r="K736" s="73" t="str">
        <f>IF(Proc[[#This Row],[Author]]="Marcela Urrego",VLOOKUP(LEFT(Proc[[#This Row],[Requested]],1),Table3[#All],2,0),VLOOKUP(Proc[[#This Row],[Author]],Table4[],2,0))</f>
        <v>HC</v>
      </c>
      <c r="L736" s="32" t="s">
        <v>530</v>
      </c>
      <c r="M736" s="69">
        <v>45713.21603009259</v>
      </c>
      <c r="N736" s="69">
        <v>45715</v>
      </c>
      <c r="O736" s="69">
        <v>45715</v>
      </c>
      <c r="P736" s="74" t="str">
        <f ca="1">IF(Proc[[#This Row],[DaysAgeing]]&gt;5,"yep","on track")</f>
        <v>on track</v>
      </c>
      <c r="Q736" s="3">
        <f ca="1">IF(Proc[[#This Row],[DateClosed]]="",ABS(NETWORKDAYS(Proc[[#This Row],[DateOpened]],TODAY()))-1,ABS(NETWORKDAYS(Proc[[#This Row],[DateOpened]],Proc[[#This Row],[DateClosed]]))-1)</f>
        <v>2</v>
      </c>
      <c r="R736" s="74" t="s">
        <v>496</v>
      </c>
      <c r="S736" s="73"/>
    </row>
    <row r="737" spans="1:19" hidden="1">
      <c r="A737" s="72" t="s">
        <v>2396</v>
      </c>
      <c r="B737" s="73" t="str">
        <f>IFERROR(VLOOKUP(Proc[[#This Row],[App]],Table2[],3,0),"open")</f>
        <v>ok</v>
      </c>
      <c r="C737" s="72" t="s">
        <v>369</v>
      </c>
      <c r="D737" t="s">
        <v>2392</v>
      </c>
      <c r="E737" t="s">
        <v>2393</v>
      </c>
      <c r="F737" s="73" t="s">
        <v>2394</v>
      </c>
      <c r="G737" s="72" t="s">
        <v>400</v>
      </c>
      <c r="H737" s="73" t="str">
        <f>IF(Proc[[#This Row],[type]]="LFF (MDG-F)",MID(Proc[[#This Row],[Obj]],13,10),"")</f>
        <v/>
      </c>
      <c r="J737" s="73" t="b">
        <f>Proc[[#This Row],[Requested]]=Proc[[#This Row],[CurrentParent]]</f>
        <v>0</v>
      </c>
      <c r="K737" s="73" t="str">
        <f>IF(Proc[[#This Row],[Author]]="Marcela Urrego",VLOOKUP(LEFT(Proc[[#This Row],[Requested]],1),Table3[#All],2,0),VLOOKUP(Proc[[#This Row],[Author]],Table4[],2,0))</f>
        <v>HC</v>
      </c>
      <c r="L737" s="32" t="s">
        <v>530</v>
      </c>
      <c r="M737" s="69">
        <v>45713.21603009259</v>
      </c>
      <c r="N737" s="69">
        <v>45715</v>
      </c>
      <c r="O737" s="69">
        <v>45715</v>
      </c>
      <c r="P737" s="74" t="str">
        <f ca="1">IF(Proc[[#This Row],[DaysAgeing]]&gt;5,"yep","on track")</f>
        <v>on track</v>
      </c>
      <c r="Q737" s="3">
        <f ca="1">IF(Proc[[#This Row],[DateClosed]]="",ABS(NETWORKDAYS(Proc[[#This Row],[DateOpened]],TODAY()))-1,ABS(NETWORKDAYS(Proc[[#This Row],[DateOpened]],Proc[[#This Row],[DateClosed]]))-1)</f>
        <v>2</v>
      </c>
      <c r="R737" s="74" t="s">
        <v>496</v>
      </c>
      <c r="S737" s="73"/>
    </row>
    <row r="738" spans="1:19" hidden="1">
      <c r="A738" s="72" t="s">
        <v>2396</v>
      </c>
      <c r="B738" s="73" t="str">
        <f>IFERROR(VLOOKUP(Proc[[#This Row],[App]],Table2[],3,0),"open")</f>
        <v>ok</v>
      </c>
      <c r="C738" s="72" t="s">
        <v>369</v>
      </c>
      <c r="D738" t="s">
        <v>2395</v>
      </c>
      <c r="E738" t="s">
        <v>2393</v>
      </c>
      <c r="F738" s="73" t="s">
        <v>2394</v>
      </c>
      <c r="G738" s="72" t="s">
        <v>400</v>
      </c>
      <c r="H738" s="73" t="str">
        <f>IF(Proc[[#This Row],[type]]="LFF (MDG-F)",MID(Proc[[#This Row],[Obj]],13,10),"")</f>
        <v/>
      </c>
      <c r="J738" s="73" t="b">
        <f>Proc[[#This Row],[Requested]]=Proc[[#This Row],[CurrentParent]]</f>
        <v>0</v>
      </c>
      <c r="K738" s="73" t="str">
        <f>IF(Proc[[#This Row],[Author]]="Marcela Urrego",VLOOKUP(LEFT(Proc[[#This Row],[Requested]],1),Table3[#All],2,0),VLOOKUP(Proc[[#This Row],[Author]],Table4[],2,0))</f>
        <v>HC</v>
      </c>
      <c r="L738" s="32" t="s">
        <v>530</v>
      </c>
      <c r="M738" s="69">
        <v>45713.21603009259</v>
      </c>
      <c r="N738" s="69">
        <v>45715</v>
      </c>
      <c r="O738" s="69">
        <v>45715</v>
      </c>
      <c r="P738" s="74" t="str">
        <f ca="1">IF(Proc[[#This Row],[DaysAgeing]]&gt;5,"yep","on track")</f>
        <v>on track</v>
      </c>
      <c r="Q738" s="3">
        <f ca="1">IF(Proc[[#This Row],[DateClosed]]="",ABS(NETWORKDAYS(Proc[[#This Row],[DateOpened]],TODAY()))-1,ABS(NETWORKDAYS(Proc[[#This Row],[DateOpened]],Proc[[#This Row],[DateClosed]]))-1)</f>
        <v>2</v>
      </c>
      <c r="R738" s="74" t="s">
        <v>496</v>
      </c>
      <c r="S738" s="73"/>
    </row>
    <row r="739" spans="1:19" hidden="1">
      <c r="A739" t="s">
        <v>2417</v>
      </c>
      <c r="B739" s="73" t="str">
        <f>IFERROR(VLOOKUP(Proc[[#This Row],[App]],Table2[],3,0),"open")</f>
        <v>ok</v>
      </c>
      <c r="C739" t="s">
        <v>369</v>
      </c>
      <c r="D739" t="s">
        <v>2397</v>
      </c>
      <c r="E739" t="s">
        <v>2398</v>
      </c>
      <c r="F739" s="73" t="s">
        <v>2418</v>
      </c>
      <c r="G739" s="72" t="s">
        <v>400</v>
      </c>
      <c r="H739" s="73" t="str">
        <f>IF(Proc[[#This Row],[type]]="LFF (MDG-F)",MID(Proc[[#This Row],[Obj]],13,10),"")</f>
        <v/>
      </c>
      <c r="J739" s="73" t="b">
        <f>Proc[[#This Row],[Requested]]=Proc[[#This Row],[CurrentParent]]</f>
        <v>0</v>
      </c>
      <c r="K739" s="73" t="str">
        <f>IF(Proc[[#This Row],[Author]]="Marcela Urrego",VLOOKUP(LEFT(Proc[[#This Row],[Requested]],1),Table3[#All],2,0),VLOOKUP(Proc[[#This Row],[Author]],Table4[],2,0))</f>
        <v>LS</v>
      </c>
      <c r="L739" s="32" t="s">
        <v>530</v>
      </c>
      <c r="M739" s="69">
        <v>45713.460798611108</v>
      </c>
      <c r="N739" s="69">
        <v>45715</v>
      </c>
      <c r="O739" s="69">
        <v>45715</v>
      </c>
      <c r="P739" s="74" t="str">
        <f ca="1">IF(Proc[[#This Row],[DaysAgeing]]&gt;5,"yep","on track")</f>
        <v>on track</v>
      </c>
      <c r="Q739" s="3">
        <f ca="1">IF(Proc[[#This Row],[DateClosed]]="",ABS(NETWORKDAYS(Proc[[#This Row],[DateOpened]],TODAY()))-1,ABS(NETWORKDAYS(Proc[[#This Row],[DateOpened]],Proc[[#This Row],[DateClosed]]))-1)</f>
        <v>2</v>
      </c>
      <c r="R739" s="74" t="s">
        <v>1004</v>
      </c>
      <c r="S739" s="73"/>
    </row>
    <row r="740" spans="1:19" hidden="1">
      <c r="A740" s="72" t="s">
        <v>2417</v>
      </c>
      <c r="B740" s="73" t="str">
        <f>IFERROR(VLOOKUP(Proc[[#This Row],[App]],Table2[],3,0),"open")</f>
        <v>ok</v>
      </c>
      <c r="C740" s="72" t="s">
        <v>369</v>
      </c>
      <c r="D740" t="s">
        <v>2399</v>
      </c>
      <c r="E740" t="s">
        <v>2398</v>
      </c>
      <c r="F740" s="73" t="s">
        <v>2418</v>
      </c>
      <c r="G740" s="72" t="s">
        <v>400</v>
      </c>
      <c r="H740" s="73" t="str">
        <f>IF(Proc[[#This Row],[type]]="LFF (MDG-F)",MID(Proc[[#This Row],[Obj]],13,10),"")</f>
        <v/>
      </c>
      <c r="J740" s="73" t="b">
        <f>Proc[[#This Row],[Requested]]=Proc[[#This Row],[CurrentParent]]</f>
        <v>0</v>
      </c>
      <c r="K740" s="73" t="str">
        <f>IF(Proc[[#This Row],[Author]]="Marcela Urrego",VLOOKUP(LEFT(Proc[[#This Row],[Requested]],1),Table3[#All],2,0),VLOOKUP(Proc[[#This Row],[Author]],Table4[],2,0))</f>
        <v>LS</v>
      </c>
      <c r="L740" s="32" t="s">
        <v>530</v>
      </c>
      <c r="M740" s="69">
        <v>45713.460798611108</v>
      </c>
      <c r="N740" s="69">
        <v>45715</v>
      </c>
      <c r="O740" s="69">
        <v>45715</v>
      </c>
      <c r="P740" s="74" t="str">
        <f ca="1">IF(Proc[[#This Row],[DaysAgeing]]&gt;5,"yep","on track")</f>
        <v>on track</v>
      </c>
      <c r="Q740" s="3">
        <f ca="1">IF(Proc[[#This Row],[DateClosed]]="",ABS(NETWORKDAYS(Proc[[#This Row],[DateOpened]],TODAY()))-1,ABS(NETWORKDAYS(Proc[[#This Row],[DateOpened]],Proc[[#This Row],[DateClosed]]))-1)</f>
        <v>2</v>
      </c>
      <c r="R740" s="74" t="s">
        <v>1004</v>
      </c>
      <c r="S740" s="73"/>
    </row>
    <row r="741" spans="1:19" hidden="1">
      <c r="A741" s="72" t="s">
        <v>2417</v>
      </c>
      <c r="B741" s="73" t="str">
        <f>IFERROR(VLOOKUP(Proc[[#This Row],[App]],Table2[],3,0),"open")</f>
        <v>ok</v>
      </c>
      <c r="C741" s="72" t="s">
        <v>369</v>
      </c>
      <c r="D741" t="s">
        <v>2399</v>
      </c>
      <c r="E741" t="s">
        <v>2398</v>
      </c>
      <c r="F741" s="73" t="s">
        <v>2418</v>
      </c>
      <c r="G741" s="72" t="s">
        <v>400</v>
      </c>
      <c r="H741" s="73" t="str">
        <f>IF(Proc[[#This Row],[type]]="LFF (MDG-F)",MID(Proc[[#This Row],[Obj]],13,10),"")</f>
        <v/>
      </c>
      <c r="J741" s="73" t="b">
        <f>Proc[[#This Row],[Requested]]=Proc[[#This Row],[CurrentParent]]</f>
        <v>0</v>
      </c>
      <c r="K741" s="73" t="str">
        <f>IF(Proc[[#This Row],[Author]]="Marcela Urrego",VLOOKUP(LEFT(Proc[[#This Row],[Requested]],1),Table3[#All],2,0),VLOOKUP(Proc[[#This Row],[Author]],Table4[],2,0))</f>
        <v>LS</v>
      </c>
      <c r="L741" s="32" t="s">
        <v>530</v>
      </c>
      <c r="M741" s="69">
        <v>45713.460798611108</v>
      </c>
      <c r="N741" s="69">
        <v>45715</v>
      </c>
      <c r="O741" s="69">
        <v>45715</v>
      </c>
      <c r="P741" s="74" t="str">
        <f ca="1">IF(Proc[[#This Row],[DaysAgeing]]&gt;5,"yep","on track")</f>
        <v>on track</v>
      </c>
      <c r="Q741" s="3">
        <f ca="1">IF(Proc[[#This Row],[DateClosed]]="",ABS(NETWORKDAYS(Proc[[#This Row],[DateOpened]],TODAY()))-1,ABS(NETWORKDAYS(Proc[[#This Row],[DateOpened]],Proc[[#This Row],[DateClosed]]))-1)</f>
        <v>2</v>
      </c>
      <c r="R741" s="74" t="s">
        <v>1004</v>
      </c>
      <c r="S741" s="73"/>
    </row>
    <row r="742" spans="1:19" hidden="1">
      <c r="A742" s="72" t="s">
        <v>2417</v>
      </c>
      <c r="B742" s="73" t="str">
        <f>IFERROR(VLOOKUP(Proc[[#This Row],[App]],Table2[],3,0),"open")</f>
        <v>ok</v>
      </c>
      <c r="C742" t="s">
        <v>369</v>
      </c>
      <c r="D742" t="s">
        <v>2400</v>
      </c>
      <c r="E742" t="s">
        <v>1287</v>
      </c>
      <c r="F742" s="73" t="s">
        <v>1088</v>
      </c>
      <c r="G742" s="72" t="s">
        <v>400</v>
      </c>
      <c r="H742" s="73" t="str">
        <f>IF(Proc[[#This Row],[type]]="LFF (MDG-F)",MID(Proc[[#This Row],[Obj]],13,10),"")</f>
        <v/>
      </c>
      <c r="I742" t="s">
        <v>1252</v>
      </c>
      <c r="J742" s="73" t="b">
        <f>Proc[[#This Row],[Requested]]=Proc[[#This Row],[CurrentParent]]</f>
        <v>0</v>
      </c>
      <c r="K742" s="73" t="str">
        <f>IF(Proc[[#This Row],[Author]]="Marcela Urrego",VLOOKUP(LEFT(Proc[[#This Row],[Requested]],1),Table3[#All],2,0),VLOOKUP(Proc[[#This Row],[Author]],Table4[],2,0))</f>
        <v>LS</v>
      </c>
      <c r="L742" s="32" t="s">
        <v>530</v>
      </c>
      <c r="M742" s="69">
        <v>45713.460798611108</v>
      </c>
      <c r="N742" s="69">
        <v>45715</v>
      </c>
      <c r="O742" s="69">
        <v>45715</v>
      </c>
      <c r="P742" s="74" t="str">
        <f ca="1">IF(Proc[[#This Row],[DaysAgeing]]&gt;5,"yep","on track")</f>
        <v>on track</v>
      </c>
      <c r="Q742" s="3">
        <f ca="1">IF(Proc[[#This Row],[DateClosed]]="",ABS(NETWORKDAYS(Proc[[#This Row],[DateOpened]],TODAY()))-1,ABS(NETWORKDAYS(Proc[[#This Row],[DateOpened]],Proc[[#This Row],[DateClosed]]))-1)</f>
        <v>2</v>
      </c>
      <c r="R742" s="74" t="s">
        <v>1004</v>
      </c>
      <c r="S742" s="73"/>
    </row>
    <row r="743" spans="1:19" hidden="1">
      <c r="A743" s="72" t="s">
        <v>2417</v>
      </c>
      <c r="B743" s="73" t="str">
        <f>IFERROR(VLOOKUP(Proc[[#This Row],[App]],Table2[],3,0),"open")</f>
        <v>ok</v>
      </c>
      <c r="C743" s="72" t="s">
        <v>369</v>
      </c>
      <c r="D743" t="s">
        <v>2401</v>
      </c>
      <c r="E743" t="s">
        <v>1287</v>
      </c>
      <c r="F743" s="73" t="s">
        <v>1318</v>
      </c>
      <c r="G743" s="72" t="s">
        <v>400</v>
      </c>
      <c r="H743" s="73" t="str">
        <f>IF(Proc[[#This Row],[type]]="LFF (MDG-F)",MID(Proc[[#This Row],[Obj]],13,10),"")</f>
        <v/>
      </c>
      <c r="I743" s="72" t="s">
        <v>1252</v>
      </c>
      <c r="J743" s="73" t="b">
        <f>Proc[[#This Row],[Requested]]=Proc[[#This Row],[CurrentParent]]</f>
        <v>0</v>
      </c>
      <c r="K743" s="73" t="str">
        <f>IF(Proc[[#This Row],[Author]]="Marcela Urrego",VLOOKUP(LEFT(Proc[[#This Row],[Requested]],1),Table3[#All],2,0),VLOOKUP(Proc[[#This Row],[Author]],Table4[],2,0))</f>
        <v>LS</v>
      </c>
      <c r="L743" s="32" t="s">
        <v>530</v>
      </c>
      <c r="M743" s="69">
        <v>45713.460798611108</v>
      </c>
      <c r="N743" s="69">
        <v>45715</v>
      </c>
      <c r="O743" s="69">
        <v>45715</v>
      </c>
      <c r="P743" s="74" t="str">
        <f ca="1">IF(Proc[[#This Row],[DaysAgeing]]&gt;5,"yep","on track")</f>
        <v>on track</v>
      </c>
      <c r="Q743" s="3">
        <f ca="1">IF(Proc[[#This Row],[DateClosed]]="",ABS(NETWORKDAYS(Proc[[#This Row],[DateOpened]],TODAY()))-1,ABS(NETWORKDAYS(Proc[[#This Row],[DateOpened]],Proc[[#This Row],[DateClosed]]))-1)</f>
        <v>2</v>
      </c>
      <c r="R743" s="74" t="s">
        <v>1004</v>
      </c>
      <c r="S743" s="73"/>
    </row>
    <row r="744" spans="1:19" hidden="1">
      <c r="A744" s="72" t="s">
        <v>2417</v>
      </c>
      <c r="B744" s="73" t="str">
        <f>IFERROR(VLOOKUP(Proc[[#This Row],[App]],Table2[],3,0),"open")</f>
        <v>ok</v>
      </c>
      <c r="C744" s="72" t="s">
        <v>369</v>
      </c>
      <c r="D744" t="s">
        <v>2402</v>
      </c>
      <c r="E744" t="s">
        <v>1287</v>
      </c>
      <c r="F744" s="73" t="s">
        <v>2419</v>
      </c>
      <c r="G744" s="72" t="s">
        <v>400</v>
      </c>
      <c r="H744" s="73" t="str">
        <f>IF(Proc[[#This Row],[type]]="LFF (MDG-F)",MID(Proc[[#This Row],[Obj]],13,10),"")</f>
        <v/>
      </c>
      <c r="I744" s="72" t="s">
        <v>1252</v>
      </c>
      <c r="J744" s="73" t="b">
        <f>Proc[[#This Row],[Requested]]=Proc[[#This Row],[CurrentParent]]</f>
        <v>0</v>
      </c>
      <c r="K744" s="73" t="str">
        <f>IF(Proc[[#This Row],[Author]]="Marcela Urrego",VLOOKUP(LEFT(Proc[[#This Row],[Requested]],1),Table3[#All],2,0),VLOOKUP(Proc[[#This Row],[Author]],Table4[],2,0))</f>
        <v>LS</v>
      </c>
      <c r="L744" s="32" t="s">
        <v>530</v>
      </c>
      <c r="M744" s="69">
        <v>45713.460798611108</v>
      </c>
      <c r="N744" s="69">
        <v>45715</v>
      </c>
      <c r="O744" s="69">
        <v>45715</v>
      </c>
      <c r="P744" s="74" t="str">
        <f ca="1">IF(Proc[[#This Row],[DaysAgeing]]&gt;5,"yep","on track")</f>
        <v>on track</v>
      </c>
      <c r="Q744" s="3">
        <f ca="1">IF(Proc[[#This Row],[DateClosed]]="",ABS(NETWORKDAYS(Proc[[#This Row],[DateOpened]],TODAY()))-1,ABS(NETWORKDAYS(Proc[[#This Row],[DateOpened]],Proc[[#This Row],[DateClosed]]))-1)</f>
        <v>2</v>
      </c>
      <c r="R744" s="74" t="s">
        <v>1004</v>
      </c>
      <c r="S744" s="73"/>
    </row>
    <row r="745" spans="1:19" hidden="1">
      <c r="A745" s="72" t="s">
        <v>2417</v>
      </c>
      <c r="B745" s="73" t="str">
        <f>IFERROR(VLOOKUP(Proc[[#This Row],[App]],Table2[],3,0),"open")</f>
        <v>ok</v>
      </c>
      <c r="C745" t="s">
        <v>369</v>
      </c>
      <c r="D745" t="s">
        <v>2403</v>
      </c>
      <c r="E745" t="s">
        <v>2404</v>
      </c>
      <c r="F745" s="73" t="s">
        <v>1318</v>
      </c>
      <c r="G745" s="72" t="s">
        <v>400</v>
      </c>
      <c r="H745" s="73" t="str">
        <f>IF(Proc[[#This Row],[type]]="LFF (MDG-F)",MID(Proc[[#This Row],[Obj]],13,10),"")</f>
        <v/>
      </c>
      <c r="J745" s="73" t="b">
        <f>Proc[[#This Row],[Requested]]=Proc[[#This Row],[CurrentParent]]</f>
        <v>0</v>
      </c>
      <c r="K745" s="73" t="str">
        <f>IF(Proc[[#This Row],[Author]]="Marcela Urrego",VLOOKUP(LEFT(Proc[[#This Row],[Requested]],1),Table3[#All],2,0),VLOOKUP(Proc[[#This Row],[Author]],Table4[],2,0))</f>
        <v>LS</v>
      </c>
      <c r="L745" s="32" t="s">
        <v>530</v>
      </c>
      <c r="M745" s="69">
        <v>45713.460798611108</v>
      </c>
      <c r="N745" s="69">
        <v>45715</v>
      </c>
      <c r="O745" s="69">
        <v>45715</v>
      </c>
      <c r="P745" s="74" t="str">
        <f ca="1">IF(Proc[[#This Row],[DaysAgeing]]&gt;5,"yep","on track")</f>
        <v>on track</v>
      </c>
      <c r="Q745" s="3">
        <f ca="1">IF(Proc[[#This Row],[DateClosed]]="",ABS(NETWORKDAYS(Proc[[#This Row],[DateOpened]],TODAY()))-1,ABS(NETWORKDAYS(Proc[[#This Row],[DateOpened]],Proc[[#This Row],[DateClosed]]))-1)</f>
        <v>2</v>
      </c>
      <c r="R745" s="74" t="s">
        <v>1004</v>
      </c>
      <c r="S745" s="73"/>
    </row>
    <row r="746" spans="1:19" hidden="1">
      <c r="A746" s="72" t="s">
        <v>2417</v>
      </c>
      <c r="B746" s="73" t="str">
        <f>IFERROR(VLOOKUP(Proc[[#This Row],[App]],Table2[],3,0),"open")</f>
        <v>ok</v>
      </c>
      <c r="C746" s="72" t="s">
        <v>369</v>
      </c>
      <c r="D746" t="s">
        <v>2405</v>
      </c>
      <c r="E746" t="s">
        <v>2406</v>
      </c>
      <c r="F746" s="73" t="s">
        <v>2420</v>
      </c>
      <c r="G746" s="72" t="s">
        <v>400</v>
      </c>
      <c r="H746" s="73" t="str">
        <f>IF(Proc[[#This Row],[type]]="LFF (MDG-F)",MID(Proc[[#This Row],[Obj]],13,10),"")</f>
        <v/>
      </c>
      <c r="J746" s="73" t="b">
        <f>Proc[[#This Row],[Requested]]=Proc[[#This Row],[CurrentParent]]</f>
        <v>0</v>
      </c>
      <c r="K746" s="73" t="str">
        <f>IF(Proc[[#This Row],[Author]]="Marcela Urrego",VLOOKUP(LEFT(Proc[[#This Row],[Requested]],1),Table3[#All],2,0),VLOOKUP(Proc[[#This Row],[Author]],Table4[],2,0))</f>
        <v>LS</v>
      </c>
      <c r="L746" s="32" t="s">
        <v>530</v>
      </c>
      <c r="M746" s="69">
        <v>45713.460798611108</v>
      </c>
      <c r="N746" s="69">
        <v>45715</v>
      </c>
      <c r="O746" s="69">
        <v>45715</v>
      </c>
      <c r="P746" s="74" t="str">
        <f ca="1">IF(Proc[[#This Row],[DaysAgeing]]&gt;5,"yep","on track")</f>
        <v>on track</v>
      </c>
      <c r="Q746" s="3">
        <f ca="1">IF(Proc[[#This Row],[DateClosed]]="",ABS(NETWORKDAYS(Proc[[#This Row],[DateOpened]],TODAY()))-1,ABS(NETWORKDAYS(Proc[[#This Row],[DateOpened]],Proc[[#This Row],[DateClosed]]))-1)</f>
        <v>2</v>
      </c>
      <c r="R746" s="74" t="s">
        <v>1004</v>
      </c>
      <c r="S746" s="73"/>
    </row>
    <row r="747" spans="1:19" hidden="1">
      <c r="A747" s="72" t="s">
        <v>2417</v>
      </c>
      <c r="B747" s="73" t="str">
        <f>IFERROR(VLOOKUP(Proc[[#This Row],[App]],Table2[],3,0),"open")</f>
        <v>ok</v>
      </c>
      <c r="C747" s="72" t="s">
        <v>369</v>
      </c>
      <c r="D747" t="s">
        <v>2407</v>
      </c>
      <c r="E747" t="s">
        <v>680</v>
      </c>
      <c r="F747" s="73" t="s">
        <v>1318</v>
      </c>
      <c r="G747" s="72" t="s">
        <v>400</v>
      </c>
      <c r="H747" s="73" t="str">
        <f>IF(Proc[[#This Row],[type]]="LFF (MDG-F)",MID(Proc[[#This Row],[Obj]],13,10),"")</f>
        <v/>
      </c>
      <c r="J747" s="73" t="b">
        <f>Proc[[#This Row],[Requested]]=Proc[[#This Row],[CurrentParent]]</f>
        <v>0</v>
      </c>
      <c r="K747" s="73" t="str">
        <f>IF(Proc[[#This Row],[Author]]="Marcela Urrego",VLOOKUP(LEFT(Proc[[#This Row],[Requested]],1),Table3[#All],2,0),VLOOKUP(Proc[[#This Row],[Author]],Table4[],2,0))</f>
        <v>LS</v>
      </c>
      <c r="L747" s="32" t="s">
        <v>530</v>
      </c>
      <c r="M747" s="69">
        <v>45713.460798611108</v>
      </c>
      <c r="N747" s="69">
        <v>45715</v>
      </c>
      <c r="O747" s="69">
        <v>45715</v>
      </c>
      <c r="P747" s="74" t="str">
        <f ca="1">IF(Proc[[#This Row],[DaysAgeing]]&gt;5,"yep","on track")</f>
        <v>on track</v>
      </c>
      <c r="Q747" s="3">
        <f ca="1">IF(Proc[[#This Row],[DateClosed]]="",ABS(NETWORKDAYS(Proc[[#This Row],[DateOpened]],TODAY()))-1,ABS(NETWORKDAYS(Proc[[#This Row],[DateOpened]],Proc[[#This Row],[DateClosed]]))-1)</f>
        <v>2</v>
      </c>
      <c r="R747" s="74" t="s">
        <v>1004</v>
      </c>
      <c r="S747" s="73"/>
    </row>
    <row r="748" spans="1:19" hidden="1">
      <c r="A748" s="72" t="s">
        <v>2417</v>
      </c>
      <c r="B748" s="73" t="str">
        <f>IFERROR(VLOOKUP(Proc[[#This Row],[App]],Table2[],3,0),"open")</f>
        <v>ok</v>
      </c>
      <c r="C748" s="72" t="s">
        <v>369</v>
      </c>
      <c r="D748" t="s">
        <v>2408</v>
      </c>
      <c r="E748" t="s">
        <v>680</v>
      </c>
      <c r="F748" s="73" t="s">
        <v>2421</v>
      </c>
      <c r="G748" s="72" t="s">
        <v>400</v>
      </c>
      <c r="H748" s="73" t="str">
        <f>IF(Proc[[#This Row],[type]]="LFF (MDG-F)",MID(Proc[[#This Row],[Obj]],13,10),"")</f>
        <v/>
      </c>
      <c r="J748" s="73" t="b">
        <f>Proc[[#This Row],[Requested]]=Proc[[#This Row],[CurrentParent]]</f>
        <v>0</v>
      </c>
      <c r="K748" s="73" t="str">
        <f>IF(Proc[[#This Row],[Author]]="Marcela Urrego",VLOOKUP(LEFT(Proc[[#This Row],[Requested]],1),Table3[#All],2,0),VLOOKUP(Proc[[#This Row],[Author]],Table4[],2,0))</f>
        <v>LS</v>
      </c>
      <c r="L748" s="32" t="s">
        <v>530</v>
      </c>
      <c r="M748" s="69">
        <v>45713.460798611108</v>
      </c>
      <c r="N748" s="69">
        <v>45715</v>
      </c>
      <c r="O748" s="69">
        <v>45715</v>
      </c>
      <c r="P748" s="74" t="str">
        <f ca="1">IF(Proc[[#This Row],[DaysAgeing]]&gt;5,"yep","on track")</f>
        <v>on track</v>
      </c>
      <c r="Q748" s="3">
        <f ca="1">IF(Proc[[#This Row],[DateClosed]]="",ABS(NETWORKDAYS(Proc[[#This Row],[DateOpened]],TODAY()))-1,ABS(NETWORKDAYS(Proc[[#This Row],[DateOpened]],Proc[[#This Row],[DateClosed]]))-1)</f>
        <v>2</v>
      </c>
      <c r="R748" s="74" t="s">
        <v>1004</v>
      </c>
      <c r="S748" s="73"/>
    </row>
    <row r="749" spans="1:19" hidden="1">
      <c r="A749" s="72" t="s">
        <v>2417</v>
      </c>
      <c r="B749" s="73" t="str">
        <f>IFERROR(VLOOKUP(Proc[[#This Row],[App]],Table2[],3,0),"open")</f>
        <v>ok</v>
      </c>
      <c r="C749" s="72" t="s">
        <v>369</v>
      </c>
      <c r="D749" t="s">
        <v>2409</v>
      </c>
      <c r="E749" t="s">
        <v>680</v>
      </c>
      <c r="F749" s="73" t="s">
        <v>1318</v>
      </c>
      <c r="G749" s="72" t="s">
        <v>400</v>
      </c>
      <c r="H749" s="73" t="str">
        <f>IF(Proc[[#This Row],[type]]="LFF (MDG-F)",MID(Proc[[#This Row],[Obj]],13,10),"")</f>
        <v/>
      </c>
      <c r="J749" s="73" t="b">
        <f>Proc[[#This Row],[Requested]]=Proc[[#This Row],[CurrentParent]]</f>
        <v>0</v>
      </c>
      <c r="K749" s="73" t="str">
        <f>IF(Proc[[#This Row],[Author]]="Marcela Urrego",VLOOKUP(LEFT(Proc[[#This Row],[Requested]],1),Table3[#All],2,0),VLOOKUP(Proc[[#This Row],[Author]],Table4[],2,0))</f>
        <v>LS</v>
      </c>
      <c r="L749" s="32" t="s">
        <v>530</v>
      </c>
      <c r="M749" s="69">
        <v>45713.460798611108</v>
      </c>
      <c r="N749" s="69">
        <v>45715</v>
      </c>
      <c r="O749" s="69">
        <v>45715</v>
      </c>
      <c r="P749" s="74" t="str">
        <f ca="1">IF(Proc[[#This Row],[DaysAgeing]]&gt;5,"yep","on track")</f>
        <v>on track</v>
      </c>
      <c r="Q749" s="3">
        <f ca="1">IF(Proc[[#This Row],[DateClosed]]="",ABS(NETWORKDAYS(Proc[[#This Row],[DateOpened]],TODAY()))-1,ABS(NETWORKDAYS(Proc[[#This Row],[DateOpened]],Proc[[#This Row],[DateClosed]]))-1)</f>
        <v>2</v>
      </c>
      <c r="R749" s="74" t="s">
        <v>1004</v>
      </c>
      <c r="S749" s="73"/>
    </row>
    <row r="750" spans="1:19" hidden="1">
      <c r="A750" s="72" t="s">
        <v>2417</v>
      </c>
      <c r="B750" s="73" t="str">
        <f>IFERROR(VLOOKUP(Proc[[#This Row],[App]],Table2[],3,0),"open")</f>
        <v>ok</v>
      </c>
      <c r="C750" s="72" t="s">
        <v>369</v>
      </c>
      <c r="D750" t="s">
        <v>2410</v>
      </c>
      <c r="E750" t="s">
        <v>2411</v>
      </c>
      <c r="F750" s="73" t="s">
        <v>2422</v>
      </c>
      <c r="G750" s="72" t="s">
        <v>400</v>
      </c>
      <c r="H750" s="73" t="str">
        <f>IF(Proc[[#This Row],[type]]="LFF (MDG-F)",MID(Proc[[#This Row],[Obj]],13,10),"")</f>
        <v/>
      </c>
      <c r="J750" s="73" t="b">
        <f>Proc[[#This Row],[Requested]]=Proc[[#This Row],[CurrentParent]]</f>
        <v>0</v>
      </c>
      <c r="K750" s="73" t="str">
        <f>IF(Proc[[#This Row],[Author]]="Marcela Urrego",VLOOKUP(LEFT(Proc[[#This Row],[Requested]],1),Table3[#All],2,0),VLOOKUP(Proc[[#This Row],[Author]],Table4[],2,0))</f>
        <v>LS</v>
      </c>
      <c r="L750" s="32" t="s">
        <v>530</v>
      </c>
      <c r="M750" s="69">
        <v>45713.460798611108</v>
      </c>
      <c r="N750" s="69">
        <v>45715</v>
      </c>
      <c r="O750" s="69">
        <v>45715</v>
      </c>
      <c r="P750" s="74" t="str">
        <f ca="1">IF(Proc[[#This Row],[DaysAgeing]]&gt;5,"yep","on track")</f>
        <v>on track</v>
      </c>
      <c r="Q750" s="3">
        <f ca="1">IF(Proc[[#This Row],[DateClosed]]="",ABS(NETWORKDAYS(Proc[[#This Row],[DateOpened]],TODAY()))-1,ABS(NETWORKDAYS(Proc[[#This Row],[DateOpened]],Proc[[#This Row],[DateClosed]]))-1)</f>
        <v>2</v>
      </c>
      <c r="R750" s="74" t="s">
        <v>1004</v>
      </c>
      <c r="S750" s="73"/>
    </row>
    <row r="751" spans="1:19" hidden="1">
      <c r="A751" s="72" t="s">
        <v>2417</v>
      </c>
      <c r="B751" s="73" t="str">
        <f>IFERROR(VLOOKUP(Proc[[#This Row],[App]],Table2[],3,0),"open")</f>
        <v>ok</v>
      </c>
      <c r="C751" s="72" t="s">
        <v>369</v>
      </c>
      <c r="D751" t="s">
        <v>2412</v>
      </c>
      <c r="E751" t="s">
        <v>2413</v>
      </c>
      <c r="F751" s="73" t="s">
        <v>1318</v>
      </c>
      <c r="G751" s="72" t="s">
        <v>400</v>
      </c>
      <c r="H751" s="73" t="str">
        <f>IF(Proc[[#This Row],[type]]="LFF (MDG-F)",MID(Proc[[#This Row],[Obj]],13,10),"")</f>
        <v/>
      </c>
      <c r="J751" s="73" t="b">
        <f>Proc[[#This Row],[Requested]]=Proc[[#This Row],[CurrentParent]]</f>
        <v>0</v>
      </c>
      <c r="K751" s="73" t="str">
        <f>IF(Proc[[#This Row],[Author]]="Marcela Urrego",VLOOKUP(LEFT(Proc[[#This Row],[Requested]],1),Table3[#All],2,0),VLOOKUP(Proc[[#This Row],[Author]],Table4[],2,0))</f>
        <v>LS</v>
      </c>
      <c r="L751" s="32" t="s">
        <v>530</v>
      </c>
      <c r="M751" s="69">
        <v>45713.460798611108</v>
      </c>
      <c r="N751" s="69">
        <v>45715</v>
      </c>
      <c r="O751" s="69">
        <v>45715</v>
      </c>
      <c r="P751" s="74" t="str">
        <f ca="1">IF(Proc[[#This Row],[DaysAgeing]]&gt;5,"yep","on track")</f>
        <v>on track</v>
      </c>
      <c r="Q751" s="3">
        <f ca="1">IF(Proc[[#This Row],[DateClosed]]="",ABS(NETWORKDAYS(Proc[[#This Row],[DateOpened]],TODAY()))-1,ABS(NETWORKDAYS(Proc[[#This Row],[DateOpened]],Proc[[#This Row],[DateClosed]]))-1)</f>
        <v>2</v>
      </c>
      <c r="R751" s="74" t="s">
        <v>1004</v>
      </c>
      <c r="S751" s="73"/>
    </row>
    <row r="752" spans="1:19" hidden="1">
      <c r="A752" s="72" t="s">
        <v>2417</v>
      </c>
      <c r="B752" s="73" t="str">
        <f>IFERROR(VLOOKUP(Proc[[#This Row],[App]],Table2[],3,0),"open")</f>
        <v>ok</v>
      </c>
      <c r="C752" s="72" t="s">
        <v>369</v>
      </c>
      <c r="D752" t="s">
        <v>2414</v>
      </c>
      <c r="E752" t="s">
        <v>2413</v>
      </c>
      <c r="F752" s="73" t="s">
        <v>2423</v>
      </c>
      <c r="G752" s="72" t="s">
        <v>400</v>
      </c>
      <c r="H752" s="73" t="str">
        <f>IF(Proc[[#This Row],[type]]="LFF (MDG-F)",MID(Proc[[#This Row],[Obj]],13,10),"")</f>
        <v/>
      </c>
      <c r="J752" s="73" t="b">
        <f>Proc[[#This Row],[Requested]]=Proc[[#This Row],[CurrentParent]]</f>
        <v>0</v>
      </c>
      <c r="K752" s="73" t="str">
        <f>IF(Proc[[#This Row],[Author]]="Marcela Urrego",VLOOKUP(LEFT(Proc[[#This Row],[Requested]],1),Table3[#All],2,0),VLOOKUP(Proc[[#This Row],[Author]],Table4[],2,0))</f>
        <v>LS</v>
      </c>
      <c r="L752" s="32" t="s">
        <v>530</v>
      </c>
      <c r="M752" s="69">
        <v>45713.460798611108</v>
      </c>
      <c r="N752" s="69">
        <v>45715</v>
      </c>
      <c r="O752" s="69">
        <v>45715</v>
      </c>
      <c r="P752" s="74" t="str">
        <f ca="1">IF(Proc[[#This Row],[DaysAgeing]]&gt;5,"yep","on track")</f>
        <v>on track</v>
      </c>
      <c r="Q752" s="3">
        <f ca="1">IF(Proc[[#This Row],[DateClosed]]="",ABS(NETWORKDAYS(Proc[[#This Row],[DateOpened]],TODAY()))-1,ABS(NETWORKDAYS(Proc[[#This Row],[DateOpened]],Proc[[#This Row],[DateClosed]]))-1)</f>
        <v>2</v>
      </c>
      <c r="R752" s="74" t="s">
        <v>1004</v>
      </c>
      <c r="S752" s="73"/>
    </row>
    <row r="753" spans="1:19" hidden="1">
      <c r="A753" s="72" t="s">
        <v>2417</v>
      </c>
      <c r="B753" s="73" t="str">
        <f>IFERROR(VLOOKUP(Proc[[#This Row],[App]],Table2[],3,0),"open")</f>
        <v>ok</v>
      </c>
      <c r="C753" s="72" t="s">
        <v>369</v>
      </c>
      <c r="D753" t="s">
        <v>2415</v>
      </c>
      <c r="E753" t="s">
        <v>2416</v>
      </c>
      <c r="F753" s="73" t="s">
        <v>1318</v>
      </c>
      <c r="G753" s="72" t="s">
        <v>400</v>
      </c>
      <c r="H753" s="73" t="str">
        <f>IF(Proc[[#This Row],[type]]="LFF (MDG-F)",MID(Proc[[#This Row],[Obj]],13,10),"")</f>
        <v/>
      </c>
      <c r="J753" s="73" t="b">
        <f>Proc[[#This Row],[Requested]]=Proc[[#This Row],[CurrentParent]]</f>
        <v>0</v>
      </c>
      <c r="K753" s="73" t="str">
        <f>IF(Proc[[#This Row],[Author]]="Marcela Urrego",VLOOKUP(LEFT(Proc[[#This Row],[Requested]],1),Table3[#All],2,0),VLOOKUP(Proc[[#This Row],[Author]],Table4[],2,0))</f>
        <v>LS</v>
      </c>
      <c r="L753" s="32" t="s">
        <v>530</v>
      </c>
      <c r="M753" s="69">
        <v>45713.460798611108</v>
      </c>
      <c r="N753" s="69">
        <v>45715</v>
      </c>
      <c r="O753" s="69">
        <v>45715</v>
      </c>
      <c r="P753" s="74" t="str">
        <f ca="1">IF(Proc[[#This Row],[DaysAgeing]]&gt;5,"yep","on track")</f>
        <v>on track</v>
      </c>
      <c r="Q753" s="3">
        <f ca="1">IF(Proc[[#This Row],[DateClosed]]="",ABS(NETWORKDAYS(Proc[[#This Row],[DateOpened]],TODAY()))-1,ABS(NETWORKDAYS(Proc[[#This Row],[DateOpened]],Proc[[#This Row],[DateClosed]]))-1)</f>
        <v>2</v>
      </c>
      <c r="R753" s="74" t="s">
        <v>1004</v>
      </c>
      <c r="S753" s="73"/>
    </row>
    <row r="754" spans="1:19" hidden="1">
      <c r="A754" t="s">
        <v>2424</v>
      </c>
      <c r="B754" s="73" t="str">
        <f>IFERROR(VLOOKUP(Proc[[#This Row],[App]],Table2[],3,0),"open")</f>
        <v>ok</v>
      </c>
      <c r="C754" t="s">
        <v>369</v>
      </c>
      <c r="D754" t="s">
        <v>2425</v>
      </c>
      <c r="E754" t="s">
        <v>2426</v>
      </c>
      <c r="F754" s="73" t="s">
        <v>2418</v>
      </c>
      <c r="G754" t="s">
        <v>400</v>
      </c>
      <c r="H754" s="73" t="str">
        <f>IF(Proc[[#This Row],[type]]="LFF (MDG-F)",MID(Proc[[#This Row],[Obj]],13,10),"")</f>
        <v/>
      </c>
      <c r="J754" s="73" t="b">
        <f>Proc[[#This Row],[Requested]]=Proc[[#This Row],[CurrentParent]]</f>
        <v>0</v>
      </c>
      <c r="K754" s="73" t="str">
        <f>IF(Proc[[#This Row],[Author]]="Marcela Urrego",VLOOKUP(LEFT(Proc[[#This Row],[Requested]],1),Table3[#All],2,0),VLOOKUP(Proc[[#This Row],[Author]],Table4[],2,0))</f>
        <v>LS</v>
      </c>
      <c r="L754" s="32" t="s">
        <v>530</v>
      </c>
      <c r="M754" s="69">
        <v>45714.601423611108</v>
      </c>
      <c r="N754" s="69">
        <v>45716</v>
      </c>
      <c r="O754" s="69">
        <v>45716</v>
      </c>
      <c r="P754" s="74" t="str">
        <f ca="1">IF(Proc[[#This Row],[DaysAgeing]]&gt;5,"yep","on track")</f>
        <v>on track</v>
      </c>
      <c r="Q754" s="3">
        <f ca="1">IF(Proc[[#This Row],[DateClosed]]="",ABS(NETWORKDAYS(Proc[[#This Row],[DateOpened]],TODAY()))-1,ABS(NETWORKDAYS(Proc[[#This Row],[DateOpened]],Proc[[#This Row],[DateClosed]]))-1)</f>
        <v>2</v>
      </c>
      <c r="R754" s="74" t="s">
        <v>1004</v>
      </c>
      <c r="S754" s="73"/>
    </row>
    <row r="755" spans="1:19" hidden="1">
      <c r="A755" t="s">
        <v>2427</v>
      </c>
      <c r="B755" s="73" t="str">
        <f>IFERROR(VLOOKUP(Proc[[#This Row],[App]],Table2[],3,0),"open")</f>
        <v>ok</v>
      </c>
      <c r="C755" s="72" t="s">
        <v>369</v>
      </c>
      <c r="D755" t="s">
        <v>2443</v>
      </c>
      <c r="E755" t="s">
        <v>547</v>
      </c>
      <c r="F755" s="73" t="s">
        <v>1762</v>
      </c>
      <c r="G755" s="72" t="s">
        <v>400</v>
      </c>
      <c r="H755" s="73" t="str">
        <f>IF(Proc[[#This Row],[type]]="LFF (MDG-F)",MID(Proc[[#This Row],[Obj]],13,10),"")</f>
        <v/>
      </c>
      <c r="J755" s="73" t="b">
        <f>Proc[[#This Row],[Requested]]=Proc[[#This Row],[CurrentParent]]</f>
        <v>0</v>
      </c>
      <c r="K755" s="73" t="str">
        <f>IF(Proc[[#This Row],[Author]]="Marcela Urrego",VLOOKUP(LEFT(Proc[[#This Row],[Requested]],1),Table3[#All],2,0),VLOOKUP(Proc[[#This Row],[Author]],Table4[],2,0))</f>
        <v>LS</v>
      </c>
      <c r="L755" s="32" t="s">
        <v>530</v>
      </c>
      <c r="M755" s="69">
        <v>45714.490324074075</v>
      </c>
      <c r="N755" s="69">
        <v>45716</v>
      </c>
      <c r="O755" s="69">
        <v>45716</v>
      </c>
      <c r="P755" s="74" t="str">
        <f ca="1">IF(Proc[[#This Row],[DaysAgeing]]&gt;5,"yep","on track")</f>
        <v>on track</v>
      </c>
      <c r="Q755" s="3">
        <f ca="1">IF(Proc[[#This Row],[DateClosed]]="",ABS(NETWORKDAYS(Proc[[#This Row],[DateOpened]],TODAY()))-1,ABS(NETWORKDAYS(Proc[[#This Row],[DateOpened]],Proc[[#This Row],[DateClosed]]))-1)</f>
        <v>2</v>
      </c>
      <c r="R755" s="74" t="s">
        <v>1004</v>
      </c>
      <c r="S755" s="73"/>
    </row>
    <row r="756" spans="1:19" hidden="1">
      <c r="A756" s="72" t="s">
        <v>2427</v>
      </c>
      <c r="B756" s="73" t="str">
        <f>IFERROR(VLOOKUP(Proc[[#This Row],[App]],Table2[],3,0),"open")</f>
        <v>ok</v>
      </c>
      <c r="C756" s="72" t="s">
        <v>369</v>
      </c>
      <c r="D756" t="s">
        <v>2429</v>
      </c>
      <c r="E756" t="s">
        <v>2431</v>
      </c>
      <c r="F756" s="73" t="s">
        <v>2433</v>
      </c>
      <c r="G756" s="72" t="s">
        <v>400</v>
      </c>
      <c r="H756" s="73" t="str">
        <f>IF(Proc[[#This Row],[type]]="LFF (MDG-F)",MID(Proc[[#This Row],[Obj]],13,10),"")</f>
        <v/>
      </c>
      <c r="J756" s="73" t="b">
        <f>Proc[[#This Row],[Requested]]=Proc[[#This Row],[CurrentParent]]</f>
        <v>0</v>
      </c>
      <c r="K756" s="73" t="str">
        <f>IF(Proc[[#This Row],[Author]]="Marcela Urrego",VLOOKUP(LEFT(Proc[[#This Row],[Requested]],1),Table3[#All],2,0),VLOOKUP(Proc[[#This Row],[Author]],Table4[],2,0))</f>
        <v>LS</v>
      </c>
      <c r="L756" s="32" t="s">
        <v>530</v>
      </c>
      <c r="M756" s="69">
        <v>45714.490324074075</v>
      </c>
      <c r="N756" s="69">
        <v>45716</v>
      </c>
      <c r="O756" s="69">
        <v>45716</v>
      </c>
      <c r="P756" s="74" t="str">
        <f ca="1">IF(Proc[[#This Row],[DaysAgeing]]&gt;5,"yep","on track")</f>
        <v>on track</v>
      </c>
      <c r="Q756" s="3">
        <f ca="1">IF(Proc[[#This Row],[DateClosed]]="",ABS(NETWORKDAYS(Proc[[#This Row],[DateOpened]],TODAY()))-1,ABS(NETWORKDAYS(Proc[[#This Row],[DateOpened]],Proc[[#This Row],[DateClosed]]))-1)</f>
        <v>2</v>
      </c>
      <c r="R756" s="74" t="s">
        <v>1004</v>
      </c>
      <c r="S756" s="73"/>
    </row>
    <row r="757" spans="1:19" hidden="1">
      <c r="A757" s="72" t="s">
        <v>2427</v>
      </c>
      <c r="B757" s="73" t="str">
        <f>IFERROR(VLOOKUP(Proc[[#This Row],[App]],Table2[],3,0),"open")</f>
        <v>ok</v>
      </c>
      <c r="C757" s="72" t="s">
        <v>369</v>
      </c>
      <c r="D757" t="s">
        <v>2430</v>
      </c>
      <c r="E757" t="s">
        <v>2432</v>
      </c>
      <c r="F757" s="73" t="s">
        <v>2433</v>
      </c>
      <c r="G757" s="72" t="s">
        <v>400</v>
      </c>
      <c r="H757" s="73" t="str">
        <f>IF(Proc[[#This Row],[type]]="LFF (MDG-F)",MID(Proc[[#This Row],[Obj]],13,10),"")</f>
        <v/>
      </c>
      <c r="J757" s="73" t="b">
        <f>Proc[[#This Row],[Requested]]=Proc[[#This Row],[CurrentParent]]</f>
        <v>0</v>
      </c>
      <c r="K757" s="73" t="str">
        <f>IF(Proc[[#This Row],[Author]]="Marcela Urrego",VLOOKUP(LEFT(Proc[[#This Row],[Requested]],1),Table3[#All],2,0),VLOOKUP(Proc[[#This Row],[Author]],Table4[],2,0))</f>
        <v>LS</v>
      </c>
      <c r="L757" s="32" t="s">
        <v>530</v>
      </c>
      <c r="M757" s="69">
        <v>45714.490324074075</v>
      </c>
      <c r="N757" s="69">
        <v>45716</v>
      </c>
      <c r="O757" s="69">
        <v>45716</v>
      </c>
      <c r="P757" s="74" t="str">
        <f ca="1">IF(Proc[[#This Row],[DaysAgeing]]&gt;5,"yep","on track")</f>
        <v>on track</v>
      </c>
      <c r="Q757" s="3">
        <f ca="1">IF(Proc[[#This Row],[DateClosed]]="",ABS(NETWORKDAYS(Proc[[#This Row],[DateOpened]],TODAY()))-1,ABS(NETWORKDAYS(Proc[[#This Row],[DateOpened]],Proc[[#This Row],[DateClosed]]))-1)</f>
        <v>2</v>
      </c>
      <c r="R757" s="74" t="s">
        <v>1004</v>
      </c>
      <c r="S757" s="73"/>
    </row>
    <row r="758" spans="1:19" hidden="1">
      <c r="A758" s="72" t="s">
        <v>2427</v>
      </c>
      <c r="B758" s="73" t="str">
        <f>IFERROR(VLOOKUP(Proc[[#This Row],[App]],Table2[],3,0),"open")</f>
        <v>ok</v>
      </c>
      <c r="C758" s="72" t="s">
        <v>369</v>
      </c>
      <c r="D758" t="s">
        <v>2428</v>
      </c>
      <c r="E758" t="s">
        <v>2431</v>
      </c>
      <c r="F758" s="73" t="s">
        <v>2434</v>
      </c>
      <c r="G758" s="72" t="s">
        <v>400</v>
      </c>
      <c r="H758" s="73" t="str">
        <f>IF(Proc[[#This Row],[type]]="LFF (MDG-F)",MID(Proc[[#This Row],[Obj]],13,10),"")</f>
        <v/>
      </c>
      <c r="J758" s="73" t="b">
        <f>Proc[[#This Row],[Requested]]=Proc[[#This Row],[CurrentParent]]</f>
        <v>0</v>
      </c>
      <c r="K758" s="73" t="str">
        <f>IF(Proc[[#This Row],[Author]]="Marcela Urrego",VLOOKUP(LEFT(Proc[[#This Row],[Requested]],1),Table3[#All],2,0),VLOOKUP(Proc[[#This Row],[Author]],Table4[],2,0))</f>
        <v>LS</v>
      </c>
      <c r="L758" s="32" t="s">
        <v>530</v>
      </c>
      <c r="M758" s="69">
        <v>45714.490324074075</v>
      </c>
      <c r="N758" s="69">
        <v>45716</v>
      </c>
      <c r="O758" s="69">
        <v>45716</v>
      </c>
      <c r="P758" s="74" t="str">
        <f ca="1">IF(Proc[[#This Row],[DaysAgeing]]&gt;5,"yep","on track")</f>
        <v>on track</v>
      </c>
      <c r="Q758" s="3">
        <f ca="1">IF(Proc[[#This Row],[DateClosed]]="",ABS(NETWORKDAYS(Proc[[#This Row],[DateOpened]],TODAY()))-1,ABS(NETWORKDAYS(Proc[[#This Row],[DateOpened]],Proc[[#This Row],[DateClosed]]))-1)</f>
        <v>2</v>
      </c>
      <c r="R758" s="74" t="s">
        <v>1004</v>
      </c>
      <c r="S758" s="73"/>
    </row>
    <row r="759" spans="1:19" hidden="1">
      <c r="A759" t="s">
        <v>2438</v>
      </c>
      <c r="B759" s="73" t="str">
        <f>IFERROR(VLOOKUP(Proc[[#This Row],[App]],Table2[],3,0),"open")</f>
        <v>ok</v>
      </c>
      <c r="C759" s="72" t="s">
        <v>369</v>
      </c>
      <c r="D759" s="72" t="s">
        <v>2435</v>
      </c>
      <c r="E759" t="s">
        <v>2436</v>
      </c>
      <c r="F759" s="73" t="s">
        <v>2437</v>
      </c>
      <c r="G759" s="72" t="s">
        <v>400</v>
      </c>
      <c r="H759" s="73" t="str">
        <f>IF(Proc[[#This Row],[type]]="LFF (MDG-F)",MID(Proc[[#This Row],[Obj]],13,10),"")</f>
        <v/>
      </c>
      <c r="J759" s="73" t="b">
        <f>Proc[[#This Row],[Requested]]=Proc[[#This Row],[CurrentParent]]</f>
        <v>0</v>
      </c>
      <c r="K759" s="73" t="str">
        <f>IF(Proc[[#This Row],[Author]]="Marcela Urrego",VLOOKUP(LEFT(Proc[[#This Row],[Requested]],1),Table3[#All],2,0),VLOOKUP(Proc[[#This Row],[Author]],Table4[],2,0))</f>
        <v>LS</v>
      </c>
      <c r="L759" s="32" t="s">
        <v>530</v>
      </c>
      <c r="M759" s="69">
        <v>45714.355810185189</v>
      </c>
      <c r="N759" s="69">
        <v>45716</v>
      </c>
      <c r="O759" s="69">
        <v>45716</v>
      </c>
      <c r="P759" s="74" t="str">
        <f ca="1">IF(Proc[[#This Row],[DaysAgeing]]&gt;5,"yep","on track")</f>
        <v>on track</v>
      </c>
      <c r="Q759" s="3">
        <f ca="1">IF(Proc[[#This Row],[DateClosed]]="",ABS(NETWORKDAYS(Proc[[#This Row],[DateOpened]],TODAY()))-1,ABS(NETWORKDAYS(Proc[[#This Row],[DateOpened]],Proc[[#This Row],[DateClosed]]))-1)</f>
        <v>2</v>
      </c>
      <c r="R759" s="74" t="s">
        <v>858</v>
      </c>
      <c r="S759" s="73"/>
    </row>
    <row r="760" spans="1:19" hidden="1">
      <c r="A760" t="s">
        <v>2439</v>
      </c>
      <c r="B760" s="73" t="str">
        <f>IFERROR(VLOOKUP(Proc[[#This Row],[App]],Table2[],3,0),"open")</f>
        <v>ok</v>
      </c>
      <c r="C760" s="72" t="s">
        <v>369</v>
      </c>
      <c r="D760" t="s">
        <v>2440</v>
      </c>
      <c r="E760" t="s">
        <v>2442</v>
      </c>
      <c r="F760" s="73" t="s">
        <v>2441</v>
      </c>
      <c r="G760" t="s">
        <v>406</v>
      </c>
      <c r="H760" s="73" t="str">
        <f>IF(Proc[[#This Row],[type]]="LFF (MDG-F)",MID(Proc[[#This Row],[Obj]],13,10),"")</f>
        <v>KR07C06030</v>
      </c>
      <c r="J760" s="73" t="b">
        <f>Proc[[#This Row],[Requested]]=Proc[[#This Row],[CurrentParent]]</f>
        <v>0</v>
      </c>
      <c r="K760" s="73" t="str">
        <f>IF(Proc[[#This Row],[Author]]="Marcela Urrego",VLOOKUP(LEFT(Proc[[#This Row],[Requested]],1),Table3[#All],2,0),VLOOKUP(Proc[[#This Row],[Author]],Table4[],2,0))</f>
        <v>EL</v>
      </c>
      <c r="L760" s="32" t="s">
        <v>530</v>
      </c>
      <c r="M760" s="69">
        <v>45714.387881944444</v>
      </c>
      <c r="N760" s="69">
        <v>45716</v>
      </c>
      <c r="O760" s="69">
        <v>45716</v>
      </c>
      <c r="P760" s="74" t="str">
        <f ca="1">IF(Proc[[#This Row],[DaysAgeing]]&gt;5,"yep","on track")</f>
        <v>on track</v>
      </c>
      <c r="Q760" s="3">
        <f ca="1">IF(Proc[[#This Row],[DateClosed]]="",ABS(NETWORKDAYS(Proc[[#This Row],[DateOpened]],TODAY()))-1,ABS(NETWORKDAYS(Proc[[#This Row],[DateOpened]],Proc[[#This Row],[DateClosed]]))-1)</f>
        <v>2</v>
      </c>
      <c r="R760" s="74" t="s">
        <v>1113</v>
      </c>
      <c r="S760" s="73"/>
    </row>
    <row r="761" spans="1:19" hidden="1">
      <c r="A761" t="s">
        <v>2448</v>
      </c>
      <c r="B761" s="73" t="str">
        <f>IFERROR(VLOOKUP(Proc[[#This Row],[App]],Table2[],3,0),"open")</f>
        <v>ok</v>
      </c>
      <c r="C761" s="72" t="s">
        <v>369</v>
      </c>
      <c r="D761" t="s">
        <v>2444</v>
      </c>
      <c r="E761" t="s">
        <v>2446</v>
      </c>
      <c r="F761" s="73" t="s">
        <v>2447</v>
      </c>
      <c r="G761" t="s">
        <v>400</v>
      </c>
      <c r="H761" s="73" t="str">
        <f>IF(Proc[[#This Row],[type]]="LFF (MDG-F)",MID(Proc[[#This Row],[Obj]],13,10),"")</f>
        <v/>
      </c>
      <c r="J761" s="73" t="b">
        <f>Proc[[#This Row],[Requested]]=Proc[[#This Row],[CurrentParent]]</f>
        <v>0</v>
      </c>
      <c r="K761" s="73" t="str">
        <f>IF(Proc[[#This Row],[Author]]="Marcela Urrego",VLOOKUP(LEFT(Proc[[#This Row],[Requested]],1),Table3[#All],2,0),VLOOKUP(Proc[[#This Row],[Author]],Table4[],2,0))</f>
        <v>MGF</v>
      </c>
      <c r="L761" s="32" t="s">
        <v>530</v>
      </c>
      <c r="M761" s="69">
        <v>45715.634722222225</v>
      </c>
      <c r="N761" s="69">
        <v>45716</v>
      </c>
      <c r="O761" s="69">
        <v>45716</v>
      </c>
      <c r="P761" s="74" t="str">
        <f ca="1">IF(Proc[[#This Row],[DaysAgeing]]&gt;5,"yep","on track")</f>
        <v>on track</v>
      </c>
      <c r="Q761" s="3">
        <f ca="1">IF(Proc[[#This Row],[DateClosed]]="",ABS(NETWORKDAYS(Proc[[#This Row],[DateOpened]],TODAY()))-1,ABS(NETWORKDAYS(Proc[[#This Row],[DateOpened]],Proc[[#This Row],[DateClosed]]))-1)</f>
        <v>1</v>
      </c>
      <c r="R761" s="74" t="s">
        <v>538</v>
      </c>
      <c r="S761" s="73"/>
    </row>
    <row r="762" spans="1:19" hidden="1">
      <c r="A762" t="s">
        <v>2448</v>
      </c>
      <c r="B762" s="73" t="str">
        <f>IFERROR(VLOOKUP(Proc[[#This Row],[App]],Table2[],3,0),"open")</f>
        <v>ok</v>
      </c>
      <c r="C762" s="72" t="s">
        <v>369</v>
      </c>
      <c r="D762" t="s">
        <v>2445</v>
      </c>
      <c r="E762" t="s">
        <v>2446</v>
      </c>
      <c r="F762" s="73" t="s">
        <v>2447</v>
      </c>
      <c r="G762" t="s">
        <v>400</v>
      </c>
      <c r="H762" s="73" t="str">
        <f>IF(Proc[[#This Row],[type]]="LFF (MDG-F)",MID(Proc[[#This Row],[Obj]],13,10),"")</f>
        <v/>
      </c>
      <c r="J762" s="73" t="b">
        <f>Proc[[#This Row],[Requested]]=Proc[[#This Row],[CurrentParent]]</f>
        <v>0</v>
      </c>
      <c r="K762" s="73" t="str">
        <f>IF(Proc[[#This Row],[Author]]="Marcela Urrego",VLOOKUP(LEFT(Proc[[#This Row],[Requested]],1),Table3[#All],2,0),VLOOKUP(Proc[[#This Row],[Author]],Table4[],2,0))</f>
        <v>MGF</v>
      </c>
      <c r="L762" s="32" t="s">
        <v>530</v>
      </c>
      <c r="M762" s="69">
        <v>45715.634722222225</v>
      </c>
      <c r="N762" s="69">
        <v>45716</v>
      </c>
      <c r="O762" s="69">
        <v>45716</v>
      </c>
      <c r="P762" s="74" t="str">
        <f ca="1">IF(Proc[[#This Row],[DaysAgeing]]&gt;5,"yep","on track")</f>
        <v>on track</v>
      </c>
      <c r="Q762" s="3">
        <f ca="1">IF(Proc[[#This Row],[DateClosed]]="",ABS(NETWORKDAYS(Proc[[#This Row],[DateOpened]],TODAY()))-1,ABS(NETWORKDAYS(Proc[[#This Row],[DateOpened]],Proc[[#This Row],[DateClosed]]))-1)</f>
        <v>1</v>
      </c>
      <c r="R762" s="74" t="s">
        <v>538</v>
      </c>
      <c r="S762" s="73"/>
    </row>
    <row r="763" spans="1:19" hidden="1">
      <c r="A763" t="s">
        <v>2449</v>
      </c>
      <c r="B763" s="73" t="str">
        <f>IFERROR(VLOOKUP(Proc[[#This Row],[App]],Table2[],3,0),"open")</f>
        <v>ok</v>
      </c>
      <c r="C763" t="s">
        <v>369</v>
      </c>
      <c r="D763" t="s">
        <v>2450</v>
      </c>
      <c r="E763" t="s">
        <v>2452</v>
      </c>
      <c r="F763" s="73" t="s">
        <v>2451</v>
      </c>
      <c r="G763" s="72" t="s">
        <v>406</v>
      </c>
      <c r="H763" s="73" t="str">
        <f>IF(Proc[[#This Row],[type]]="LFF (MDG-F)",MID(Proc[[#This Row],[Obj]],13,10),"")</f>
        <v>KR02TPAZ06</v>
      </c>
      <c r="J763" s="73" t="b">
        <f>Proc[[#This Row],[Requested]]=Proc[[#This Row],[CurrentParent]]</f>
        <v>0</v>
      </c>
      <c r="K763" s="73" t="str">
        <f>IF(Proc[[#This Row],[Author]]="Marcela Urrego",VLOOKUP(LEFT(Proc[[#This Row],[Requested]],1),Table3[#All],2,0),VLOOKUP(Proc[[#This Row],[Author]],Table4[],2,0))</f>
        <v>EL</v>
      </c>
      <c r="L763" s="32" t="s">
        <v>530</v>
      </c>
      <c r="M763" s="69">
        <v>45715.620972222219</v>
      </c>
      <c r="N763" s="69">
        <v>45719</v>
      </c>
      <c r="O763" s="69">
        <v>45719</v>
      </c>
      <c r="P763" s="74" t="str">
        <f ca="1">IF(Proc[[#This Row],[DaysAgeing]]&gt;5,"yep","on track")</f>
        <v>on track</v>
      </c>
      <c r="Q763" s="3">
        <f ca="1">IF(Proc[[#This Row],[DateClosed]]="",ABS(NETWORKDAYS(Proc[[#This Row],[DateOpened]],TODAY()))-1,ABS(NETWORKDAYS(Proc[[#This Row],[DateOpened]],Proc[[#This Row],[DateClosed]]))-1)</f>
        <v>2</v>
      </c>
      <c r="R763" s="74" t="s">
        <v>1113</v>
      </c>
      <c r="S763" s="73"/>
    </row>
    <row r="764" spans="1:19" hidden="1">
      <c r="A764" t="s">
        <v>2477</v>
      </c>
      <c r="B764" s="73" t="str">
        <f>IFERROR(VLOOKUP(Proc[[#This Row],[App]],Table2[],3,0),"open")</f>
        <v>ok</v>
      </c>
      <c r="C764" t="s">
        <v>369</v>
      </c>
      <c r="D764" t="s">
        <v>2454</v>
      </c>
      <c r="E764" t="s">
        <v>2455</v>
      </c>
      <c r="F764" s="73" t="s">
        <v>2478</v>
      </c>
      <c r="G764" t="s">
        <v>400</v>
      </c>
      <c r="H764" s="73" t="str">
        <f>IF(Proc[[#This Row],[type]]="LFF (MDG-F)",MID(Proc[[#This Row],[Obj]],13,10),"")</f>
        <v/>
      </c>
      <c r="J764" s="73" t="b">
        <f>Proc[[#This Row],[Requested]]=Proc[[#This Row],[CurrentParent]]</f>
        <v>0</v>
      </c>
      <c r="K764" s="73" t="str">
        <f>IF(Proc[[#This Row],[Author]]="Marcela Urrego",VLOOKUP(LEFT(Proc[[#This Row],[Requested]],1),Table3[#All],2,0),VLOOKUP(Proc[[#This Row],[Author]],Table4[],2,0))</f>
        <v>HC</v>
      </c>
      <c r="L764" s="32" t="s">
        <v>530</v>
      </c>
      <c r="M764" s="69">
        <v>45716.734988425924</v>
      </c>
      <c r="N764" s="69">
        <v>45721</v>
      </c>
      <c r="O764" s="69">
        <v>45721</v>
      </c>
      <c r="P764" s="74" t="str">
        <f ca="1">IF(Proc[[#This Row],[DaysAgeing]]&gt;5,"yep","on track")</f>
        <v>on track</v>
      </c>
      <c r="Q764" s="3">
        <f ca="1">IF(Proc[[#This Row],[DateClosed]]="",ABS(NETWORKDAYS(Proc[[#This Row],[DateOpened]],TODAY()))-1,ABS(NETWORKDAYS(Proc[[#This Row],[DateOpened]],Proc[[#This Row],[DateClosed]]))-1)</f>
        <v>3</v>
      </c>
      <c r="R764" s="74" t="s">
        <v>1045</v>
      </c>
      <c r="S764" s="73"/>
    </row>
    <row r="765" spans="1:19" hidden="1">
      <c r="A765" s="72" t="s">
        <v>2477</v>
      </c>
      <c r="B765" s="73" t="str">
        <f>IFERROR(VLOOKUP(Proc[[#This Row],[App]],Table2[],3,0),"open")</f>
        <v>ok</v>
      </c>
      <c r="C765" s="72" t="s">
        <v>369</v>
      </c>
      <c r="D765" t="s">
        <v>2456</v>
      </c>
      <c r="E765" t="s">
        <v>2457</v>
      </c>
      <c r="F765" s="73" t="s">
        <v>2479</v>
      </c>
      <c r="G765" s="72" t="s">
        <v>400</v>
      </c>
      <c r="H765" s="73" t="str">
        <f>IF(Proc[[#This Row],[type]]="LFF (MDG-F)",MID(Proc[[#This Row],[Obj]],13,10),"")</f>
        <v/>
      </c>
      <c r="J765" s="73" t="b">
        <f>Proc[[#This Row],[Requested]]=Proc[[#This Row],[CurrentParent]]</f>
        <v>0</v>
      </c>
      <c r="K765" s="73" t="str">
        <f>IF(Proc[[#This Row],[Author]]="Marcela Urrego",VLOOKUP(LEFT(Proc[[#This Row],[Requested]],1),Table3[#All],2,0),VLOOKUP(Proc[[#This Row],[Author]],Table4[],2,0))</f>
        <v>HC</v>
      </c>
      <c r="L765" s="32" t="s">
        <v>530</v>
      </c>
      <c r="M765" s="69">
        <v>45716.734988425924</v>
      </c>
      <c r="N765" s="69">
        <v>45721</v>
      </c>
      <c r="O765" s="69">
        <v>45721</v>
      </c>
      <c r="P765" s="74" t="str">
        <f ca="1">IF(Proc[[#This Row],[DaysAgeing]]&gt;5,"yep","on track")</f>
        <v>on track</v>
      </c>
      <c r="Q765" s="3">
        <f ca="1">IF(Proc[[#This Row],[DateClosed]]="",ABS(NETWORKDAYS(Proc[[#This Row],[DateOpened]],TODAY()))-1,ABS(NETWORKDAYS(Proc[[#This Row],[DateOpened]],Proc[[#This Row],[DateClosed]]))-1)</f>
        <v>3</v>
      </c>
      <c r="R765" s="74" t="s">
        <v>1045</v>
      </c>
      <c r="S765" s="73"/>
    </row>
    <row r="766" spans="1:19" hidden="1">
      <c r="A766" s="72" t="s">
        <v>2477</v>
      </c>
      <c r="B766" s="73" t="str">
        <f>IFERROR(VLOOKUP(Proc[[#This Row],[App]],Table2[],3,0),"open")</f>
        <v>ok</v>
      </c>
      <c r="C766" s="72" t="s">
        <v>369</v>
      </c>
      <c r="D766" t="s">
        <v>2458</v>
      </c>
      <c r="E766" t="s">
        <v>2457</v>
      </c>
      <c r="F766" s="73" t="s">
        <v>2479</v>
      </c>
      <c r="G766" s="72" t="s">
        <v>400</v>
      </c>
      <c r="H766" s="73" t="str">
        <f>IF(Proc[[#This Row],[type]]="LFF (MDG-F)",MID(Proc[[#This Row],[Obj]],13,10),"")</f>
        <v/>
      </c>
      <c r="J766" s="73" t="b">
        <f>Proc[[#This Row],[Requested]]=Proc[[#This Row],[CurrentParent]]</f>
        <v>0</v>
      </c>
      <c r="K766" s="73" t="str">
        <f>IF(Proc[[#This Row],[Author]]="Marcela Urrego",VLOOKUP(LEFT(Proc[[#This Row],[Requested]],1),Table3[#All],2,0),VLOOKUP(Proc[[#This Row],[Author]],Table4[],2,0))</f>
        <v>HC</v>
      </c>
      <c r="L766" s="32" t="s">
        <v>530</v>
      </c>
      <c r="M766" s="69">
        <v>45716.734988425924</v>
      </c>
      <c r="N766" s="69">
        <v>45721</v>
      </c>
      <c r="O766" s="69">
        <v>45721</v>
      </c>
      <c r="P766" s="74" t="str">
        <f ca="1">IF(Proc[[#This Row],[DaysAgeing]]&gt;5,"yep","on track")</f>
        <v>on track</v>
      </c>
      <c r="Q766" s="3">
        <f ca="1">IF(Proc[[#This Row],[DateClosed]]="",ABS(NETWORKDAYS(Proc[[#This Row],[DateOpened]],TODAY()))-1,ABS(NETWORKDAYS(Proc[[#This Row],[DateOpened]],Proc[[#This Row],[DateClosed]]))-1)</f>
        <v>3</v>
      </c>
      <c r="R766" s="74" t="s">
        <v>1045</v>
      </c>
      <c r="S766" s="73"/>
    </row>
    <row r="767" spans="1:19" hidden="1">
      <c r="A767" s="72" t="s">
        <v>2477</v>
      </c>
      <c r="B767" s="73" t="str">
        <f>IFERROR(VLOOKUP(Proc[[#This Row],[App]],Table2[],3,0),"open")</f>
        <v>ok</v>
      </c>
      <c r="C767" s="72" t="s">
        <v>369</v>
      </c>
      <c r="D767" t="s">
        <v>2459</v>
      </c>
      <c r="E767" t="s">
        <v>2457</v>
      </c>
      <c r="F767" s="73" t="s">
        <v>2479</v>
      </c>
      <c r="G767" s="72" t="s">
        <v>400</v>
      </c>
      <c r="H767" s="73" t="str">
        <f>IF(Proc[[#This Row],[type]]="LFF (MDG-F)",MID(Proc[[#This Row],[Obj]],13,10),"")</f>
        <v/>
      </c>
      <c r="J767" s="73" t="b">
        <f>Proc[[#This Row],[Requested]]=Proc[[#This Row],[CurrentParent]]</f>
        <v>0</v>
      </c>
      <c r="K767" s="73" t="str">
        <f>IF(Proc[[#This Row],[Author]]="Marcela Urrego",VLOOKUP(LEFT(Proc[[#This Row],[Requested]],1),Table3[#All],2,0),VLOOKUP(Proc[[#This Row],[Author]],Table4[],2,0))</f>
        <v>HC</v>
      </c>
      <c r="L767" s="32" t="s">
        <v>530</v>
      </c>
      <c r="M767" s="69">
        <v>45716.734988425924</v>
      </c>
      <c r="N767" s="69">
        <v>45721</v>
      </c>
      <c r="O767" s="69">
        <v>45721</v>
      </c>
      <c r="P767" s="74" t="str">
        <f ca="1">IF(Proc[[#This Row],[DaysAgeing]]&gt;5,"yep","on track")</f>
        <v>on track</v>
      </c>
      <c r="Q767" s="3">
        <f ca="1">IF(Proc[[#This Row],[DateClosed]]="",ABS(NETWORKDAYS(Proc[[#This Row],[DateOpened]],TODAY()))-1,ABS(NETWORKDAYS(Proc[[#This Row],[DateOpened]],Proc[[#This Row],[DateClosed]]))-1)</f>
        <v>3</v>
      </c>
      <c r="R767" s="74" t="s">
        <v>1045</v>
      </c>
      <c r="S767" s="73"/>
    </row>
    <row r="768" spans="1:19" hidden="1">
      <c r="A768" s="72" t="s">
        <v>2477</v>
      </c>
      <c r="B768" s="73" t="str">
        <f>IFERROR(VLOOKUP(Proc[[#This Row],[App]],Table2[],3,0),"open")</f>
        <v>ok</v>
      </c>
      <c r="C768" s="72" t="s">
        <v>369</v>
      </c>
      <c r="D768" t="s">
        <v>2460</v>
      </c>
      <c r="E768" t="s">
        <v>2457</v>
      </c>
      <c r="F768" s="73" t="s">
        <v>2479</v>
      </c>
      <c r="G768" s="72" t="s">
        <v>400</v>
      </c>
      <c r="H768" s="73" t="str">
        <f>IF(Proc[[#This Row],[type]]="LFF (MDG-F)",MID(Proc[[#This Row],[Obj]],13,10),"")</f>
        <v/>
      </c>
      <c r="J768" s="73" t="b">
        <f>Proc[[#This Row],[Requested]]=Proc[[#This Row],[CurrentParent]]</f>
        <v>0</v>
      </c>
      <c r="K768" s="73" t="str">
        <f>IF(Proc[[#This Row],[Author]]="Marcela Urrego",VLOOKUP(LEFT(Proc[[#This Row],[Requested]],1),Table3[#All],2,0),VLOOKUP(Proc[[#This Row],[Author]],Table4[],2,0))</f>
        <v>HC</v>
      </c>
      <c r="L768" s="32" t="s">
        <v>530</v>
      </c>
      <c r="M768" s="69">
        <v>45716.734988425924</v>
      </c>
      <c r="N768" s="69">
        <v>45721</v>
      </c>
      <c r="O768" s="69">
        <v>45721</v>
      </c>
      <c r="P768" s="74" t="str">
        <f ca="1">IF(Proc[[#This Row],[DaysAgeing]]&gt;5,"yep","on track")</f>
        <v>on track</v>
      </c>
      <c r="Q768" s="3">
        <f ca="1">IF(Proc[[#This Row],[DateClosed]]="",ABS(NETWORKDAYS(Proc[[#This Row],[DateOpened]],TODAY()))-1,ABS(NETWORKDAYS(Proc[[#This Row],[DateOpened]],Proc[[#This Row],[DateClosed]]))-1)</f>
        <v>3</v>
      </c>
      <c r="R768" s="74" t="s">
        <v>1045</v>
      </c>
      <c r="S768" s="73"/>
    </row>
    <row r="769" spans="1:19" hidden="1">
      <c r="A769" s="72" t="s">
        <v>2477</v>
      </c>
      <c r="B769" s="73" t="str">
        <f>IFERROR(VLOOKUP(Proc[[#This Row],[App]],Table2[],3,0),"open")</f>
        <v>ok</v>
      </c>
      <c r="C769" s="72" t="s">
        <v>369</v>
      </c>
      <c r="D769" t="s">
        <v>2461</v>
      </c>
      <c r="E769" t="s">
        <v>2457</v>
      </c>
      <c r="F769" s="73" t="s">
        <v>2479</v>
      </c>
      <c r="G769" s="72" t="s">
        <v>400</v>
      </c>
      <c r="H769" s="73" t="str">
        <f>IF(Proc[[#This Row],[type]]="LFF (MDG-F)",MID(Proc[[#This Row],[Obj]],13,10),"")</f>
        <v/>
      </c>
      <c r="J769" s="73" t="b">
        <f>Proc[[#This Row],[Requested]]=Proc[[#This Row],[CurrentParent]]</f>
        <v>0</v>
      </c>
      <c r="K769" s="73" t="str">
        <f>IF(Proc[[#This Row],[Author]]="Marcela Urrego",VLOOKUP(LEFT(Proc[[#This Row],[Requested]],1),Table3[#All],2,0),VLOOKUP(Proc[[#This Row],[Author]],Table4[],2,0))</f>
        <v>HC</v>
      </c>
      <c r="L769" s="32" t="s">
        <v>530</v>
      </c>
      <c r="M769" s="69">
        <v>45716.734988425924</v>
      </c>
      <c r="N769" s="69">
        <v>45721</v>
      </c>
      <c r="O769" s="69">
        <v>45721</v>
      </c>
      <c r="P769" s="74" t="str">
        <f ca="1">IF(Proc[[#This Row],[DaysAgeing]]&gt;5,"yep","on track")</f>
        <v>on track</v>
      </c>
      <c r="Q769" s="3">
        <f ca="1">IF(Proc[[#This Row],[DateClosed]]="",ABS(NETWORKDAYS(Proc[[#This Row],[DateOpened]],TODAY()))-1,ABS(NETWORKDAYS(Proc[[#This Row],[DateOpened]],Proc[[#This Row],[DateClosed]]))-1)</f>
        <v>3</v>
      </c>
      <c r="R769" s="74" t="s">
        <v>1045</v>
      </c>
      <c r="S769" s="73"/>
    </row>
    <row r="770" spans="1:19" hidden="1">
      <c r="A770" s="72" t="s">
        <v>2477</v>
      </c>
      <c r="B770" s="73" t="str">
        <f>IFERROR(VLOOKUP(Proc[[#This Row],[App]],Table2[],3,0),"open")</f>
        <v>ok</v>
      </c>
      <c r="C770" s="72" t="s">
        <v>369</v>
      </c>
      <c r="D770" t="s">
        <v>2462</v>
      </c>
      <c r="E770" t="s">
        <v>2457</v>
      </c>
      <c r="F770" s="73" t="s">
        <v>2479</v>
      </c>
      <c r="G770" s="72" t="s">
        <v>400</v>
      </c>
      <c r="H770" s="73" t="str">
        <f>IF(Proc[[#This Row],[type]]="LFF (MDG-F)",MID(Proc[[#This Row],[Obj]],13,10),"")</f>
        <v/>
      </c>
      <c r="J770" s="73" t="b">
        <f>Proc[[#This Row],[Requested]]=Proc[[#This Row],[CurrentParent]]</f>
        <v>0</v>
      </c>
      <c r="K770" s="73" t="str">
        <f>IF(Proc[[#This Row],[Author]]="Marcela Urrego",VLOOKUP(LEFT(Proc[[#This Row],[Requested]],1),Table3[#All],2,0),VLOOKUP(Proc[[#This Row],[Author]],Table4[],2,0))</f>
        <v>HC</v>
      </c>
      <c r="L770" s="32" t="s">
        <v>530</v>
      </c>
      <c r="M770" s="69">
        <v>45716.734988425924</v>
      </c>
      <c r="N770" s="69">
        <v>45721</v>
      </c>
      <c r="O770" s="69">
        <v>45721</v>
      </c>
      <c r="P770" s="74" t="str">
        <f ca="1">IF(Proc[[#This Row],[DaysAgeing]]&gt;5,"yep","on track")</f>
        <v>on track</v>
      </c>
      <c r="Q770" s="3">
        <f ca="1">IF(Proc[[#This Row],[DateClosed]]="",ABS(NETWORKDAYS(Proc[[#This Row],[DateOpened]],TODAY()))-1,ABS(NETWORKDAYS(Proc[[#This Row],[DateOpened]],Proc[[#This Row],[DateClosed]]))-1)</f>
        <v>3</v>
      </c>
      <c r="R770" s="74" t="s">
        <v>1045</v>
      </c>
      <c r="S770" s="73"/>
    </row>
    <row r="771" spans="1:19" hidden="1">
      <c r="A771" s="72" t="s">
        <v>2477</v>
      </c>
      <c r="B771" s="73" t="str">
        <f>IFERROR(VLOOKUP(Proc[[#This Row],[App]],Table2[],3,0),"open")</f>
        <v>ok</v>
      </c>
      <c r="C771" s="72" t="s">
        <v>369</v>
      </c>
      <c r="D771" t="s">
        <v>2463</v>
      </c>
      <c r="E771" t="s">
        <v>2457</v>
      </c>
      <c r="F771" s="73" t="s">
        <v>2479</v>
      </c>
      <c r="G771" s="72" t="s">
        <v>400</v>
      </c>
      <c r="H771" s="73" t="str">
        <f>IF(Proc[[#This Row],[type]]="LFF (MDG-F)",MID(Proc[[#This Row],[Obj]],13,10),"")</f>
        <v/>
      </c>
      <c r="J771" s="73" t="b">
        <f>Proc[[#This Row],[Requested]]=Proc[[#This Row],[CurrentParent]]</f>
        <v>0</v>
      </c>
      <c r="K771" s="73" t="str">
        <f>IF(Proc[[#This Row],[Author]]="Marcela Urrego",VLOOKUP(LEFT(Proc[[#This Row],[Requested]],1),Table3[#All],2,0),VLOOKUP(Proc[[#This Row],[Author]],Table4[],2,0))</f>
        <v>HC</v>
      </c>
      <c r="L771" s="32" t="s">
        <v>530</v>
      </c>
      <c r="M771" s="69">
        <v>45716.734988425924</v>
      </c>
      <c r="N771" s="69">
        <v>45721</v>
      </c>
      <c r="O771" s="69">
        <v>45721</v>
      </c>
      <c r="P771" s="74" t="str">
        <f ca="1">IF(Proc[[#This Row],[DaysAgeing]]&gt;5,"yep","on track")</f>
        <v>on track</v>
      </c>
      <c r="Q771" s="3">
        <f ca="1">IF(Proc[[#This Row],[DateClosed]]="",ABS(NETWORKDAYS(Proc[[#This Row],[DateOpened]],TODAY()))-1,ABS(NETWORKDAYS(Proc[[#This Row],[DateOpened]],Proc[[#This Row],[DateClosed]]))-1)</f>
        <v>3</v>
      </c>
      <c r="R771" s="74" t="s">
        <v>1045</v>
      </c>
      <c r="S771" s="73"/>
    </row>
    <row r="772" spans="1:19" hidden="1">
      <c r="A772" s="72" t="s">
        <v>2477</v>
      </c>
      <c r="B772" s="73" t="str">
        <f>IFERROR(VLOOKUP(Proc[[#This Row],[App]],Table2[],3,0),"open")</f>
        <v>ok</v>
      </c>
      <c r="C772" s="72" t="s">
        <v>369</v>
      </c>
      <c r="D772" t="s">
        <v>2464</v>
      </c>
      <c r="E772" t="s">
        <v>2457</v>
      </c>
      <c r="F772" s="73" t="s">
        <v>2479</v>
      </c>
      <c r="G772" s="72" t="s">
        <v>400</v>
      </c>
      <c r="H772" s="73" t="str">
        <f>IF(Proc[[#This Row],[type]]="LFF (MDG-F)",MID(Proc[[#This Row],[Obj]],13,10),"")</f>
        <v/>
      </c>
      <c r="J772" s="73" t="b">
        <f>Proc[[#This Row],[Requested]]=Proc[[#This Row],[CurrentParent]]</f>
        <v>0</v>
      </c>
      <c r="K772" s="73" t="str">
        <f>IF(Proc[[#This Row],[Author]]="Marcela Urrego",VLOOKUP(LEFT(Proc[[#This Row],[Requested]],1),Table3[#All],2,0),VLOOKUP(Proc[[#This Row],[Author]],Table4[],2,0))</f>
        <v>HC</v>
      </c>
      <c r="L772" s="32" t="s">
        <v>530</v>
      </c>
      <c r="M772" s="69">
        <v>45716.734988425924</v>
      </c>
      <c r="N772" s="69">
        <v>45721</v>
      </c>
      <c r="O772" s="69">
        <v>45721</v>
      </c>
      <c r="P772" s="74" t="str">
        <f ca="1">IF(Proc[[#This Row],[DaysAgeing]]&gt;5,"yep","on track")</f>
        <v>on track</v>
      </c>
      <c r="Q772" s="3">
        <f ca="1">IF(Proc[[#This Row],[DateClosed]]="",ABS(NETWORKDAYS(Proc[[#This Row],[DateOpened]],TODAY()))-1,ABS(NETWORKDAYS(Proc[[#This Row],[DateOpened]],Proc[[#This Row],[DateClosed]]))-1)</f>
        <v>3</v>
      </c>
      <c r="R772" s="74" t="s">
        <v>1045</v>
      </c>
      <c r="S772" s="73"/>
    </row>
    <row r="773" spans="1:19" hidden="1">
      <c r="A773" s="72" t="s">
        <v>2477</v>
      </c>
      <c r="B773" s="73" t="str">
        <f>IFERROR(VLOOKUP(Proc[[#This Row],[App]],Table2[],3,0),"open")</f>
        <v>ok</v>
      </c>
      <c r="C773" s="72" t="s">
        <v>369</v>
      </c>
      <c r="D773" t="s">
        <v>2465</v>
      </c>
      <c r="E773" t="s">
        <v>2457</v>
      </c>
      <c r="F773" s="73" t="s">
        <v>2479</v>
      </c>
      <c r="G773" s="72" t="s">
        <v>400</v>
      </c>
      <c r="H773" s="73" t="str">
        <f>IF(Proc[[#This Row],[type]]="LFF (MDG-F)",MID(Proc[[#This Row],[Obj]],13,10),"")</f>
        <v/>
      </c>
      <c r="J773" s="73" t="b">
        <f>Proc[[#This Row],[Requested]]=Proc[[#This Row],[CurrentParent]]</f>
        <v>0</v>
      </c>
      <c r="K773" s="73" t="str">
        <f>IF(Proc[[#This Row],[Author]]="Marcela Urrego",VLOOKUP(LEFT(Proc[[#This Row],[Requested]],1),Table3[#All],2,0),VLOOKUP(Proc[[#This Row],[Author]],Table4[],2,0))</f>
        <v>HC</v>
      </c>
      <c r="L773" s="32" t="s">
        <v>530</v>
      </c>
      <c r="M773" s="69">
        <v>45716.734988425924</v>
      </c>
      <c r="N773" s="69">
        <v>45721</v>
      </c>
      <c r="O773" s="69">
        <v>45721</v>
      </c>
      <c r="P773" s="74" t="str">
        <f ca="1">IF(Proc[[#This Row],[DaysAgeing]]&gt;5,"yep","on track")</f>
        <v>on track</v>
      </c>
      <c r="Q773" s="3">
        <f ca="1">IF(Proc[[#This Row],[DateClosed]]="",ABS(NETWORKDAYS(Proc[[#This Row],[DateOpened]],TODAY()))-1,ABS(NETWORKDAYS(Proc[[#This Row],[DateOpened]],Proc[[#This Row],[DateClosed]]))-1)</f>
        <v>3</v>
      </c>
      <c r="R773" s="74" t="s">
        <v>1045</v>
      </c>
      <c r="S773" s="73"/>
    </row>
    <row r="774" spans="1:19" hidden="1">
      <c r="A774" s="72" t="s">
        <v>2477</v>
      </c>
      <c r="B774" s="73" t="str">
        <f>IFERROR(VLOOKUP(Proc[[#This Row],[App]],Table2[],3,0),"open")</f>
        <v>ok</v>
      </c>
      <c r="C774" s="72" t="s">
        <v>369</v>
      </c>
      <c r="D774" t="s">
        <v>2466</v>
      </c>
      <c r="E774" t="s">
        <v>2457</v>
      </c>
      <c r="F774" s="73" t="s">
        <v>2479</v>
      </c>
      <c r="G774" s="72" t="s">
        <v>400</v>
      </c>
      <c r="H774" s="73" t="str">
        <f>IF(Proc[[#This Row],[type]]="LFF (MDG-F)",MID(Proc[[#This Row],[Obj]],13,10),"")</f>
        <v/>
      </c>
      <c r="J774" s="73" t="b">
        <f>Proc[[#This Row],[Requested]]=Proc[[#This Row],[CurrentParent]]</f>
        <v>0</v>
      </c>
      <c r="K774" s="73" t="str">
        <f>IF(Proc[[#This Row],[Author]]="Marcela Urrego",VLOOKUP(LEFT(Proc[[#This Row],[Requested]],1),Table3[#All],2,0),VLOOKUP(Proc[[#This Row],[Author]],Table4[],2,0))</f>
        <v>HC</v>
      </c>
      <c r="L774" s="32" t="s">
        <v>530</v>
      </c>
      <c r="M774" s="69">
        <v>45716.734988425924</v>
      </c>
      <c r="N774" s="69">
        <v>45721</v>
      </c>
      <c r="O774" s="69">
        <v>45721</v>
      </c>
      <c r="P774" s="74" t="str">
        <f ca="1">IF(Proc[[#This Row],[DaysAgeing]]&gt;5,"yep","on track")</f>
        <v>on track</v>
      </c>
      <c r="Q774" s="3">
        <f ca="1">IF(Proc[[#This Row],[DateClosed]]="",ABS(NETWORKDAYS(Proc[[#This Row],[DateOpened]],TODAY()))-1,ABS(NETWORKDAYS(Proc[[#This Row],[DateOpened]],Proc[[#This Row],[DateClosed]]))-1)</f>
        <v>3</v>
      </c>
      <c r="R774" s="74" t="s">
        <v>1045</v>
      </c>
      <c r="S774" s="73"/>
    </row>
    <row r="775" spans="1:19" hidden="1">
      <c r="A775" s="72" t="s">
        <v>2477</v>
      </c>
      <c r="B775" s="73" t="str">
        <f>IFERROR(VLOOKUP(Proc[[#This Row],[App]],Table2[],3,0),"open")</f>
        <v>ok</v>
      </c>
      <c r="C775" s="72" t="s">
        <v>369</v>
      </c>
      <c r="D775" t="s">
        <v>2467</v>
      </c>
      <c r="E775" t="s">
        <v>2457</v>
      </c>
      <c r="F775" s="73" t="s">
        <v>2479</v>
      </c>
      <c r="G775" s="72" t="s">
        <v>400</v>
      </c>
      <c r="H775" s="73" t="str">
        <f>IF(Proc[[#This Row],[type]]="LFF (MDG-F)",MID(Proc[[#This Row],[Obj]],13,10),"")</f>
        <v/>
      </c>
      <c r="J775" s="73" t="b">
        <f>Proc[[#This Row],[Requested]]=Proc[[#This Row],[CurrentParent]]</f>
        <v>0</v>
      </c>
      <c r="K775" s="73" t="str">
        <f>IF(Proc[[#This Row],[Author]]="Marcela Urrego",VLOOKUP(LEFT(Proc[[#This Row],[Requested]],1),Table3[#All],2,0),VLOOKUP(Proc[[#This Row],[Author]],Table4[],2,0))</f>
        <v>HC</v>
      </c>
      <c r="L775" s="32" t="s">
        <v>530</v>
      </c>
      <c r="M775" s="69">
        <v>45716.734988425924</v>
      </c>
      <c r="N775" s="69">
        <v>45721</v>
      </c>
      <c r="O775" s="69">
        <v>45721</v>
      </c>
      <c r="P775" s="74" t="str">
        <f ca="1">IF(Proc[[#This Row],[DaysAgeing]]&gt;5,"yep","on track")</f>
        <v>on track</v>
      </c>
      <c r="Q775" s="3">
        <f ca="1">IF(Proc[[#This Row],[DateClosed]]="",ABS(NETWORKDAYS(Proc[[#This Row],[DateOpened]],TODAY()))-1,ABS(NETWORKDAYS(Proc[[#This Row],[DateOpened]],Proc[[#This Row],[DateClosed]]))-1)</f>
        <v>3</v>
      </c>
      <c r="R775" s="74" t="s">
        <v>1045</v>
      </c>
      <c r="S775" s="73"/>
    </row>
    <row r="776" spans="1:19" hidden="1">
      <c r="A776" s="72" t="s">
        <v>2477</v>
      </c>
      <c r="B776" s="73" t="str">
        <f>IFERROR(VLOOKUP(Proc[[#This Row],[App]],Table2[],3,0),"open")</f>
        <v>ok</v>
      </c>
      <c r="C776" s="72" t="s">
        <v>369</v>
      </c>
      <c r="D776" t="s">
        <v>2468</v>
      </c>
      <c r="E776" t="s">
        <v>2457</v>
      </c>
      <c r="F776" s="73" t="s">
        <v>2479</v>
      </c>
      <c r="G776" s="72" t="s">
        <v>400</v>
      </c>
      <c r="H776" s="73" t="str">
        <f>IF(Proc[[#This Row],[type]]="LFF (MDG-F)",MID(Proc[[#This Row],[Obj]],13,10),"")</f>
        <v/>
      </c>
      <c r="J776" s="73" t="b">
        <f>Proc[[#This Row],[Requested]]=Proc[[#This Row],[CurrentParent]]</f>
        <v>0</v>
      </c>
      <c r="K776" s="73" t="str">
        <f>IF(Proc[[#This Row],[Author]]="Marcela Urrego",VLOOKUP(LEFT(Proc[[#This Row],[Requested]],1),Table3[#All],2,0),VLOOKUP(Proc[[#This Row],[Author]],Table4[],2,0))</f>
        <v>HC</v>
      </c>
      <c r="L776" s="32" t="s">
        <v>530</v>
      </c>
      <c r="M776" s="69">
        <v>45716.734988425924</v>
      </c>
      <c r="N776" s="69">
        <v>45721</v>
      </c>
      <c r="O776" s="69">
        <v>45721</v>
      </c>
      <c r="P776" s="74" t="str">
        <f ca="1">IF(Proc[[#This Row],[DaysAgeing]]&gt;5,"yep","on track")</f>
        <v>on track</v>
      </c>
      <c r="Q776" s="3">
        <f ca="1">IF(Proc[[#This Row],[DateClosed]]="",ABS(NETWORKDAYS(Proc[[#This Row],[DateOpened]],TODAY()))-1,ABS(NETWORKDAYS(Proc[[#This Row],[DateOpened]],Proc[[#This Row],[DateClosed]]))-1)</f>
        <v>3</v>
      </c>
      <c r="R776" s="74" t="s">
        <v>1045</v>
      </c>
      <c r="S776" s="73"/>
    </row>
    <row r="777" spans="1:19" hidden="1">
      <c r="A777" s="72" t="s">
        <v>2477</v>
      </c>
      <c r="B777" s="73" t="str">
        <f>IFERROR(VLOOKUP(Proc[[#This Row],[App]],Table2[],3,0),"open")</f>
        <v>ok</v>
      </c>
      <c r="C777" s="72" t="s">
        <v>369</v>
      </c>
      <c r="D777" t="s">
        <v>2469</v>
      </c>
      <c r="E777" t="s">
        <v>2457</v>
      </c>
      <c r="F777" s="73" t="s">
        <v>2479</v>
      </c>
      <c r="G777" s="72" t="s">
        <v>400</v>
      </c>
      <c r="H777" s="73" t="str">
        <f>IF(Proc[[#This Row],[type]]="LFF (MDG-F)",MID(Proc[[#This Row],[Obj]],13,10),"")</f>
        <v/>
      </c>
      <c r="J777" s="73" t="b">
        <f>Proc[[#This Row],[Requested]]=Proc[[#This Row],[CurrentParent]]</f>
        <v>0</v>
      </c>
      <c r="K777" s="73" t="str">
        <f>IF(Proc[[#This Row],[Author]]="Marcela Urrego",VLOOKUP(LEFT(Proc[[#This Row],[Requested]],1),Table3[#All],2,0),VLOOKUP(Proc[[#This Row],[Author]],Table4[],2,0))</f>
        <v>HC</v>
      </c>
      <c r="L777" s="32" t="s">
        <v>530</v>
      </c>
      <c r="M777" s="69">
        <v>45716.734988425924</v>
      </c>
      <c r="N777" s="69">
        <v>45721</v>
      </c>
      <c r="O777" s="69">
        <v>45721</v>
      </c>
      <c r="P777" s="74" t="str">
        <f ca="1">IF(Proc[[#This Row],[DaysAgeing]]&gt;5,"yep","on track")</f>
        <v>on track</v>
      </c>
      <c r="Q777" s="3">
        <f ca="1">IF(Proc[[#This Row],[DateClosed]]="",ABS(NETWORKDAYS(Proc[[#This Row],[DateOpened]],TODAY()))-1,ABS(NETWORKDAYS(Proc[[#This Row],[DateOpened]],Proc[[#This Row],[DateClosed]]))-1)</f>
        <v>3</v>
      </c>
      <c r="R777" s="74" t="s">
        <v>1045</v>
      </c>
      <c r="S777" s="73"/>
    </row>
    <row r="778" spans="1:19" hidden="1">
      <c r="A778" s="72" t="s">
        <v>2477</v>
      </c>
      <c r="B778" s="73" t="str">
        <f>IFERROR(VLOOKUP(Proc[[#This Row],[App]],Table2[],3,0),"open")</f>
        <v>ok</v>
      </c>
      <c r="C778" s="72" t="s">
        <v>369</v>
      </c>
      <c r="D778" t="s">
        <v>2470</v>
      </c>
      <c r="E778" t="s">
        <v>2457</v>
      </c>
      <c r="F778" s="73" t="s">
        <v>2479</v>
      </c>
      <c r="G778" s="72" t="s">
        <v>400</v>
      </c>
      <c r="H778" s="73" t="str">
        <f>IF(Proc[[#This Row],[type]]="LFF (MDG-F)",MID(Proc[[#This Row],[Obj]],13,10),"")</f>
        <v/>
      </c>
      <c r="J778" s="73" t="b">
        <f>Proc[[#This Row],[Requested]]=Proc[[#This Row],[CurrentParent]]</f>
        <v>0</v>
      </c>
      <c r="K778" s="73" t="str">
        <f>IF(Proc[[#This Row],[Author]]="Marcela Urrego",VLOOKUP(LEFT(Proc[[#This Row],[Requested]],1),Table3[#All],2,0),VLOOKUP(Proc[[#This Row],[Author]],Table4[],2,0))</f>
        <v>HC</v>
      </c>
      <c r="L778" s="32" t="s">
        <v>530</v>
      </c>
      <c r="M778" s="69">
        <v>45716.734988425924</v>
      </c>
      <c r="N778" s="69">
        <v>45721</v>
      </c>
      <c r="O778" s="69">
        <v>45721</v>
      </c>
      <c r="P778" s="74" t="str">
        <f ca="1">IF(Proc[[#This Row],[DaysAgeing]]&gt;5,"yep","on track")</f>
        <v>on track</v>
      </c>
      <c r="Q778" s="3">
        <f ca="1">IF(Proc[[#This Row],[DateClosed]]="",ABS(NETWORKDAYS(Proc[[#This Row],[DateOpened]],TODAY()))-1,ABS(NETWORKDAYS(Proc[[#This Row],[DateOpened]],Proc[[#This Row],[DateClosed]]))-1)</f>
        <v>3</v>
      </c>
      <c r="R778" s="74" t="s">
        <v>1045</v>
      </c>
      <c r="S778" s="73"/>
    </row>
    <row r="779" spans="1:19" hidden="1">
      <c r="A779" s="72" t="s">
        <v>2477</v>
      </c>
      <c r="B779" s="73" t="str">
        <f>IFERROR(VLOOKUP(Proc[[#This Row],[App]],Table2[],3,0),"open")</f>
        <v>ok</v>
      </c>
      <c r="C779" s="72" t="s">
        <v>369</v>
      </c>
      <c r="D779" t="s">
        <v>2471</v>
      </c>
      <c r="E779" t="s">
        <v>2457</v>
      </c>
      <c r="F779" s="73" t="s">
        <v>2479</v>
      </c>
      <c r="G779" s="72" t="s">
        <v>400</v>
      </c>
      <c r="H779" s="73" t="str">
        <f>IF(Proc[[#This Row],[type]]="LFF (MDG-F)",MID(Proc[[#This Row],[Obj]],13,10),"")</f>
        <v/>
      </c>
      <c r="J779" s="73" t="b">
        <f>Proc[[#This Row],[Requested]]=Proc[[#This Row],[CurrentParent]]</f>
        <v>0</v>
      </c>
      <c r="K779" s="73" t="str">
        <f>IF(Proc[[#This Row],[Author]]="Marcela Urrego",VLOOKUP(LEFT(Proc[[#This Row],[Requested]],1),Table3[#All],2,0),VLOOKUP(Proc[[#This Row],[Author]],Table4[],2,0))</f>
        <v>HC</v>
      </c>
      <c r="L779" s="32" t="s">
        <v>530</v>
      </c>
      <c r="M779" s="69">
        <v>45716.734988425924</v>
      </c>
      <c r="N779" s="69">
        <v>45721</v>
      </c>
      <c r="O779" s="69">
        <v>45721</v>
      </c>
      <c r="P779" s="74" t="str">
        <f ca="1">IF(Proc[[#This Row],[DaysAgeing]]&gt;5,"yep","on track")</f>
        <v>on track</v>
      </c>
      <c r="Q779" s="3">
        <f ca="1">IF(Proc[[#This Row],[DateClosed]]="",ABS(NETWORKDAYS(Proc[[#This Row],[DateOpened]],TODAY()))-1,ABS(NETWORKDAYS(Proc[[#This Row],[DateOpened]],Proc[[#This Row],[DateClosed]]))-1)</f>
        <v>3</v>
      </c>
      <c r="R779" s="74" t="s">
        <v>1045</v>
      </c>
      <c r="S779" s="73"/>
    </row>
    <row r="780" spans="1:19" hidden="1">
      <c r="A780" s="72" t="s">
        <v>2477</v>
      </c>
      <c r="B780" s="73" t="str">
        <f>IFERROR(VLOOKUP(Proc[[#This Row],[App]],Table2[],3,0),"open")</f>
        <v>ok</v>
      </c>
      <c r="C780" s="72" t="s">
        <v>369</v>
      </c>
      <c r="D780" t="s">
        <v>2472</v>
      </c>
      <c r="E780" t="s">
        <v>2457</v>
      </c>
      <c r="F780" s="73" t="s">
        <v>2479</v>
      </c>
      <c r="G780" s="72" t="s">
        <v>400</v>
      </c>
      <c r="H780" s="73" t="str">
        <f>IF(Proc[[#This Row],[type]]="LFF (MDG-F)",MID(Proc[[#This Row],[Obj]],13,10),"")</f>
        <v/>
      </c>
      <c r="J780" s="73" t="b">
        <f>Proc[[#This Row],[Requested]]=Proc[[#This Row],[CurrentParent]]</f>
        <v>0</v>
      </c>
      <c r="K780" s="73" t="str">
        <f>IF(Proc[[#This Row],[Author]]="Marcela Urrego",VLOOKUP(LEFT(Proc[[#This Row],[Requested]],1),Table3[#All],2,0),VLOOKUP(Proc[[#This Row],[Author]],Table4[],2,0))</f>
        <v>HC</v>
      </c>
      <c r="L780" s="32" t="s">
        <v>530</v>
      </c>
      <c r="M780" s="69">
        <v>45716.734988425924</v>
      </c>
      <c r="N780" s="69">
        <v>45721</v>
      </c>
      <c r="O780" s="69">
        <v>45721</v>
      </c>
      <c r="P780" s="74" t="str">
        <f ca="1">IF(Proc[[#This Row],[DaysAgeing]]&gt;5,"yep","on track")</f>
        <v>on track</v>
      </c>
      <c r="Q780" s="3">
        <f ca="1">IF(Proc[[#This Row],[DateClosed]]="",ABS(NETWORKDAYS(Proc[[#This Row],[DateOpened]],TODAY()))-1,ABS(NETWORKDAYS(Proc[[#This Row],[DateOpened]],Proc[[#This Row],[DateClosed]]))-1)</f>
        <v>3</v>
      </c>
      <c r="R780" s="74" t="s">
        <v>1045</v>
      </c>
      <c r="S780" s="73"/>
    </row>
    <row r="781" spans="1:19" hidden="1">
      <c r="A781" s="72" t="s">
        <v>2477</v>
      </c>
      <c r="B781" s="73" t="str">
        <f>IFERROR(VLOOKUP(Proc[[#This Row],[App]],Table2[],3,0),"open")</f>
        <v>ok</v>
      </c>
      <c r="C781" s="72" t="s">
        <v>369</v>
      </c>
      <c r="D781" t="s">
        <v>2312</v>
      </c>
      <c r="E781" t="s">
        <v>2455</v>
      </c>
      <c r="F781" s="73" t="s">
        <v>2306</v>
      </c>
      <c r="G781" s="72" t="s">
        <v>400</v>
      </c>
      <c r="H781" s="73" t="str">
        <f>IF(Proc[[#This Row],[type]]="LFF (MDG-F)",MID(Proc[[#This Row],[Obj]],13,10),"")</f>
        <v/>
      </c>
      <c r="J781" s="73" t="b">
        <f>Proc[[#This Row],[Requested]]=Proc[[#This Row],[CurrentParent]]</f>
        <v>0</v>
      </c>
      <c r="K781" s="73" t="str">
        <f>IF(Proc[[#This Row],[Author]]="Marcela Urrego",VLOOKUP(LEFT(Proc[[#This Row],[Requested]],1),Table3[#All],2,0),VLOOKUP(Proc[[#This Row],[Author]],Table4[],2,0))</f>
        <v>HC</v>
      </c>
      <c r="L781" s="32" t="s">
        <v>530</v>
      </c>
      <c r="M781" s="69">
        <v>45716.734988425924</v>
      </c>
      <c r="N781" s="69">
        <v>45721</v>
      </c>
      <c r="O781" s="69">
        <v>45721</v>
      </c>
      <c r="P781" s="74" t="str">
        <f ca="1">IF(Proc[[#This Row],[DaysAgeing]]&gt;5,"yep","on track")</f>
        <v>on track</v>
      </c>
      <c r="Q781" s="3">
        <f ca="1">IF(Proc[[#This Row],[DateClosed]]="",ABS(NETWORKDAYS(Proc[[#This Row],[DateOpened]],TODAY()))-1,ABS(NETWORKDAYS(Proc[[#This Row],[DateOpened]],Proc[[#This Row],[DateClosed]]))-1)</f>
        <v>3</v>
      </c>
      <c r="R781" s="74" t="s">
        <v>1045</v>
      </c>
      <c r="S781" s="73"/>
    </row>
    <row r="782" spans="1:19" hidden="1">
      <c r="A782" s="72" t="s">
        <v>2477</v>
      </c>
      <c r="B782" s="73" t="str">
        <f>IFERROR(VLOOKUP(Proc[[#This Row],[App]],Table2[],3,0),"open")</f>
        <v>ok</v>
      </c>
      <c r="C782" s="72" t="s">
        <v>369</v>
      </c>
      <c r="D782" t="s">
        <v>2473</v>
      </c>
      <c r="E782" t="s">
        <v>2457</v>
      </c>
      <c r="F782" s="73" t="s">
        <v>2480</v>
      </c>
      <c r="G782" s="72" t="s">
        <v>400</v>
      </c>
      <c r="H782" s="73" t="str">
        <f>IF(Proc[[#This Row],[type]]="LFF (MDG-F)",MID(Proc[[#This Row],[Obj]],13,10),"")</f>
        <v/>
      </c>
      <c r="J782" s="73" t="b">
        <f>Proc[[#This Row],[Requested]]=Proc[[#This Row],[CurrentParent]]</f>
        <v>0</v>
      </c>
      <c r="K782" s="73" t="str">
        <f>IF(Proc[[#This Row],[Author]]="Marcela Urrego",VLOOKUP(LEFT(Proc[[#This Row],[Requested]],1),Table3[#All],2,0),VLOOKUP(Proc[[#This Row],[Author]],Table4[],2,0))</f>
        <v>HC</v>
      </c>
      <c r="L782" s="32" t="s">
        <v>530</v>
      </c>
      <c r="M782" s="69">
        <v>45716.734988425924</v>
      </c>
      <c r="N782" s="69">
        <v>45721</v>
      </c>
      <c r="O782" s="69">
        <v>45721</v>
      </c>
      <c r="P782" s="74" t="str">
        <f ca="1">IF(Proc[[#This Row],[DaysAgeing]]&gt;5,"yep","on track")</f>
        <v>on track</v>
      </c>
      <c r="Q782" s="3">
        <f ca="1">IF(Proc[[#This Row],[DateClosed]]="",ABS(NETWORKDAYS(Proc[[#This Row],[DateOpened]],TODAY()))-1,ABS(NETWORKDAYS(Proc[[#This Row],[DateOpened]],Proc[[#This Row],[DateClosed]]))-1)</f>
        <v>3</v>
      </c>
      <c r="R782" s="74" t="s">
        <v>1045</v>
      </c>
      <c r="S782" s="73"/>
    </row>
    <row r="783" spans="1:19" hidden="1">
      <c r="A783" s="72" t="s">
        <v>2477</v>
      </c>
      <c r="B783" s="73" t="str">
        <f>IFERROR(VLOOKUP(Proc[[#This Row],[App]],Table2[],3,0),"open")</f>
        <v>ok</v>
      </c>
      <c r="C783" s="72" t="s">
        <v>369</v>
      </c>
      <c r="D783" t="s">
        <v>2474</v>
      </c>
      <c r="E783" t="s">
        <v>2457</v>
      </c>
      <c r="F783" s="73" t="s">
        <v>2481</v>
      </c>
      <c r="G783" s="72" t="s">
        <v>400</v>
      </c>
      <c r="H783" s="73" t="str">
        <f>IF(Proc[[#This Row],[type]]="LFF (MDG-F)",MID(Proc[[#This Row],[Obj]],13,10),"")</f>
        <v/>
      </c>
      <c r="J783" s="73" t="b">
        <f>Proc[[#This Row],[Requested]]=Proc[[#This Row],[CurrentParent]]</f>
        <v>0</v>
      </c>
      <c r="K783" s="73" t="str">
        <f>IF(Proc[[#This Row],[Author]]="Marcela Urrego",VLOOKUP(LEFT(Proc[[#This Row],[Requested]],1),Table3[#All],2,0),VLOOKUP(Proc[[#This Row],[Author]],Table4[],2,0))</f>
        <v>HC</v>
      </c>
      <c r="L783" s="32" t="s">
        <v>530</v>
      </c>
      <c r="M783" s="69">
        <v>45716.734988425924</v>
      </c>
      <c r="N783" s="69">
        <v>45721</v>
      </c>
      <c r="O783" s="69">
        <v>45721</v>
      </c>
      <c r="P783" s="74" t="str">
        <f ca="1">IF(Proc[[#This Row],[DaysAgeing]]&gt;5,"yep","on track")</f>
        <v>on track</v>
      </c>
      <c r="Q783" s="3">
        <f ca="1">IF(Proc[[#This Row],[DateClosed]]="",ABS(NETWORKDAYS(Proc[[#This Row],[DateOpened]],TODAY()))-1,ABS(NETWORKDAYS(Proc[[#This Row],[DateOpened]],Proc[[#This Row],[DateClosed]]))-1)</f>
        <v>3</v>
      </c>
      <c r="R783" s="74" t="s">
        <v>1045</v>
      </c>
      <c r="S783" s="73"/>
    </row>
    <row r="784" spans="1:19" hidden="1">
      <c r="A784" s="72" t="s">
        <v>2477</v>
      </c>
      <c r="B784" s="73" t="str">
        <f>IFERROR(VLOOKUP(Proc[[#This Row],[App]],Table2[],3,0),"open")</f>
        <v>ok</v>
      </c>
      <c r="C784" s="72" t="s">
        <v>369</v>
      </c>
      <c r="D784" t="s">
        <v>2475</v>
      </c>
      <c r="E784" t="s">
        <v>2457</v>
      </c>
      <c r="F784" s="73" t="s">
        <v>2482</v>
      </c>
      <c r="G784" s="72" t="s">
        <v>400</v>
      </c>
      <c r="H784" s="73" t="str">
        <f>IF(Proc[[#This Row],[type]]="LFF (MDG-F)",MID(Proc[[#This Row],[Obj]],13,10),"")</f>
        <v/>
      </c>
      <c r="J784" s="73" t="b">
        <f>Proc[[#This Row],[Requested]]=Proc[[#This Row],[CurrentParent]]</f>
        <v>0</v>
      </c>
      <c r="K784" s="73" t="str">
        <f>IF(Proc[[#This Row],[Author]]="Marcela Urrego",VLOOKUP(LEFT(Proc[[#This Row],[Requested]],1),Table3[#All],2,0),VLOOKUP(Proc[[#This Row],[Author]],Table4[],2,0))</f>
        <v>HC</v>
      </c>
      <c r="L784" s="32" t="s">
        <v>530</v>
      </c>
      <c r="M784" s="69">
        <v>45716.734988425924</v>
      </c>
      <c r="N784" s="69">
        <v>45721</v>
      </c>
      <c r="O784" s="69">
        <v>45721</v>
      </c>
      <c r="P784" s="74" t="str">
        <f ca="1">IF(Proc[[#This Row],[DaysAgeing]]&gt;5,"yep","on track")</f>
        <v>on track</v>
      </c>
      <c r="Q784" s="3">
        <f ca="1">IF(Proc[[#This Row],[DateClosed]]="",ABS(NETWORKDAYS(Proc[[#This Row],[DateOpened]],TODAY()))-1,ABS(NETWORKDAYS(Proc[[#This Row],[DateOpened]],Proc[[#This Row],[DateClosed]]))-1)</f>
        <v>3</v>
      </c>
      <c r="R784" s="74" t="s">
        <v>1045</v>
      </c>
      <c r="S784" s="73"/>
    </row>
    <row r="785" spans="1:19" hidden="1">
      <c r="A785" s="72" t="s">
        <v>2477</v>
      </c>
      <c r="B785" s="73" t="str">
        <f>IFERROR(VLOOKUP(Proc[[#This Row],[App]],Table2[],3,0),"open")</f>
        <v>ok</v>
      </c>
      <c r="C785" s="72" t="s">
        <v>369</v>
      </c>
      <c r="D785" t="s">
        <v>2476</v>
      </c>
      <c r="E785" t="s">
        <v>2457</v>
      </c>
      <c r="F785" s="73" t="s">
        <v>2483</v>
      </c>
      <c r="G785" s="72" t="s">
        <v>400</v>
      </c>
      <c r="H785" s="73" t="str">
        <f>IF(Proc[[#This Row],[type]]="LFF (MDG-F)",MID(Proc[[#This Row],[Obj]],13,10),"")</f>
        <v/>
      </c>
      <c r="J785" s="73" t="b">
        <f>Proc[[#This Row],[Requested]]=Proc[[#This Row],[CurrentParent]]</f>
        <v>0</v>
      </c>
      <c r="K785" s="73" t="str">
        <f>IF(Proc[[#This Row],[Author]]="Marcela Urrego",VLOOKUP(LEFT(Proc[[#This Row],[Requested]],1),Table3[#All],2,0),VLOOKUP(Proc[[#This Row],[Author]],Table4[],2,0))</f>
        <v>HC</v>
      </c>
      <c r="L785" s="32" t="s">
        <v>530</v>
      </c>
      <c r="M785" s="69">
        <v>45716.734988425924</v>
      </c>
      <c r="N785" s="69">
        <v>45721</v>
      </c>
      <c r="O785" s="69">
        <v>45721</v>
      </c>
      <c r="P785" s="74" t="str">
        <f ca="1">IF(Proc[[#This Row],[DaysAgeing]]&gt;5,"yep","on track")</f>
        <v>on track</v>
      </c>
      <c r="Q785" s="3">
        <f ca="1">IF(Proc[[#This Row],[DateClosed]]="",ABS(NETWORKDAYS(Proc[[#This Row],[DateOpened]],TODAY()))-1,ABS(NETWORKDAYS(Proc[[#This Row],[DateOpened]],Proc[[#This Row],[DateClosed]]))-1)</f>
        <v>3</v>
      </c>
      <c r="R785" s="74" t="s">
        <v>1045</v>
      </c>
      <c r="S785" s="73"/>
    </row>
    <row r="786" spans="1:19" hidden="1">
      <c r="A786" t="s">
        <v>2510</v>
      </c>
      <c r="B786" s="73" t="str">
        <f>IFERROR(VLOOKUP(Proc[[#This Row],[App]],Table2[],3,0),"open")</f>
        <v>ok</v>
      </c>
      <c r="C786" s="72" t="s">
        <v>369</v>
      </c>
      <c r="D786" t="s">
        <v>2484</v>
      </c>
      <c r="E786" t="s">
        <v>2485</v>
      </c>
      <c r="F786" s="73" t="s">
        <v>990</v>
      </c>
      <c r="G786" s="72" t="s">
        <v>400</v>
      </c>
      <c r="H786" s="73" t="str">
        <f>IF(Proc[[#This Row],[type]]="LFF (MDG-F)",MID(Proc[[#This Row],[Obj]],13,10),"")</f>
        <v/>
      </c>
      <c r="J786" s="73" t="b">
        <f>Proc[[#This Row],[Requested]]=Proc[[#This Row],[CurrentParent]]</f>
        <v>0</v>
      </c>
      <c r="K786" s="73" t="str">
        <f>IF(Proc[[#This Row],[Author]]="Marcela Urrego",VLOOKUP(LEFT(Proc[[#This Row],[Requested]],1),Table3[#All],2,0),VLOOKUP(Proc[[#This Row],[Author]],Table4[],2,0))</f>
        <v>HC</v>
      </c>
      <c r="L786" s="32" t="s">
        <v>530</v>
      </c>
      <c r="M786" s="69">
        <v>45716.548854166664</v>
      </c>
      <c r="N786" s="69">
        <v>45721</v>
      </c>
      <c r="O786" s="69">
        <v>45721</v>
      </c>
      <c r="P786" s="74" t="str">
        <f ca="1">IF(Proc[[#This Row],[DaysAgeing]]&gt;5,"yep","on track")</f>
        <v>on track</v>
      </c>
      <c r="Q786" s="3">
        <f ca="1">IF(Proc[[#This Row],[DateClosed]]="",ABS(NETWORKDAYS(Proc[[#This Row],[DateOpened]],TODAY()))-1,ABS(NETWORKDAYS(Proc[[#This Row],[DateOpened]],Proc[[#This Row],[DateClosed]]))-1)</f>
        <v>3</v>
      </c>
      <c r="R786" s="74" t="s">
        <v>1045</v>
      </c>
      <c r="S786" s="73"/>
    </row>
    <row r="787" spans="1:19" hidden="1">
      <c r="A787" s="72" t="s">
        <v>2510</v>
      </c>
      <c r="B787" s="73" t="str">
        <f>IFERROR(VLOOKUP(Proc[[#This Row],[App]],Table2[],3,0),"open")</f>
        <v>ok</v>
      </c>
      <c r="C787" s="72" t="s">
        <v>369</v>
      </c>
      <c r="D787" t="s">
        <v>2486</v>
      </c>
      <c r="E787" t="s">
        <v>2487</v>
      </c>
      <c r="F787" s="73" t="s">
        <v>2488</v>
      </c>
      <c r="G787" s="72" t="s">
        <v>400</v>
      </c>
      <c r="H787" s="73" t="str">
        <f>IF(Proc[[#This Row],[type]]="LFF (MDG-F)",MID(Proc[[#This Row],[Obj]],13,10),"")</f>
        <v/>
      </c>
      <c r="I787" t="s">
        <v>2534</v>
      </c>
      <c r="J787" s="73" t="b">
        <f>Proc[[#This Row],[Requested]]=Proc[[#This Row],[CurrentParent]]</f>
        <v>0</v>
      </c>
      <c r="K787" s="73" t="str">
        <f>IF(Proc[[#This Row],[Author]]="Marcela Urrego",VLOOKUP(LEFT(Proc[[#This Row],[Requested]],1),Table3[#All],2,0),VLOOKUP(Proc[[#This Row],[Author]],Table4[],2,0))</f>
        <v>HC</v>
      </c>
      <c r="L787" s="32" t="s">
        <v>530</v>
      </c>
      <c r="M787" s="69">
        <v>45716.548854166664</v>
      </c>
      <c r="N787" s="69">
        <v>45721</v>
      </c>
      <c r="O787" s="69">
        <v>45721</v>
      </c>
      <c r="P787" s="74" t="str">
        <f ca="1">IF(Proc[[#This Row],[DaysAgeing]]&gt;5,"yep","on track")</f>
        <v>on track</v>
      </c>
      <c r="Q787" s="3">
        <f ca="1">IF(Proc[[#This Row],[DateClosed]]="",ABS(NETWORKDAYS(Proc[[#This Row],[DateOpened]],TODAY()))-1,ABS(NETWORKDAYS(Proc[[#This Row],[DateOpened]],Proc[[#This Row],[DateClosed]]))-1)</f>
        <v>3</v>
      </c>
      <c r="R787" s="74" t="s">
        <v>1045</v>
      </c>
      <c r="S787" s="73"/>
    </row>
    <row r="788" spans="1:19" hidden="1">
      <c r="A788" s="72" t="s">
        <v>2510</v>
      </c>
      <c r="B788" s="73" t="str">
        <f>IFERROR(VLOOKUP(Proc[[#This Row],[App]],Table2[],3,0),"open")</f>
        <v>ok</v>
      </c>
      <c r="C788" s="72" t="s">
        <v>369</v>
      </c>
      <c r="D788" t="s">
        <v>2489</v>
      </c>
      <c r="E788" t="s">
        <v>2490</v>
      </c>
      <c r="F788" s="73" t="s">
        <v>2491</v>
      </c>
      <c r="G788" s="72" t="s">
        <v>400</v>
      </c>
      <c r="H788" s="73" t="str">
        <f>IF(Proc[[#This Row],[type]]="LFF (MDG-F)",MID(Proc[[#This Row],[Obj]],13,10),"")</f>
        <v/>
      </c>
      <c r="J788" s="73" t="b">
        <f>Proc[[#This Row],[Requested]]=Proc[[#This Row],[CurrentParent]]</f>
        <v>0</v>
      </c>
      <c r="K788" s="73" t="str">
        <f>IF(Proc[[#This Row],[Author]]="Marcela Urrego",VLOOKUP(LEFT(Proc[[#This Row],[Requested]],1),Table3[#All],2,0),VLOOKUP(Proc[[#This Row],[Author]],Table4[],2,0))</f>
        <v>HC</v>
      </c>
      <c r="L788" s="32" t="s">
        <v>530</v>
      </c>
      <c r="M788" s="69">
        <v>45716.548854166664</v>
      </c>
      <c r="N788" s="69">
        <v>45721</v>
      </c>
      <c r="O788" s="69">
        <v>45721</v>
      </c>
      <c r="P788" s="74" t="str">
        <f ca="1">IF(Proc[[#This Row],[DaysAgeing]]&gt;5,"yep","on track")</f>
        <v>on track</v>
      </c>
      <c r="Q788" s="3">
        <f ca="1">IF(Proc[[#This Row],[DateClosed]]="",ABS(NETWORKDAYS(Proc[[#This Row],[DateOpened]],TODAY()))-1,ABS(NETWORKDAYS(Proc[[#This Row],[DateOpened]],Proc[[#This Row],[DateClosed]]))-1)</f>
        <v>3</v>
      </c>
      <c r="R788" s="74" t="s">
        <v>1045</v>
      </c>
      <c r="S788" s="73"/>
    </row>
    <row r="789" spans="1:19" hidden="1">
      <c r="A789" s="72" t="s">
        <v>2510</v>
      </c>
      <c r="B789" s="73" t="str">
        <f>IFERROR(VLOOKUP(Proc[[#This Row],[App]],Table2[],3,0),"open")</f>
        <v>ok</v>
      </c>
      <c r="C789" s="72" t="s">
        <v>369</v>
      </c>
      <c r="D789" t="s">
        <v>2492</v>
      </c>
      <c r="E789" t="s">
        <v>2490</v>
      </c>
      <c r="F789" s="73" t="s">
        <v>2493</v>
      </c>
      <c r="G789" s="72" t="s">
        <v>400</v>
      </c>
      <c r="H789" s="73" t="str">
        <f>IF(Proc[[#This Row],[type]]="LFF (MDG-F)",MID(Proc[[#This Row],[Obj]],13,10),"")</f>
        <v/>
      </c>
      <c r="J789" s="73" t="b">
        <f>Proc[[#This Row],[Requested]]=Proc[[#This Row],[CurrentParent]]</f>
        <v>0</v>
      </c>
      <c r="K789" s="73" t="str">
        <f>IF(Proc[[#This Row],[Author]]="Marcela Urrego",VLOOKUP(LEFT(Proc[[#This Row],[Requested]],1),Table3[#All],2,0),VLOOKUP(Proc[[#This Row],[Author]],Table4[],2,0))</f>
        <v>HC</v>
      </c>
      <c r="L789" s="32" t="s">
        <v>530</v>
      </c>
      <c r="M789" s="69">
        <v>45716.548854166664</v>
      </c>
      <c r="N789" s="69">
        <v>45721</v>
      </c>
      <c r="O789" s="69">
        <v>45721</v>
      </c>
      <c r="P789" s="74" t="str">
        <f ca="1">IF(Proc[[#This Row],[DaysAgeing]]&gt;5,"yep","on track")</f>
        <v>on track</v>
      </c>
      <c r="Q789" s="3">
        <f ca="1">IF(Proc[[#This Row],[DateClosed]]="",ABS(NETWORKDAYS(Proc[[#This Row],[DateOpened]],TODAY()))-1,ABS(NETWORKDAYS(Proc[[#This Row],[DateOpened]],Proc[[#This Row],[DateClosed]]))-1)</f>
        <v>3</v>
      </c>
      <c r="R789" s="74" t="s">
        <v>1045</v>
      </c>
      <c r="S789" s="73"/>
    </row>
    <row r="790" spans="1:19" hidden="1">
      <c r="A790" s="72" t="s">
        <v>2510</v>
      </c>
      <c r="B790" s="73" t="str">
        <f>IFERROR(VLOOKUP(Proc[[#This Row],[App]],Table2[],3,0),"open")</f>
        <v>ok</v>
      </c>
      <c r="C790" s="72" t="s">
        <v>369</v>
      </c>
      <c r="D790" t="s">
        <v>2494</v>
      </c>
      <c r="E790" t="s">
        <v>2490</v>
      </c>
      <c r="F790" s="73" t="s">
        <v>2495</v>
      </c>
      <c r="G790" s="72" t="s">
        <v>400</v>
      </c>
      <c r="H790" s="73" t="str">
        <f>IF(Proc[[#This Row],[type]]="LFF (MDG-F)",MID(Proc[[#This Row],[Obj]],13,10),"")</f>
        <v/>
      </c>
      <c r="J790" s="73" t="b">
        <f>Proc[[#This Row],[Requested]]=Proc[[#This Row],[CurrentParent]]</f>
        <v>0</v>
      </c>
      <c r="K790" s="73" t="str">
        <f>IF(Proc[[#This Row],[Author]]="Marcela Urrego",VLOOKUP(LEFT(Proc[[#This Row],[Requested]],1),Table3[#All],2,0),VLOOKUP(Proc[[#This Row],[Author]],Table4[],2,0))</f>
        <v>HC</v>
      </c>
      <c r="L790" s="32" t="s">
        <v>530</v>
      </c>
      <c r="M790" s="69">
        <v>45716.548854166664</v>
      </c>
      <c r="N790" s="69">
        <v>45721</v>
      </c>
      <c r="O790" s="69">
        <v>45721</v>
      </c>
      <c r="P790" s="74" t="str">
        <f ca="1">IF(Proc[[#This Row],[DaysAgeing]]&gt;5,"yep","on track")</f>
        <v>on track</v>
      </c>
      <c r="Q790" s="3">
        <f ca="1">IF(Proc[[#This Row],[DateClosed]]="",ABS(NETWORKDAYS(Proc[[#This Row],[DateOpened]],TODAY()))-1,ABS(NETWORKDAYS(Proc[[#This Row],[DateOpened]],Proc[[#This Row],[DateClosed]]))-1)</f>
        <v>3</v>
      </c>
      <c r="R790" s="74" t="s">
        <v>1045</v>
      </c>
      <c r="S790" s="73"/>
    </row>
    <row r="791" spans="1:19" hidden="1">
      <c r="A791" s="72" t="s">
        <v>2510</v>
      </c>
      <c r="B791" s="73" t="str">
        <f>IFERROR(VLOOKUP(Proc[[#This Row],[App]],Table2[],3,0),"open")</f>
        <v>ok</v>
      </c>
      <c r="C791" s="72" t="s">
        <v>369</v>
      </c>
      <c r="D791" t="s">
        <v>2496</v>
      </c>
      <c r="E791" t="s">
        <v>2490</v>
      </c>
      <c r="F791" s="73" t="s">
        <v>2497</v>
      </c>
      <c r="G791" s="72" t="s">
        <v>400</v>
      </c>
      <c r="H791" s="73" t="str">
        <f>IF(Proc[[#This Row],[type]]="LFF (MDG-F)",MID(Proc[[#This Row],[Obj]],13,10),"")</f>
        <v/>
      </c>
      <c r="J791" s="73" t="b">
        <f>Proc[[#This Row],[Requested]]=Proc[[#This Row],[CurrentParent]]</f>
        <v>0</v>
      </c>
      <c r="K791" s="73" t="str">
        <f>IF(Proc[[#This Row],[Author]]="Marcela Urrego",VLOOKUP(LEFT(Proc[[#This Row],[Requested]],1),Table3[#All],2,0),VLOOKUP(Proc[[#This Row],[Author]],Table4[],2,0))</f>
        <v>HC</v>
      </c>
      <c r="L791" s="32" t="s">
        <v>530</v>
      </c>
      <c r="M791" s="69">
        <v>45716.548854166664</v>
      </c>
      <c r="N791" s="69">
        <v>45721</v>
      </c>
      <c r="O791" s="69">
        <v>45721</v>
      </c>
      <c r="P791" s="74" t="str">
        <f ca="1">IF(Proc[[#This Row],[DaysAgeing]]&gt;5,"yep","on track")</f>
        <v>on track</v>
      </c>
      <c r="Q791" s="3">
        <f ca="1">IF(Proc[[#This Row],[DateClosed]]="",ABS(NETWORKDAYS(Proc[[#This Row],[DateOpened]],TODAY()))-1,ABS(NETWORKDAYS(Proc[[#This Row],[DateOpened]],Proc[[#This Row],[DateClosed]]))-1)</f>
        <v>3</v>
      </c>
      <c r="R791" s="74" t="s">
        <v>1045</v>
      </c>
      <c r="S791" s="73"/>
    </row>
    <row r="792" spans="1:19" hidden="1">
      <c r="A792" s="72" t="s">
        <v>2510</v>
      </c>
      <c r="B792" s="73" t="str">
        <f>IFERROR(VLOOKUP(Proc[[#This Row],[App]],Table2[],3,0),"open")</f>
        <v>ok</v>
      </c>
      <c r="C792" s="72" t="s">
        <v>369</v>
      </c>
      <c r="D792" t="s">
        <v>2498</v>
      </c>
      <c r="E792" t="s">
        <v>2499</v>
      </c>
      <c r="F792" s="73" t="s">
        <v>2500</v>
      </c>
      <c r="G792" s="72" t="s">
        <v>400</v>
      </c>
      <c r="H792" s="73" t="str">
        <f>IF(Proc[[#This Row],[type]]="LFF (MDG-F)",MID(Proc[[#This Row],[Obj]],13,10),"")</f>
        <v/>
      </c>
      <c r="J792" s="73" t="b">
        <f>Proc[[#This Row],[Requested]]=Proc[[#This Row],[CurrentParent]]</f>
        <v>0</v>
      </c>
      <c r="K792" s="73" t="str">
        <f>IF(Proc[[#This Row],[Author]]="Marcela Urrego",VLOOKUP(LEFT(Proc[[#This Row],[Requested]],1),Table3[#All],2,0),VLOOKUP(Proc[[#This Row],[Author]],Table4[],2,0))</f>
        <v>HC</v>
      </c>
      <c r="L792" s="32" t="s">
        <v>530</v>
      </c>
      <c r="M792" s="69">
        <v>45716.548854166664</v>
      </c>
      <c r="N792" s="69">
        <v>45721</v>
      </c>
      <c r="O792" s="69">
        <v>45721</v>
      </c>
      <c r="P792" s="74" t="str">
        <f ca="1">IF(Proc[[#This Row],[DaysAgeing]]&gt;5,"yep","on track")</f>
        <v>on track</v>
      </c>
      <c r="Q792" s="3">
        <f ca="1">IF(Proc[[#This Row],[DateClosed]]="",ABS(NETWORKDAYS(Proc[[#This Row],[DateOpened]],TODAY()))-1,ABS(NETWORKDAYS(Proc[[#This Row],[DateOpened]],Proc[[#This Row],[DateClosed]]))-1)</f>
        <v>3</v>
      </c>
      <c r="R792" s="74" t="s">
        <v>1045</v>
      </c>
      <c r="S792" s="73"/>
    </row>
    <row r="793" spans="1:19" hidden="1">
      <c r="A793" s="72" t="s">
        <v>2510</v>
      </c>
      <c r="B793" s="73" t="str">
        <f>IFERROR(VLOOKUP(Proc[[#This Row],[App]],Table2[],3,0),"open")</f>
        <v>ok</v>
      </c>
      <c r="C793" s="72" t="s">
        <v>369</v>
      </c>
      <c r="D793" t="s">
        <v>2501</v>
      </c>
      <c r="E793" t="s">
        <v>2502</v>
      </c>
      <c r="F793" s="73" t="s">
        <v>2503</v>
      </c>
      <c r="G793" s="72" t="s">
        <v>400</v>
      </c>
      <c r="H793" s="73" t="str">
        <f>IF(Proc[[#This Row],[type]]="LFF (MDG-F)",MID(Proc[[#This Row],[Obj]],13,10),"")</f>
        <v/>
      </c>
      <c r="J793" s="73" t="b">
        <f>Proc[[#This Row],[Requested]]=Proc[[#This Row],[CurrentParent]]</f>
        <v>0</v>
      </c>
      <c r="K793" s="73" t="str">
        <f>IF(Proc[[#This Row],[Author]]="Marcela Urrego",VLOOKUP(LEFT(Proc[[#This Row],[Requested]],1),Table3[#All],2,0),VLOOKUP(Proc[[#This Row],[Author]],Table4[],2,0))</f>
        <v>HC</v>
      </c>
      <c r="L793" s="32" t="s">
        <v>530</v>
      </c>
      <c r="M793" s="69">
        <v>45716.548854166664</v>
      </c>
      <c r="N793" s="69">
        <v>45721</v>
      </c>
      <c r="O793" s="69">
        <v>45721</v>
      </c>
      <c r="P793" s="74" t="str">
        <f ca="1">IF(Proc[[#This Row],[DaysAgeing]]&gt;5,"yep","on track")</f>
        <v>on track</v>
      </c>
      <c r="Q793" s="3">
        <f ca="1">IF(Proc[[#This Row],[DateClosed]]="",ABS(NETWORKDAYS(Proc[[#This Row],[DateOpened]],TODAY()))-1,ABS(NETWORKDAYS(Proc[[#This Row],[DateOpened]],Proc[[#This Row],[DateClosed]]))-1)</f>
        <v>3</v>
      </c>
      <c r="R793" s="74" t="s">
        <v>1045</v>
      </c>
      <c r="S793" s="73"/>
    </row>
    <row r="794" spans="1:19" hidden="1">
      <c r="A794" s="72" t="s">
        <v>2510</v>
      </c>
      <c r="B794" s="73" t="str">
        <f>IFERROR(VLOOKUP(Proc[[#This Row],[App]],Table2[],3,0),"open")</f>
        <v>ok</v>
      </c>
      <c r="C794" s="72" t="s">
        <v>369</v>
      </c>
      <c r="D794" t="s">
        <v>2504</v>
      </c>
      <c r="E794" t="s">
        <v>2487</v>
      </c>
      <c r="F794" s="73" t="s">
        <v>2505</v>
      </c>
      <c r="G794" s="72" t="s">
        <v>400</v>
      </c>
      <c r="H794" s="73" t="str">
        <f>IF(Proc[[#This Row],[type]]="LFF (MDG-F)",MID(Proc[[#This Row],[Obj]],13,10),"")</f>
        <v/>
      </c>
      <c r="I794" s="72" t="s">
        <v>2534</v>
      </c>
      <c r="J794" s="73" t="b">
        <f>Proc[[#This Row],[Requested]]=Proc[[#This Row],[CurrentParent]]</f>
        <v>0</v>
      </c>
      <c r="K794" s="73" t="str">
        <f>IF(Proc[[#This Row],[Author]]="Marcela Urrego",VLOOKUP(LEFT(Proc[[#This Row],[Requested]],1),Table3[#All],2,0),VLOOKUP(Proc[[#This Row],[Author]],Table4[],2,0))</f>
        <v>HC</v>
      </c>
      <c r="L794" s="32" t="s">
        <v>530</v>
      </c>
      <c r="M794" s="69">
        <v>45716.548854166664</v>
      </c>
      <c r="N794" s="69">
        <v>45721</v>
      </c>
      <c r="O794" s="69">
        <v>45721</v>
      </c>
      <c r="P794" s="74" t="str">
        <f ca="1">IF(Proc[[#This Row],[DaysAgeing]]&gt;5,"yep","on track")</f>
        <v>on track</v>
      </c>
      <c r="Q794" s="3">
        <f ca="1">IF(Proc[[#This Row],[DateClosed]]="",ABS(NETWORKDAYS(Proc[[#This Row],[DateOpened]],TODAY()))-1,ABS(NETWORKDAYS(Proc[[#This Row],[DateOpened]],Proc[[#This Row],[DateClosed]]))-1)</f>
        <v>3</v>
      </c>
      <c r="R794" s="74" t="s">
        <v>1045</v>
      </c>
      <c r="S794" s="73"/>
    </row>
    <row r="795" spans="1:19" hidden="1">
      <c r="A795" s="72" t="s">
        <v>2510</v>
      </c>
      <c r="B795" s="73" t="str">
        <f>IFERROR(VLOOKUP(Proc[[#This Row],[App]],Table2[],3,0),"open")</f>
        <v>ok</v>
      </c>
      <c r="C795" s="72" t="s">
        <v>369</v>
      </c>
      <c r="D795" t="s">
        <v>2506</v>
      </c>
      <c r="E795" t="s">
        <v>2490</v>
      </c>
      <c r="F795" s="73" t="s">
        <v>2507</v>
      </c>
      <c r="G795" s="72" t="s">
        <v>400</v>
      </c>
      <c r="H795" s="73" t="str">
        <f>IF(Proc[[#This Row],[type]]="LFF (MDG-F)",MID(Proc[[#This Row],[Obj]],13,10),"")</f>
        <v/>
      </c>
      <c r="J795" s="73" t="b">
        <f>Proc[[#This Row],[Requested]]=Proc[[#This Row],[CurrentParent]]</f>
        <v>0</v>
      </c>
      <c r="K795" s="73" t="str">
        <f>IF(Proc[[#This Row],[Author]]="Marcela Urrego",VLOOKUP(LEFT(Proc[[#This Row],[Requested]],1),Table3[#All],2,0),VLOOKUP(Proc[[#This Row],[Author]],Table4[],2,0))</f>
        <v>HC</v>
      </c>
      <c r="L795" s="32" t="s">
        <v>530</v>
      </c>
      <c r="M795" s="69">
        <v>45716.548854166664</v>
      </c>
      <c r="N795" s="69">
        <v>45721</v>
      </c>
      <c r="O795" s="69">
        <v>45721</v>
      </c>
      <c r="P795" s="74" t="str">
        <f ca="1">IF(Proc[[#This Row],[DaysAgeing]]&gt;5,"yep","on track")</f>
        <v>on track</v>
      </c>
      <c r="Q795" s="3">
        <f ca="1">IF(Proc[[#This Row],[DateClosed]]="",ABS(NETWORKDAYS(Proc[[#This Row],[DateOpened]],TODAY()))-1,ABS(NETWORKDAYS(Proc[[#This Row],[DateOpened]],Proc[[#This Row],[DateClosed]]))-1)</f>
        <v>3</v>
      </c>
      <c r="R795" s="74" t="s">
        <v>1045</v>
      </c>
      <c r="S795" s="73"/>
    </row>
    <row r="796" spans="1:19" hidden="1">
      <c r="A796" s="72" t="s">
        <v>2510</v>
      </c>
      <c r="B796" s="73" t="str">
        <f>IFERROR(VLOOKUP(Proc[[#This Row],[App]],Table2[],3,0),"open")</f>
        <v>ok</v>
      </c>
      <c r="C796" s="72" t="s">
        <v>369</v>
      </c>
      <c r="D796" t="s">
        <v>2508</v>
      </c>
      <c r="E796" t="s">
        <v>2490</v>
      </c>
      <c r="F796" s="73" t="s">
        <v>2509</v>
      </c>
      <c r="G796" s="72" t="s">
        <v>400</v>
      </c>
      <c r="H796" s="73" t="str">
        <f>IF(Proc[[#This Row],[type]]="LFF (MDG-F)",MID(Proc[[#This Row],[Obj]],13,10),"")</f>
        <v/>
      </c>
      <c r="J796" s="73" t="b">
        <f>Proc[[#This Row],[Requested]]=Proc[[#This Row],[CurrentParent]]</f>
        <v>0</v>
      </c>
      <c r="K796" s="73" t="str">
        <f>IF(Proc[[#This Row],[Author]]="Marcela Urrego",VLOOKUP(LEFT(Proc[[#This Row],[Requested]],1),Table3[#All],2,0),VLOOKUP(Proc[[#This Row],[Author]],Table4[],2,0))</f>
        <v>HC</v>
      </c>
      <c r="L796" s="32" t="s">
        <v>530</v>
      </c>
      <c r="M796" s="69">
        <v>45716.548854166664</v>
      </c>
      <c r="N796" s="69">
        <v>45721</v>
      </c>
      <c r="O796" s="69">
        <v>45721</v>
      </c>
      <c r="P796" s="74" t="str">
        <f ca="1">IF(Proc[[#This Row],[DaysAgeing]]&gt;5,"yep","on track")</f>
        <v>on track</v>
      </c>
      <c r="Q796" s="3">
        <f ca="1">IF(Proc[[#This Row],[DateClosed]]="",ABS(NETWORKDAYS(Proc[[#This Row],[DateOpened]],TODAY()))-1,ABS(NETWORKDAYS(Proc[[#This Row],[DateOpened]],Proc[[#This Row],[DateClosed]]))-1)</f>
        <v>3</v>
      </c>
      <c r="R796" s="74" t="s">
        <v>1045</v>
      </c>
      <c r="S796" s="73"/>
    </row>
    <row r="797" spans="1:19" hidden="1">
      <c r="A797" t="s">
        <v>2513</v>
      </c>
      <c r="B797" s="73" t="str">
        <f>IFERROR(VLOOKUP(Proc[[#This Row],[App]],Table2[],3,0),"open")</f>
        <v>ok</v>
      </c>
      <c r="C797" s="72" t="s">
        <v>369</v>
      </c>
      <c r="D797" t="s">
        <v>2511</v>
      </c>
      <c r="E797" t="s">
        <v>566</v>
      </c>
      <c r="F797" s="73" t="s">
        <v>414</v>
      </c>
      <c r="G797" s="72" t="s">
        <v>400</v>
      </c>
      <c r="H797" s="73" t="str">
        <f>IF(Proc[[#This Row],[type]]="LFF (MDG-F)",MID(Proc[[#This Row],[Obj]],13,10),"")</f>
        <v/>
      </c>
      <c r="J797" s="73" t="b">
        <f>Proc[[#This Row],[Requested]]=Proc[[#This Row],[CurrentParent]]</f>
        <v>0</v>
      </c>
      <c r="K797" s="73" t="str">
        <f>IF(Proc[[#This Row],[Author]]="Marcela Urrego",VLOOKUP(LEFT(Proc[[#This Row],[Requested]],1),Table3[#All],2,0),VLOOKUP(Proc[[#This Row],[Author]],Table4[],2,0))</f>
        <v>MGF</v>
      </c>
      <c r="L797" s="32" t="s">
        <v>530</v>
      </c>
      <c r="M797" s="69">
        <v>45716.515300925923</v>
      </c>
      <c r="N797" s="69">
        <v>45721</v>
      </c>
      <c r="O797" s="69">
        <v>45721</v>
      </c>
      <c r="P797" s="74" t="str">
        <f ca="1">IF(Proc[[#This Row],[DaysAgeing]]&gt;5,"yep","on track")</f>
        <v>on track</v>
      </c>
      <c r="Q797" s="3">
        <f ca="1">IF(Proc[[#This Row],[DateClosed]]="",ABS(NETWORKDAYS(Proc[[#This Row],[DateOpened]],TODAY()))-1,ABS(NETWORKDAYS(Proc[[#This Row],[DateOpened]],Proc[[#This Row],[DateClosed]]))-1)</f>
        <v>3</v>
      </c>
      <c r="R797" s="74" t="s">
        <v>2512</v>
      </c>
      <c r="S797" s="73"/>
    </row>
    <row r="798" spans="1:19" hidden="1">
      <c r="A798" t="s">
        <v>2515</v>
      </c>
      <c r="B798" s="73" t="str">
        <f>IFERROR(VLOOKUP(Proc[[#This Row],[App]],Table2[],3,0),"open")</f>
        <v>ok</v>
      </c>
      <c r="C798" s="72" t="s">
        <v>369</v>
      </c>
      <c r="D798" t="s">
        <v>1855</v>
      </c>
      <c r="E798" t="s">
        <v>513</v>
      </c>
      <c r="F798" s="73" t="s">
        <v>1856</v>
      </c>
      <c r="G798" s="72" t="s">
        <v>400</v>
      </c>
      <c r="H798" s="73" t="str">
        <f>IF(Proc[[#This Row],[type]]="LFF (MDG-F)",MID(Proc[[#This Row],[Obj]],13,10),"")</f>
        <v/>
      </c>
      <c r="I798" t="s">
        <v>1252</v>
      </c>
      <c r="J798" s="73" t="b">
        <f>Proc[[#This Row],[Requested]]=Proc[[#This Row],[CurrentParent]]</f>
        <v>0</v>
      </c>
      <c r="K798" s="73" t="str">
        <f>IF(Proc[[#This Row],[Author]]="Marcela Urrego",VLOOKUP(LEFT(Proc[[#This Row],[Requested]],1),Table3[#All],2,0),VLOOKUP(Proc[[#This Row],[Author]],Table4[],2,0))</f>
        <v>HC</v>
      </c>
      <c r="L798" s="32" t="s">
        <v>530</v>
      </c>
      <c r="M798" s="69">
        <v>45716.407511574071</v>
      </c>
      <c r="N798" s="69">
        <v>45721</v>
      </c>
      <c r="O798" s="69">
        <v>45721</v>
      </c>
      <c r="P798" s="74" t="str">
        <f ca="1">IF(Proc[[#This Row],[DaysAgeing]]&gt;5,"yep","on track")</f>
        <v>on track</v>
      </c>
      <c r="Q798" s="3">
        <f ca="1">IF(Proc[[#This Row],[DateClosed]]="",ABS(NETWORKDAYS(Proc[[#This Row],[DateOpened]],TODAY()))-1,ABS(NETWORKDAYS(Proc[[#This Row],[DateOpened]],Proc[[#This Row],[DateClosed]]))-1)</f>
        <v>3</v>
      </c>
      <c r="R798" s="74" t="s">
        <v>496</v>
      </c>
      <c r="S798" s="73"/>
    </row>
    <row r="799" spans="1:19" hidden="1">
      <c r="A799" s="72" t="s">
        <v>2515</v>
      </c>
      <c r="B799" s="73" t="str">
        <f>IFERROR(VLOOKUP(Proc[[#This Row],[App]],Table2[],3,0),"open")</f>
        <v>ok</v>
      </c>
      <c r="C799" s="72" t="s">
        <v>369</v>
      </c>
      <c r="D799" t="s">
        <v>2514</v>
      </c>
      <c r="E799" t="s">
        <v>2516</v>
      </c>
      <c r="F799" s="73" t="s">
        <v>2517</v>
      </c>
      <c r="G799" s="72" t="s">
        <v>400</v>
      </c>
      <c r="H799" s="73" t="str">
        <f>IF(Proc[[#This Row],[type]]="LFF (MDG-F)",MID(Proc[[#This Row],[Obj]],13,10),"")</f>
        <v/>
      </c>
      <c r="J799" s="73" t="b">
        <f>Proc[[#This Row],[Requested]]=Proc[[#This Row],[CurrentParent]]</f>
        <v>0</v>
      </c>
      <c r="K799" s="73" t="str">
        <f>IF(Proc[[#This Row],[Author]]="Marcela Urrego",VLOOKUP(LEFT(Proc[[#This Row],[Requested]],1),Table3[#All],2,0),VLOOKUP(Proc[[#This Row],[Author]],Table4[],2,0))</f>
        <v>HC</v>
      </c>
      <c r="L799" s="32" t="s">
        <v>530</v>
      </c>
      <c r="M799" s="69">
        <v>45716.407511574071</v>
      </c>
      <c r="N799" s="69">
        <v>45721</v>
      </c>
      <c r="O799" s="69">
        <v>45721</v>
      </c>
      <c r="P799" s="74" t="str">
        <f ca="1">IF(Proc[[#This Row],[DaysAgeing]]&gt;5,"yep","on track")</f>
        <v>on track</v>
      </c>
      <c r="Q799" s="3">
        <f ca="1">IF(Proc[[#This Row],[DateClosed]]="",ABS(NETWORKDAYS(Proc[[#This Row],[DateOpened]],TODAY()))-1,ABS(NETWORKDAYS(Proc[[#This Row],[DateOpened]],Proc[[#This Row],[DateClosed]]))-1)</f>
        <v>3</v>
      </c>
      <c r="R799" s="74" t="s">
        <v>496</v>
      </c>
      <c r="S799" s="73"/>
    </row>
    <row r="800" spans="1:19" hidden="1">
      <c r="A800" t="s">
        <v>2533</v>
      </c>
      <c r="B800" s="73" t="str">
        <f>IFERROR(VLOOKUP(Proc[[#This Row],[App]],Table2[],3,0),"open")</f>
        <v>ok</v>
      </c>
      <c r="C800" s="72" t="s">
        <v>369</v>
      </c>
      <c r="D800" t="s">
        <v>2518</v>
      </c>
      <c r="E800" t="s">
        <v>2519</v>
      </c>
      <c r="F800" s="73" t="s">
        <v>2520</v>
      </c>
      <c r="G800" s="72" t="s">
        <v>400</v>
      </c>
      <c r="H800" s="73" t="str">
        <f>IF(Proc[[#This Row],[type]]="LFF (MDG-F)",MID(Proc[[#This Row],[Obj]],13,10),"")</f>
        <v/>
      </c>
      <c r="J800" s="73" t="b">
        <f>Proc[[#This Row],[Requested]]=Proc[[#This Row],[CurrentParent]]</f>
        <v>0</v>
      </c>
      <c r="K800" s="73" t="str">
        <f>IF(Proc[[#This Row],[Author]]="Marcela Urrego",VLOOKUP(LEFT(Proc[[#This Row],[Requested]],1),Table3[#All],2,0),VLOOKUP(Proc[[#This Row],[Author]],Table4[],2,0))</f>
        <v>HC</v>
      </c>
      <c r="L800" s="32" t="s">
        <v>530</v>
      </c>
      <c r="M800" s="69">
        <v>45716.405740740738</v>
      </c>
      <c r="N800" s="69">
        <v>45721</v>
      </c>
      <c r="O800" s="69">
        <v>45721</v>
      </c>
      <c r="P800" s="74" t="str">
        <f ca="1">IF(Proc[[#This Row],[DaysAgeing]]&gt;5,"yep","on track")</f>
        <v>on track</v>
      </c>
      <c r="Q800" s="3">
        <f ca="1">IF(Proc[[#This Row],[DateClosed]]="",ABS(NETWORKDAYS(Proc[[#This Row],[DateOpened]],TODAY()))-1,ABS(NETWORKDAYS(Proc[[#This Row],[DateOpened]],Proc[[#This Row],[DateClosed]]))-1)</f>
        <v>3</v>
      </c>
      <c r="R800" s="74" t="s">
        <v>766</v>
      </c>
      <c r="S800" s="73"/>
    </row>
    <row r="801" spans="1:19" hidden="1">
      <c r="A801" s="72" t="s">
        <v>2533</v>
      </c>
      <c r="B801" s="73" t="str">
        <f>IFERROR(VLOOKUP(Proc[[#This Row],[App]],Table2[],3,0),"open")</f>
        <v>ok</v>
      </c>
      <c r="C801" s="72" t="s">
        <v>369</v>
      </c>
      <c r="D801" t="s">
        <v>2521</v>
      </c>
      <c r="E801" t="s">
        <v>2519</v>
      </c>
      <c r="F801" s="73" t="s">
        <v>2520</v>
      </c>
      <c r="G801" s="72" t="s">
        <v>400</v>
      </c>
      <c r="H801" s="73" t="str">
        <f>IF(Proc[[#This Row],[type]]="LFF (MDG-F)",MID(Proc[[#This Row],[Obj]],13,10),"")</f>
        <v/>
      </c>
      <c r="J801" s="73" t="b">
        <f>Proc[[#This Row],[Requested]]=Proc[[#This Row],[CurrentParent]]</f>
        <v>0</v>
      </c>
      <c r="K801" s="73" t="str">
        <f>IF(Proc[[#This Row],[Author]]="Marcela Urrego",VLOOKUP(LEFT(Proc[[#This Row],[Requested]],1),Table3[#All],2,0),VLOOKUP(Proc[[#This Row],[Author]],Table4[],2,0))</f>
        <v>HC</v>
      </c>
      <c r="L801" s="32" t="s">
        <v>530</v>
      </c>
      <c r="M801" s="69">
        <v>45716.405740740738</v>
      </c>
      <c r="N801" s="69">
        <v>45721</v>
      </c>
      <c r="O801" s="69">
        <v>45721</v>
      </c>
      <c r="P801" s="74" t="str">
        <f ca="1">IF(Proc[[#This Row],[DaysAgeing]]&gt;5,"yep","on track")</f>
        <v>on track</v>
      </c>
      <c r="Q801" s="3">
        <f ca="1">IF(Proc[[#This Row],[DateClosed]]="",ABS(NETWORKDAYS(Proc[[#This Row],[DateOpened]],TODAY()))-1,ABS(NETWORKDAYS(Proc[[#This Row],[DateOpened]],Proc[[#This Row],[DateClosed]]))-1)</f>
        <v>3</v>
      </c>
      <c r="R801" s="74" t="s">
        <v>766</v>
      </c>
      <c r="S801" s="73"/>
    </row>
    <row r="802" spans="1:19" hidden="1">
      <c r="A802" s="72" t="s">
        <v>2533</v>
      </c>
      <c r="B802" s="73" t="str">
        <f>IFERROR(VLOOKUP(Proc[[#This Row],[App]],Table2[],3,0),"open")</f>
        <v>ok</v>
      </c>
      <c r="C802" s="72" t="s">
        <v>369</v>
      </c>
      <c r="D802" t="s">
        <v>2522</v>
      </c>
      <c r="E802" t="s">
        <v>2519</v>
      </c>
      <c r="F802" s="73" t="s">
        <v>2520</v>
      </c>
      <c r="G802" s="72" t="s">
        <v>400</v>
      </c>
      <c r="H802" s="73" t="str">
        <f>IF(Proc[[#This Row],[type]]="LFF (MDG-F)",MID(Proc[[#This Row],[Obj]],13,10),"")</f>
        <v/>
      </c>
      <c r="J802" s="73" t="b">
        <f>Proc[[#This Row],[Requested]]=Proc[[#This Row],[CurrentParent]]</f>
        <v>0</v>
      </c>
      <c r="K802" s="73" t="str">
        <f>IF(Proc[[#This Row],[Author]]="Marcela Urrego",VLOOKUP(LEFT(Proc[[#This Row],[Requested]],1),Table3[#All],2,0),VLOOKUP(Proc[[#This Row],[Author]],Table4[],2,0))</f>
        <v>HC</v>
      </c>
      <c r="L802" s="32" t="s">
        <v>530</v>
      </c>
      <c r="M802" s="69">
        <v>45716.405740740738</v>
      </c>
      <c r="N802" s="69">
        <v>45721</v>
      </c>
      <c r="O802" s="69">
        <v>45721</v>
      </c>
      <c r="P802" s="74" t="str">
        <f ca="1">IF(Proc[[#This Row],[DaysAgeing]]&gt;5,"yep","on track")</f>
        <v>on track</v>
      </c>
      <c r="Q802" s="3">
        <f ca="1">IF(Proc[[#This Row],[DateClosed]]="",ABS(NETWORKDAYS(Proc[[#This Row],[DateOpened]],TODAY()))-1,ABS(NETWORKDAYS(Proc[[#This Row],[DateOpened]],Proc[[#This Row],[DateClosed]]))-1)</f>
        <v>3</v>
      </c>
      <c r="R802" s="74" t="s">
        <v>766</v>
      </c>
      <c r="S802" s="73"/>
    </row>
    <row r="803" spans="1:19" hidden="1">
      <c r="A803" s="72" t="s">
        <v>2533</v>
      </c>
      <c r="B803" s="73" t="str">
        <f>IFERROR(VLOOKUP(Proc[[#This Row],[App]],Table2[],3,0),"open")</f>
        <v>ok</v>
      </c>
      <c r="C803" s="72" t="s">
        <v>369</v>
      </c>
      <c r="D803" t="s">
        <v>2523</v>
      </c>
      <c r="E803" t="s">
        <v>2519</v>
      </c>
      <c r="F803" s="73" t="s">
        <v>2520</v>
      </c>
      <c r="G803" s="72" t="s">
        <v>400</v>
      </c>
      <c r="H803" s="73" t="str">
        <f>IF(Proc[[#This Row],[type]]="LFF (MDG-F)",MID(Proc[[#This Row],[Obj]],13,10),"")</f>
        <v/>
      </c>
      <c r="J803" s="73" t="b">
        <f>Proc[[#This Row],[Requested]]=Proc[[#This Row],[CurrentParent]]</f>
        <v>0</v>
      </c>
      <c r="K803" s="73" t="str">
        <f>IF(Proc[[#This Row],[Author]]="Marcela Urrego",VLOOKUP(LEFT(Proc[[#This Row],[Requested]],1),Table3[#All],2,0),VLOOKUP(Proc[[#This Row],[Author]],Table4[],2,0))</f>
        <v>HC</v>
      </c>
      <c r="L803" s="32" t="s">
        <v>530</v>
      </c>
      <c r="M803" s="69">
        <v>45716.405740740738</v>
      </c>
      <c r="N803" s="69">
        <v>45721</v>
      </c>
      <c r="O803" s="69">
        <v>45721</v>
      </c>
      <c r="P803" s="74" t="str">
        <f ca="1">IF(Proc[[#This Row],[DaysAgeing]]&gt;5,"yep","on track")</f>
        <v>on track</v>
      </c>
      <c r="Q803" s="3">
        <f ca="1">IF(Proc[[#This Row],[DateClosed]]="",ABS(NETWORKDAYS(Proc[[#This Row],[DateOpened]],TODAY()))-1,ABS(NETWORKDAYS(Proc[[#This Row],[DateOpened]],Proc[[#This Row],[DateClosed]]))-1)</f>
        <v>3</v>
      </c>
      <c r="R803" s="74" t="s">
        <v>766</v>
      </c>
      <c r="S803" s="73"/>
    </row>
    <row r="804" spans="1:19" hidden="1">
      <c r="A804" s="72" t="s">
        <v>2533</v>
      </c>
      <c r="B804" s="73" t="str">
        <f>IFERROR(VLOOKUP(Proc[[#This Row],[App]],Table2[],3,0),"open")</f>
        <v>ok</v>
      </c>
      <c r="C804" s="72" t="s">
        <v>369</v>
      </c>
      <c r="D804" t="s">
        <v>2524</v>
      </c>
      <c r="E804" t="s">
        <v>2525</v>
      </c>
      <c r="F804" s="73" t="s">
        <v>2520</v>
      </c>
      <c r="G804" s="72" t="s">
        <v>400</v>
      </c>
      <c r="H804" s="73" t="str">
        <f>IF(Proc[[#This Row],[type]]="LFF (MDG-F)",MID(Proc[[#This Row],[Obj]],13,10),"")</f>
        <v/>
      </c>
      <c r="J804" s="73" t="b">
        <f>Proc[[#This Row],[Requested]]=Proc[[#This Row],[CurrentParent]]</f>
        <v>0</v>
      </c>
      <c r="K804" s="73" t="str">
        <f>IF(Proc[[#This Row],[Author]]="Marcela Urrego",VLOOKUP(LEFT(Proc[[#This Row],[Requested]],1),Table3[#All],2,0),VLOOKUP(Proc[[#This Row],[Author]],Table4[],2,0))</f>
        <v>HC</v>
      </c>
      <c r="L804" s="32" t="s">
        <v>530</v>
      </c>
      <c r="M804" s="69">
        <v>45716.405740740738</v>
      </c>
      <c r="N804" s="69">
        <v>45721</v>
      </c>
      <c r="O804" s="69">
        <v>45721</v>
      </c>
      <c r="P804" s="74" t="str">
        <f ca="1">IF(Proc[[#This Row],[DaysAgeing]]&gt;5,"yep","on track")</f>
        <v>on track</v>
      </c>
      <c r="Q804" s="3">
        <f ca="1">IF(Proc[[#This Row],[DateClosed]]="",ABS(NETWORKDAYS(Proc[[#This Row],[DateOpened]],TODAY()))-1,ABS(NETWORKDAYS(Proc[[#This Row],[DateOpened]],Proc[[#This Row],[DateClosed]]))-1)</f>
        <v>3</v>
      </c>
      <c r="R804" s="74" t="s">
        <v>766</v>
      </c>
      <c r="S804" s="73"/>
    </row>
    <row r="805" spans="1:19" hidden="1">
      <c r="A805" s="72" t="s">
        <v>2533</v>
      </c>
      <c r="B805" s="73" t="str">
        <f>IFERROR(VLOOKUP(Proc[[#This Row],[App]],Table2[],3,0),"open")</f>
        <v>ok</v>
      </c>
      <c r="C805" s="72" t="s">
        <v>369</v>
      </c>
      <c r="D805" t="s">
        <v>2526</v>
      </c>
      <c r="E805" t="s">
        <v>2525</v>
      </c>
      <c r="F805" s="73" t="s">
        <v>2527</v>
      </c>
      <c r="G805" s="72" t="s">
        <v>400</v>
      </c>
      <c r="H805" s="73" t="str">
        <f>IF(Proc[[#This Row],[type]]="LFF (MDG-F)",MID(Proc[[#This Row],[Obj]],13,10),"")</f>
        <v/>
      </c>
      <c r="J805" s="73" t="b">
        <f>Proc[[#This Row],[Requested]]=Proc[[#This Row],[CurrentParent]]</f>
        <v>0</v>
      </c>
      <c r="K805" s="73" t="str">
        <f>IF(Proc[[#This Row],[Author]]="Marcela Urrego",VLOOKUP(LEFT(Proc[[#This Row],[Requested]],1),Table3[#All],2,0),VLOOKUP(Proc[[#This Row],[Author]],Table4[],2,0))</f>
        <v>HC</v>
      </c>
      <c r="L805" s="32" t="s">
        <v>530</v>
      </c>
      <c r="M805" s="69">
        <v>45716.405740740738</v>
      </c>
      <c r="N805" s="69">
        <v>45721</v>
      </c>
      <c r="O805" s="69">
        <v>45721</v>
      </c>
      <c r="P805" s="74" t="str">
        <f ca="1">IF(Proc[[#This Row],[DaysAgeing]]&gt;5,"yep","on track")</f>
        <v>on track</v>
      </c>
      <c r="Q805" s="3">
        <f ca="1">IF(Proc[[#This Row],[DateClosed]]="",ABS(NETWORKDAYS(Proc[[#This Row],[DateOpened]],TODAY()))-1,ABS(NETWORKDAYS(Proc[[#This Row],[DateOpened]],Proc[[#This Row],[DateClosed]]))-1)</f>
        <v>3</v>
      </c>
      <c r="R805" s="74" t="s">
        <v>766</v>
      </c>
      <c r="S805" s="73"/>
    </row>
    <row r="806" spans="1:19" hidden="1">
      <c r="A806" s="72" t="s">
        <v>2533</v>
      </c>
      <c r="B806" s="73" t="str">
        <f>IFERROR(VLOOKUP(Proc[[#This Row],[App]],Table2[],3,0),"open")</f>
        <v>ok</v>
      </c>
      <c r="C806" s="72" t="s">
        <v>369</v>
      </c>
      <c r="D806" t="s">
        <v>2528</v>
      </c>
      <c r="E806" t="s">
        <v>2525</v>
      </c>
      <c r="F806" s="73" t="s">
        <v>2529</v>
      </c>
      <c r="G806" s="72" t="s">
        <v>400</v>
      </c>
      <c r="H806" s="73" t="str">
        <f>IF(Proc[[#This Row],[type]]="LFF (MDG-F)",MID(Proc[[#This Row],[Obj]],13,10),"")</f>
        <v/>
      </c>
      <c r="J806" s="73" t="b">
        <f>Proc[[#This Row],[Requested]]=Proc[[#This Row],[CurrentParent]]</f>
        <v>0</v>
      </c>
      <c r="K806" s="73" t="str">
        <f>IF(Proc[[#This Row],[Author]]="Marcela Urrego",VLOOKUP(LEFT(Proc[[#This Row],[Requested]],1),Table3[#All],2,0),VLOOKUP(Proc[[#This Row],[Author]],Table4[],2,0))</f>
        <v>HC</v>
      </c>
      <c r="L806" s="32" t="s">
        <v>530</v>
      </c>
      <c r="M806" s="69">
        <v>45716.405740740738</v>
      </c>
      <c r="N806" s="69">
        <v>45721</v>
      </c>
      <c r="O806" s="69">
        <v>45721</v>
      </c>
      <c r="P806" s="74" t="str">
        <f ca="1">IF(Proc[[#This Row],[DaysAgeing]]&gt;5,"yep","on track")</f>
        <v>on track</v>
      </c>
      <c r="Q806" s="3">
        <f ca="1">IF(Proc[[#This Row],[DateClosed]]="",ABS(NETWORKDAYS(Proc[[#This Row],[DateOpened]],TODAY()))-1,ABS(NETWORKDAYS(Proc[[#This Row],[DateOpened]],Proc[[#This Row],[DateClosed]]))-1)</f>
        <v>3</v>
      </c>
      <c r="R806" s="74" t="s">
        <v>766</v>
      </c>
      <c r="S806" s="73"/>
    </row>
    <row r="807" spans="1:19" hidden="1">
      <c r="A807" s="72" t="s">
        <v>2533</v>
      </c>
      <c r="B807" s="73" t="str">
        <f>IFERROR(VLOOKUP(Proc[[#This Row],[App]],Table2[],3,0),"open")</f>
        <v>ok</v>
      </c>
      <c r="C807" s="72" t="s">
        <v>369</v>
      </c>
      <c r="D807" t="s">
        <v>2530</v>
      </c>
      <c r="E807" t="s">
        <v>2531</v>
      </c>
      <c r="F807" s="73" t="s">
        <v>2532</v>
      </c>
      <c r="G807" s="72" t="s">
        <v>400</v>
      </c>
      <c r="H807" s="73" t="str">
        <f>IF(Proc[[#This Row],[type]]="LFF (MDG-F)",MID(Proc[[#This Row],[Obj]],13,10),"")</f>
        <v/>
      </c>
      <c r="J807" s="73" t="b">
        <f>Proc[[#This Row],[Requested]]=Proc[[#This Row],[CurrentParent]]</f>
        <v>0</v>
      </c>
      <c r="K807" s="73" t="str">
        <f>IF(Proc[[#This Row],[Author]]="Marcela Urrego",VLOOKUP(LEFT(Proc[[#This Row],[Requested]],1),Table3[#All],2,0),VLOOKUP(Proc[[#This Row],[Author]],Table4[],2,0))</f>
        <v>HC</v>
      </c>
      <c r="L807" s="32" t="s">
        <v>530</v>
      </c>
      <c r="M807" s="69">
        <v>45716.405740740738</v>
      </c>
      <c r="N807" s="69">
        <v>45721</v>
      </c>
      <c r="O807" s="69">
        <v>45721</v>
      </c>
      <c r="P807" s="74" t="str">
        <f ca="1">IF(Proc[[#This Row],[DaysAgeing]]&gt;5,"yep","on track")</f>
        <v>on track</v>
      </c>
      <c r="Q807" s="3">
        <f ca="1">IF(Proc[[#This Row],[DateClosed]]="",ABS(NETWORKDAYS(Proc[[#This Row],[DateOpened]],TODAY()))-1,ABS(NETWORKDAYS(Proc[[#This Row],[DateOpened]],Proc[[#This Row],[DateClosed]]))-1)</f>
        <v>3</v>
      </c>
      <c r="R807" s="74" t="s">
        <v>766</v>
      </c>
      <c r="S807" s="73"/>
    </row>
    <row r="808" spans="1:19" hidden="1">
      <c r="A808" t="s">
        <v>2535</v>
      </c>
      <c r="B808" s="73" t="str">
        <f>IFERROR(VLOOKUP(Proc[[#This Row],[App]],Table2[],3,0),"open")</f>
        <v>ok</v>
      </c>
      <c r="C808" t="s">
        <v>369</v>
      </c>
      <c r="D808" t="s">
        <v>2536</v>
      </c>
      <c r="E808" t="s">
        <v>1582</v>
      </c>
      <c r="F808" s="73" t="s">
        <v>2554</v>
      </c>
      <c r="G808" t="s">
        <v>406</v>
      </c>
      <c r="H808" s="73" t="str">
        <f>IF(Proc[[#This Row],[type]]="LFF (MDG-F)",MID(Proc[[#This Row],[Obj]],13,10),"")</f>
        <v>DE10505500</v>
      </c>
      <c r="J808" s="73" t="b">
        <f>Proc[[#This Row],[Requested]]=Proc[[#This Row],[CurrentParent]]</f>
        <v>0</v>
      </c>
      <c r="K808" s="73" t="str">
        <f>IF(Proc[[#This Row],[Author]]="Marcela Urrego",VLOOKUP(LEFT(Proc[[#This Row],[Requested]],1),Table3[#All],2,0),VLOOKUP(Proc[[#This Row],[Author]],Table4[],2,0))</f>
        <v>MGF</v>
      </c>
      <c r="L808" s="32" t="s">
        <v>530</v>
      </c>
      <c r="M808" s="69">
        <v>45719.398958333331</v>
      </c>
      <c r="N808" s="69">
        <v>45722</v>
      </c>
      <c r="O808" s="69">
        <v>45722</v>
      </c>
      <c r="P808" s="74" t="str">
        <f ca="1">IF(Proc[[#This Row],[DaysAgeing]]&gt;5,"yep","on track")</f>
        <v>on track</v>
      </c>
      <c r="Q808" s="3">
        <f ca="1">IF(Proc[[#This Row],[DateClosed]]="",ABS(NETWORKDAYS(Proc[[#This Row],[DateOpened]],TODAY()))-1,ABS(NETWORKDAYS(Proc[[#This Row],[DateOpened]],Proc[[#This Row],[DateClosed]]))-1)</f>
        <v>3</v>
      </c>
      <c r="R808" s="74" t="s">
        <v>575</v>
      </c>
      <c r="S808" s="73"/>
    </row>
    <row r="809" spans="1:19" hidden="1">
      <c r="A809" s="72" t="s">
        <v>2535</v>
      </c>
      <c r="B809" s="73" t="str">
        <f>IFERROR(VLOOKUP(Proc[[#This Row],[App]],Table2[],3,0),"open")</f>
        <v>ok</v>
      </c>
      <c r="C809" s="72" t="s">
        <v>377</v>
      </c>
      <c r="D809" t="s">
        <v>2537</v>
      </c>
      <c r="E809" t="s">
        <v>1582</v>
      </c>
      <c r="F809" s="73" t="s">
        <v>2555</v>
      </c>
      <c r="G809" s="72" t="s">
        <v>406</v>
      </c>
      <c r="H809" s="73" t="str">
        <f>IF(Proc[[#This Row],[type]]="LFF (MDG-F)",MID(Proc[[#This Row],[Obj]],13,10),"")</f>
        <v>DE10550100</v>
      </c>
      <c r="I809" s="72" t="s">
        <v>449</v>
      </c>
      <c r="J809" s="73" t="b">
        <f>Proc[[#This Row],[Requested]]=Proc[[#This Row],[CurrentParent]]</f>
        <v>0</v>
      </c>
      <c r="K809" s="73" t="str">
        <f>IF(Proc[[#This Row],[Author]]="Marcela Urrego",VLOOKUP(LEFT(Proc[[#This Row],[Requested]],1),Table3[#All],2,0),VLOOKUP(Proc[[#This Row],[Author]],Table4[],2,0))</f>
        <v>MGF</v>
      </c>
      <c r="L809" s="32" t="s">
        <v>530</v>
      </c>
      <c r="M809" s="69">
        <v>45719.398958333331</v>
      </c>
      <c r="O809" s="69">
        <v>45722</v>
      </c>
      <c r="P809" s="74" t="str">
        <f ca="1">IF(Proc[[#This Row],[DaysAgeing]]&gt;5,"yep","on track")</f>
        <v>on track</v>
      </c>
      <c r="Q809" s="3">
        <f ca="1">IF(Proc[[#This Row],[DateClosed]]="",ABS(NETWORKDAYS(Proc[[#This Row],[DateOpened]],TODAY()))-1,ABS(NETWORKDAYS(Proc[[#This Row],[DateOpened]],Proc[[#This Row],[DateClosed]]))-1)</f>
        <v>3</v>
      </c>
      <c r="R809" s="74" t="s">
        <v>575</v>
      </c>
      <c r="S809" s="73"/>
    </row>
    <row r="810" spans="1:19" hidden="1">
      <c r="A810" s="72" t="s">
        <v>2535</v>
      </c>
      <c r="B810" s="73" t="str">
        <f>IFERROR(VLOOKUP(Proc[[#This Row],[App]],Table2[],3,0),"open")</f>
        <v>ok</v>
      </c>
      <c r="C810" s="72" t="s">
        <v>377</v>
      </c>
      <c r="D810" t="s">
        <v>2538</v>
      </c>
      <c r="E810" t="s">
        <v>1582</v>
      </c>
      <c r="F810" s="73" t="s">
        <v>2555</v>
      </c>
      <c r="G810" s="72" t="s">
        <v>406</v>
      </c>
      <c r="H810" s="73" t="str">
        <f>IF(Proc[[#This Row],[type]]="LFF (MDG-F)",MID(Proc[[#This Row],[Obj]],13,10),"")</f>
        <v>DE10559100</v>
      </c>
      <c r="I810" s="72" t="s">
        <v>449</v>
      </c>
      <c r="J810" s="73" t="b">
        <f>Proc[[#This Row],[Requested]]=Proc[[#This Row],[CurrentParent]]</f>
        <v>0</v>
      </c>
      <c r="K810" s="73" t="str">
        <f>IF(Proc[[#This Row],[Author]]="Marcela Urrego",VLOOKUP(LEFT(Proc[[#This Row],[Requested]],1),Table3[#All],2,0),VLOOKUP(Proc[[#This Row],[Author]],Table4[],2,0))</f>
        <v>MGF</v>
      </c>
      <c r="L810" s="32" t="s">
        <v>530</v>
      </c>
      <c r="M810" s="69">
        <v>45719.398958333331</v>
      </c>
      <c r="O810" s="69">
        <v>45722</v>
      </c>
      <c r="P810" s="74" t="str">
        <f ca="1">IF(Proc[[#This Row],[DaysAgeing]]&gt;5,"yep","on track")</f>
        <v>on track</v>
      </c>
      <c r="Q810" s="3">
        <f ca="1">IF(Proc[[#This Row],[DateClosed]]="",ABS(NETWORKDAYS(Proc[[#This Row],[DateOpened]],TODAY()))-1,ABS(NETWORKDAYS(Proc[[#This Row],[DateOpened]],Proc[[#This Row],[DateClosed]]))-1)</f>
        <v>3</v>
      </c>
      <c r="R810" s="74" t="s">
        <v>575</v>
      </c>
      <c r="S810" s="73"/>
    </row>
    <row r="811" spans="1:19" hidden="1">
      <c r="A811" s="72" t="s">
        <v>2535</v>
      </c>
      <c r="B811" s="73" t="str">
        <f>IFERROR(VLOOKUP(Proc[[#This Row],[App]],Table2[],3,0),"open")</f>
        <v>ok</v>
      </c>
      <c r="C811" s="72" t="s">
        <v>377</v>
      </c>
      <c r="D811" t="s">
        <v>2539</v>
      </c>
      <c r="E811" t="s">
        <v>1582</v>
      </c>
      <c r="F811" s="73" t="s">
        <v>2556</v>
      </c>
      <c r="G811" s="72" t="s">
        <v>406</v>
      </c>
      <c r="H811" s="73" t="str">
        <f>IF(Proc[[#This Row],[type]]="LFF (MDG-F)",MID(Proc[[#This Row],[Obj]],13,10),"")</f>
        <v>DE10566910</v>
      </c>
      <c r="I811" s="72" t="s">
        <v>449</v>
      </c>
      <c r="J811" s="73" t="b">
        <f>Proc[[#This Row],[Requested]]=Proc[[#This Row],[CurrentParent]]</f>
        <v>0</v>
      </c>
      <c r="K811" s="73" t="str">
        <f>IF(Proc[[#This Row],[Author]]="Marcela Urrego",VLOOKUP(LEFT(Proc[[#This Row],[Requested]],1),Table3[#All],2,0),VLOOKUP(Proc[[#This Row],[Author]],Table4[],2,0))</f>
        <v>MGF</v>
      </c>
      <c r="L811" s="32" t="s">
        <v>530</v>
      </c>
      <c r="M811" s="69">
        <v>45719.398958333331</v>
      </c>
      <c r="O811" s="69">
        <v>45722</v>
      </c>
      <c r="P811" s="74" t="str">
        <f ca="1">IF(Proc[[#This Row],[DaysAgeing]]&gt;5,"yep","on track")</f>
        <v>on track</v>
      </c>
      <c r="Q811" s="3">
        <f ca="1">IF(Proc[[#This Row],[DateClosed]]="",ABS(NETWORKDAYS(Proc[[#This Row],[DateOpened]],TODAY()))-1,ABS(NETWORKDAYS(Proc[[#This Row],[DateOpened]],Proc[[#This Row],[DateClosed]]))-1)</f>
        <v>3</v>
      </c>
      <c r="R811" s="74" t="s">
        <v>575</v>
      </c>
      <c r="S811" s="73"/>
    </row>
    <row r="812" spans="1:19" hidden="1">
      <c r="A812" s="72" t="s">
        <v>2535</v>
      </c>
      <c r="B812" s="73" t="str">
        <f>IFERROR(VLOOKUP(Proc[[#This Row],[App]],Table2[],3,0),"open")</f>
        <v>ok</v>
      </c>
      <c r="C812" s="72" t="s">
        <v>369</v>
      </c>
      <c r="D812" t="s">
        <v>2540</v>
      </c>
      <c r="E812" t="s">
        <v>1582</v>
      </c>
      <c r="F812" s="73" t="s">
        <v>2554</v>
      </c>
      <c r="G812" s="72" t="s">
        <v>406</v>
      </c>
      <c r="H812" s="73" t="str">
        <f>IF(Proc[[#This Row],[type]]="LFF (MDG-F)",MID(Proc[[#This Row],[Obj]],13,10),"")</f>
        <v>DE10580022</v>
      </c>
      <c r="J812" s="73" t="b">
        <f>Proc[[#This Row],[Requested]]=Proc[[#This Row],[CurrentParent]]</f>
        <v>0</v>
      </c>
      <c r="K812" s="73" t="str">
        <f>IF(Proc[[#This Row],[Author]]="Marcela Urrego",VLOOKUP(LEFT(Proc[[#This Row],[Requested]],1),Table3[#All],2,0),VLOOKUP(Proc[[#This Row],[Author]],Table4[],2,0))</f>
        <v>MGF</v>
      </c>
      <c r="L812" s="32" t="s">
        <v>530</v>
      </c>
      <c r="M812" s="69">
        <v>45719.398958333331</v>
      </c>
      <c r="N812" s="69">
        <v>45722</v>
      </c>
      <c r="O812" s="69">
        <v>45722</v>
      </c>
      <c r="P812" s="74" t="str">
        <f ca="1">IF(Proc[[#This Row],[DaysAgeing]]&gt;5,"yep","on track")</f>
        <v>on track</v>
      </c>
      <c r="Q812" s="3">
        <f ca="1">IF(Proc[[#This Row],[DateClosed]]="",ABS(NETWORKDAYS(Proc[[#This Row],[DateOpened]],TODAY()))-1,ABS(NETWORKDAYS(Proc[[#This Row],[DateOpened]],Proc[[#This Row],[DateClosed]]))-1)</f>
        <v>3</v>
      </c>
      <c r="R812" s="74" t="s">
        <v>575</v>
      </c>
      <c r="S812" s="73"/>
    </row>
    <row r="813" spans="1:19" hidden="1">
      <c r="A813" s="72" t="s">
        <v>2535</v>
      </c>
      <c r="B813" s="73" t="str">
        <f>IFERROR(VLOOKUP(Proc[[#This Row],[App]],Table2[],3,0),"open")</f>
        <v>ok</v>
      </c>
      <c r="C813" s="72" t="s">
        <v>369</v>
      </c>
      <c r="D813" t="s">
        <v>2541</v>
      </c>
      <c r="E813" t="s">
        <v>658</v>
      </c>
      <c r="F813" s="73" t="s">
        <v>2554</v>
      </c>
      <c r="G813" s="72" t="s">
        <v>406</v>
      </c>
      <c r="H813" s="73" t="str">
        <f>IF(Proc[[#This Row],[type]]="LFF (MDG-F)",MID(Proc[[#This Row],[Obj]],13,10),"")</f>
        <v>DE10580023</v>
      </c>
      <c r="J813" s="73" t="b">
        <f>Proc[[#This Row],[Requested]]=Proc[[#This Row],[CurrentParent]]</f>
        <v>0</v>
      </c>
      <c r="K813" s="73" t="str">
        <f>IF(Proc[[#This Row],[Author]]="Marcela Urrego",VLOOKUP(LEFT(Proc[[#This Row],[Requested]],1),Table3[#All],2,0),VLOOKUP(Proc[[#This Row],[Author]],Table4[],2,0))</f>
        <v>MGF</v>
      </c>
      <c r="L813" s="32" t="s">
        <v>530</v>
      </c>
      <c r="M813" s="69">
        <v>45719.398958333331</v>
      </c>
      <c r="N813" s="69">
        <v>45722</v>
      </c>
      <c r="O813" s="69">
        <v>45722</v>
      </c>
      <c r="P813" s="74" t="str">
        <f ca="1">IF(Proc[[#This Row],[DaysAgeing]]&gt;5,"yep","on track")</f>
        <v>on track</v>
      </c>
      <c r="Q813" s="3">
        <f ca="1">IF(Proc[[#This Row],[DateClosed]]="",ABS(NETWORKDAYS(Proc[[#This Row],[DateOpened]],TODAY()))-1,ABS(NETWORKDAYS(Proc[[#This Row],[DateOpened]],Proc[[#This Row],[DateClosed]]))-1)</f>
        <v>3</v>
      </c>
      <c r="R813" s="74" t="s">
        <v>575</v>
      </c>
      <c r="S813" s="73"/>
    </row>
    <row r="814" spans="1:19" hidden="1">
      <c r="A814" s="72" t="s">
        <v>2535</v>
      </c>
      <c r="B814" s="73" t="str">
        <f>IFERROR(VLOOKUP(Proc[[#This Row],[App]],Table2[],3,0),"open")</f>
        <v>ok</v>
      </c>
      <c r="C814" s="72" t="s">
        <v>369</v>
      </c>
      <c r="D814" t="s">
        <v>2542</v>
      </c>
      <c r="E814" t="s">
        <v>658</v>
      </c>
      <c r="F814" s="73" t="s">
        <v>2554</v>
      </c>
      <c r="G814" s="72" t="s">
        <v>406</v>
      </c>
      <c r="H814" s="73" t="str">
        <f>IF(Proc[[#This Row],[type]]="LFF (MDG-F)",MID(Proc[[#This Row],[Obj]],13,10),"")</f>
        <v>DE10580024</v>
      </c>
      <c r="J814" s="73" t="b">
        <f>Proc[[#This Row],[Requested]]=Proc[[#This Row],[CurrentParent]]</f>
        <v>0</v>
      </c>
      <c r="K814" s="73" t="str">
        <f>IF(Proc[[#This Row],[Author]]="Marcela Urrego",VLOOKUP(LEFT(Proc[[#This Row],[Requested]],1),Table3[#All],2,0),VLOOKUP(Proc[[#This Row],[Author]],Table4[],2,0))</f>
        <v>MGF</v>
      </c>
      <c r="L814" s="32" t="s">
        <v>530</v>
      </c>
      <c r="M814" s="69">
        <v>45719.398958333331</v>
      </c>
      <c r="N814" s="69">
        <v>45722</v>
      </c>
      <c r="O814" s="69">
        <v>45722</v>
      </c>
      <c r="P814" s="74" t="str">
        <f ca="1">IF(Proc[[#This Row],[DaysAgeing]]&gt;5,"yep","on track")</f>
        <v>on track</v>
      </c>
      <c r="Q814" s="3">
        <f ca="1">IF(Proc[[#This Row],[DateClosed]]="",ABS(NETWORKDAYS(Proc[[#This Row],[DateOpened]],TODAY()))-1,ABS(NETWORKDAYS(Proc[[#This Row],[DateOpened]],Proc[[#This Row],[DateClosed]]))-1)</f>
        <v>3</v>
      </c>
      <c r="R814" s="74" t="s">
        <v>575</v>
      </c>
      <c r="S814" s="73"/>
    </row>
    <row r="815" spans="1:19" hidden="1">
      <c r="A815" s="72" t="s">
        <v>2535</v>
      </c>
      <c r="B815" s="73" t="str">
        <f>IFERROR(VLOOKUP(Proc[[#This Row],[App]],Table2[],3,0),"open")</f>
        <v>ok</v>
      </c>
      <c r="C815" s="72" t="s">
        <v>369</v>
      </c>
      <c r="D815" t="s">
        <v>2543</v>
      </c>
      <c r="E815" t="s">
        <v>658</v>
      </c>
      <c r="F815" s="73" t="s">
        <v>2554</v>
      </c>
      <c r="G815" s="72" t="s">
        <v>406</v>
      </c>
      <c r="H815" s="73" t="str">
        <f>IF(Proc[[#This Row],[type]]="LFF (MDG-F)",MID(Proc[[#This Row],[Obj]],13,10),"")</f>
        <v>DE10580025</v>
      </c>
      <c r="J815" s="73" t="b">
        <f>Proc[[#This Row],[Requested]]=Proc[[#This Row],[CurrentParent]]</f>
        <v>0</v>
      </c>
      <c r="K815" s="73" t="str">
        <f>IF(Proc[[#This Row],[Author]]="Marcela Urrego",VLOOKUP(LEFT(Proc[[#This Row],[Requested]],1),Table3[#All],2,0),VLOOKUP(Proc[[#This Row],[Author]],Table4[],2,0))</f>
        <v>MGF</v>
      </c>
      <c r="L815" s="32" t="s">
        <v>530</v>
      </c>
      <c r="M815" s="69">
        <v>45719.398958333331</v>
      </c>
      <c r="N815" s="69">
        <v>45722</v>
      </c>
      <c r="O815" s="69">
        <v>45722</v>
      </c>
      <c r="P815" s="74" t="str">
        <f ca="1">IF(Proc[[#This Row],[DaysAgeing]]&gt;5,"yep","on track")</f>
        <v>on track</v>
      </c>
      <c r="Q815" s="3">
        <f ca="1">IF(Proc[[#This Row],[DateClosed]]="",ABS(NETWORKDAYS(Proc[[#This Row],[DateOpened]],TODAY()))-1,ABS(NETWORKDAYS(Proc[[#This Row],[DateOpened]],Proc[[#This Row],[DateClosed]]))-1)</f>
        <v>3</v>
      </c>
      <c r="R815" s="74" t="s">
        <v>575</v>
      </c>
      <c r="S815" s="73"/>
    </row>
    <row r="816" spans="1:19" hidden="1">
      <c r="A816" s="72" t="s">
        <v>2535</v>
      </c>
      <c r="B816" s="73" t="str">
        <f>IFERROR(VLOOKUP(Proc[[#This Row],[App]],Table2[],3,0),"open")</f>
        <v>ok</v>
      </c>
      <c r="C816" s="72" t="s">
        <v>369</v>
      </c>
      <c r="D816" t="s">
        <v>2544</v>
      </c>
      <c r="E816" t="s">
        <v>658</v>
      </c>
      <c r="F816" s="73" t="s">
        <v>2554</v>
      </c>
      <c r="G816" s="72" t="s">
        <v>406</v>
      </c>
      <c r="H816" s="73" t="str">
        <f>IF(Proc[[#This Row],[type]]="LFF (MDG-F)",MID(Proc[[#This Row],[Obj]],13,10),"")</f>
        <v>DE10580026</v>
      </c>
      <c r="J816" s="73" t="b">
        <f>Proc[[#This Row],[Requested]]=Proc[[#This Row],[CurrentParent]]</f>
        <v>0</v>
      </c>
      <c r="K816" s="73" t="str">
        <f>IF(Proc[[#This Row],[Author]]="Marcela Urrego",VLOOKUP(LEFT(Proc[[#This Row],[Requested]],1),Table3[#All],2,0),VLOOKUP(Proc[[#This Row],[Author]],Table4[],2,0))</f>
        <v>MGF</v>
      </c>
      <c r="L816" s="32" t="s">
        <v>530</v>
      </c>
      <c r="M816" s="69">
        <v>45719.398958333331</v>
      </c>
      <c r="N816" s="69">
        <v>45722</v>
      </c>
      <c r="O816" s="69">
        <v>45722</v>
      </c>
      <c r="P816" s="74" t="str">
        <f ca="1">IF(Proc[[#This Row],[DaysAgeing]]&gt;5,"yep","on track")</f>
        <v>on track</v>
      </c>
      <c r="Q816" s="3">
        <f ca="1">IF(Proc[[#This Row],[DateClosed]]="",ABS(NETWORKDAYS(Proc[[#This Row],[DateOpened]],TODAY()))-1,ABS(NETWORKDAYS(Proc[[#This Row],[DateOpened]],Proc[[#This Row],[DateClosed]]))-1)</f>
        <v>3</v>
      </c>
      <c r="R816" s="74" t="s">
        <v>575</v>
      </c>
      <c r="S816" s="73"/>
    </row>
    <row r="817" spans="1:19" hidden="1">
      <c r="A817" s="72" t="s">
        <v>2535</v>
      </c>
      <c r="B817" s="73" t="str">
        <f>IFERROR(VLOOKUP(Proc[[#This Row],[App]],Table2[],3,0),"open")</f>
        <v>ok</v>
      </c>
      <c r="C817" s="72" t="s">
        <v>369</v>
      </c>
      <c r="D817" t="s">
        <v>2545</v>
      </c>
      <c r="E817" t="s">
        <v>658</v>
      </c>
      <c r="F817" s="73" t="s">
        <v>2554</v>
      </c>
      <c r="G817" s="72" t="s">
        <v>406</v>
      </c>
      <c r="H817" s="73" t="str">
        <f>IF(Proc[[#This Row],[type]]="LFF (MDG-F)",MID(Proc[[#This Row],[Obj]],13,10),"")</f>
        <v>DE10580027</v>
      </c>
      <c r="J817" s="73" t="b">
        <f>Proc[[#This Row],[Requested]]=Proc[[#This Row],[CurrentParent]]</f>
        <v>0</v>
      </c>
      <c r="K817" s="73" t="str">
        <f>IF(Proc[[#This Row],[Author]]="Marcela Urrego",VLOOKUP(LEFT(Proc[[#This Row],[Requested]],1),Table3[#All],2,0),VLOOKUP(Proc[[#This Row],[Author]],Table4[],2,0))</f>
        <v>MGF</v>
      </c>
      <c r="L817" s="32" t="s">
        <v>530</v>
      </c>
      <c r="M817" s="69">
        <v>45719.398958333331</v>
      </c>
      <c r="N817" s="69">
        <v>45722</v>
      </c>
      <c r="O817" s="69">
        <v>45722</v>
      </c>
      <c r="P817" s="74" t="str">
        <f ca="1">IF(Proc[[#This Row],[DaysAgeing]]&gt;5,"yep","on track")</f>
        <v>on track</v>
      </c>
      <c r="Q817" s="3">
        <f ca="1">IF(Proc[[#This Row],[DateClosed]]="",ABS(NETWORKDAYS(Proc[[#This Row],[DateOpened]],TODAY()))-1,ABS(NETWORKDAYS(Proc[[#This Row],[DateOpened]],Proc[[#This Row],[DateClosed]]))-1)</f>
        <v>3</v>
      </c>
      <c r="R817" s="74" t="s">
        <v>575</v>
      </c>
      <c r="S817" s="73"/>
    </row>
    <row r="818" spans="1:19" hidden="1">
      <c r="A818" s="72" t="s">
        <v>2535</v>
      </c>
      <c r="B818" s="73" t="str">
        <f>IFERROR(VLOOKUP(Proc[[#This Row],[App]],Table2[],3,0),"open")</f>
        <v>ok</v>
      </c>
      <c r="C818" s="72" t="s">
        <v>369</v>
      </c>
      <c r="D818" t="s">
        <v>2546</v>
      </c>
      <c r="E818" t="s">
        <v>658</v>
      </c>
      <c r="F818" s="73" t="s">
        <v>2554</v>
      </c>
      <c r="G818" s="72" t="s">
        <v>406</v>
      </c>
      <c r="H818" s="73" t="str">
        <f>IF(Proc[[#This Row],[type]]="LFF (MDG-F)",MID(Proc[[#This Row],[Obj]],13,10),"")</f>
        <v>DE10580040</v>
      </c>
      <c r="J818" s="73" t="b">
        <f>Proc[[#This Row],[Requested]]=Proc[[#This Row],[CurrentParent]]</f>
        <v>0</v>
      </c>
      <c r="K818" s="73" t="str">
        <f>IF(Proc[[#This Row],[Author]]="Marcela Urrego",VLOOKUP(LEFT(Proc[[#This Row],[Requested]],1),Table3[#All],2,0),VLOOKUP(Proc[[#This Row],[Author]],Table4[],2,0))</f>
        <v>MGF</v>
      </c>
      <c r="L818" s="32" t="s">
        <v>530</v>
      </c>
      <c r="M818" s="69">
        <v>45719.398958333331</v>
      </c>
      <c r="N818" s="69">
        <v>45722</v>
      </c>
      <c r="O818" s="69">
        <v>45722</v>
      </c>
      <c r="P818" s="74" t="str">
        <f ca="1">IF(Proc[[#This Row],[DaysAgeing]]&gt;5,"yep","on track")</f>
        <v>on track</v>
      </c>
      <c r="Q818" s="3">
        <f ca="1">IF(Proc[[#This Row],[DateClosed]]="",ABS(NETWORKDAYS(Proc[[#This Row],[DateOpened]],TODAY()))-1,ABS(NETWORKDAYS(Proc[[#This Row],[DateOpened]],Proc[[#This Row],[DateClosed]]))-1)</f>
        <v>3</v>
      </c>
      <c r="R818" s="74" t="s">
        <v>575</v>
      </c>
      <c r="S818" s="73"/>
    </row>
    <row r="819" spans="1:19" hidden="1">
      <c r="A819" s="72" t="s">
        <v>2535</v>
      </c>
      <c r="B819" s="73" t="str">
        <f>IFERROR(VLOOKUP(Proc[[#This Row],[App]],Table2[],3,0),"open")</f>
        <v>ok</v>
      </c>
      <c r="C819" s="72" t="s">
        <v>369</v>
      </c>
      <c r="D819" t="s">
        <v>2547</v>
      </c>
      <c r="E819" t="s">
        <v>658</v>
      </c>
      <c r="F819" s="73" t="s">
        <v>2554</v>
      </c>
      <c r="G819" s="72" t="s">
        <v>406</v>
      </c>
      <c r="H819" s="73" t="str">
        <f>IF(Proc[[#This Row],[type]]="LFF (MDG-F)",MID(Proc[[#This Row],[Obj]],13,10),"")</f>
        <v>DE10628300</v>
      </c>
      <c r="J819" s="73" t="b">
        <f>Proc[[#This Row],[Requested]]=Proc[[#This Row],[CurrentParent]]</f>
        <v>0</v>
      </c>
      <c r="K819" s="73" t="str">
        <f>IF(Proc[[#This Row],[Author]]="Marcela Urrego",VLOOKUP(LEFT(Proc[[#This Row],[Requested]],1),Table3[#All],2,0),VLOOKUP(Proc[[#This Row],[Author]],Table4[],2,0))</f>
        <v>MGF</v>
      </c>
      <c r="L819" s="32" t="s">
        <v>530</v>
      </c>
      <c r="M819" s="69">
        <v>45719.398958333331</v>
      </c>
      <c r="N819" s="69">
        <v>45722</v>
      </c>
      <c r="O819" s="69">
        <v>45722</v>
      </c>
      <c r="P819" s="74" t="str">
        <f ca="1">IF(Proc[[#This Row],[DaysAgeing]]&gt;5,"yep","on track")</f>
        <v>on track</v>
      </c>
      <c r="Q819" s="3">
        <f ca="1">IF(Proc[[#This Row],[DateClosed]]="",ABS(NETWORKDAYS(Proc[[#This Row],[DateOpened]],TODAY()))-1,ABS(NETWORKDAYS(Proc[[#This Row],[DateOpened]],Proc[[#This Row],[DateClosed]]))-1)</f>
        <v>3</v>
      </c>
      <c r="R819" s="74" t="s">
        <v>575</v>
      </c>
      <c r="S819" s="73"/>
    </row>
    <row r="820" spans="1:19" hidden="1">
      <c r="A820" s="72" t="s">
        <v>2535</v>
      </c>
      <c r="B820" s="73" t="str">
        <f>IFERROR(VLOOKUP(Proc[[#This Row],[App]],Table2[],3,0),"open")</f>
        <v>ok</v>
      </c>
      <c r="C820" s="72" t="s">
        <v>369</v>
      </c>
      <c r="D820" t="s">
        <v>2548</v>
      </c>
      <c r="E820" t="s">
        <v>658</v>
      </c>
      <c r="F820" s="73" t="s">
        <v>2557</v>
      </c>
      <c r="G820" s="72" t="s">
        <v>406</v>
      </c>
      <c r="H820" s="73" t="str">
        <f>IF(Proc[[#This Row],[type]]="LFF (MDG-F)",MID(Proc[[#This Row],[Obj]],13,10),"")</f>
        <v>DE20675105</v>
      </c>
      <c r="J820" s="73" t="b">
        <f>Proc[[#This Row],[Requested]]=Proc[[#This Row],[CurrentParent]]</f>
        <v>0</v>
      </c>
      <c r="K820" s="73" t="str">
        <f>IF(Proc[[#This Row],[Author]]="Marcela Urrego",VLOOKUP(LEFT(Proc[[#This Row],[Requested]],1),Table3[#All],2,0),VLOOKUP(Proc[[#This Row],[Author]],Table4[],2,0))</f>
        <v>MGF</v>
      </c>
      <c r="L820" s="32" t="s">
        <v>530</v>
      </c>
      <c r="M820" s="69">
        <v>45719.398958333331</v>
      </c>
      <c r="N820" s="69">
        <v>45722</v>
      </c>
      <c r="O820" s="69">
        <v>45722</v>
      </c>
      <c r="P820" s="74" t="str">
        <f ca="1">IF(Proc[[#This Row],[DaysAgeing]]&gt;5,"yep","on track")</f>
        <v>on track</v>
      </c>
      <c r="Q820" s="3">
        <f ca="1">IF(Proc[[#This Row],[DateClosed]]="",ABS(NETWORKDAYS(Proc[[#This Row],[DateOpened]],TODAY()))-1,ABS(NETWORKDAYS(Proc[[#This Row],[DateOpened]],Proc[[#This Row],[DateClosed]]))-1)</f>
        <v>3</v>
      </c>
      <c r="R820" s="74" t="s">
        <v>575</v>
      </c>
      <c r="S820" s="73"/>
    </row>
    <row r="821" spans="1:19" hidden="1">
      <c r="A821" s="72" t="s">
        <v>2535</v>
      </c>
      <c r="B821" s="73" t="str">
        <f>IFERROR(VLOOKUP(Proc[[#This Row],[App]],Table2[],3,0),"open")</f>
        <v>ok</v>
      </c>
      <c r="C821" s="72" t="s">
        <v>369</v>
      </c>
      <c r="D821" t="s">
        <v>2549</v>
      </c>
      <c r="E821" t="s">
        <v>658</v>
      </c>
      <c r="F821" s="73" t="s">
        <v>2557</v>
      </c>
      <c r="G821" s="72" t="s">
        <v>406</v>
      </c>
      <c r="H821" s="73" t="str">
        <f>IF(Proc[[#This Row],[type]]="LFF (MDG-F)",MID(Proc[[#This Row],[Obj]],13,10),"")</f>
        <v>DE20675106</v>
      </c>
      <c r="J821" s="73" t="b">
        <f>Proc[[#This Row],[Requested]]=Proc[[#This Row],[CurrentParent]]</f>
        <v>0</v>
      </c>
      <c r="K821" s="73" t="str">
        <f>IF(Proc[[#This Row],[Author]]="Marcela Urrego",VLOOKUP(LEFT(Proc[[#This Row],[Requested]],1),Table3[#All],2,0),VLOOKUP(Proc[[#This Row],[Author]],Table4[],2,0))</f>
        <v>MGF</v>
      </c>
      <c r="L821" s="32" t="s">
        <v>530</v>
      </c>
      <c r="M821" s="69">
        <v>45719.398958333331</v>
      </c>
      <c r="N821" s="69">
        <v>45722</v>
      </c>
      <c r="O821" s="69">
        <v>45722</v>
      </c>
      <c r="P821" s="74" t="str">
        <f ca="1">IF(Proc[[#This Row],[DaysAgeing]]&gt;5,"yep","on track")</f>
        <v>on track</v>
      </c>
      <c r="Q821" s="3">
        <f ca="1">IF(Proc[[#This Row],[DateClosed]]="",ABS(NETWORKDAYS(Proc[[#This Row],[DateOpened]],TODAY()))-1,ABS(NETWORKDAYS(Proc[[#This Row],[DateOpened]],Proc[[#This Row],[DateClosed]]))-1)</f>
        <v>3</v>
      </c>
      <c r="R821" s="74" t="s">
        <v>575</v>
      </c>
      <c r="S821" s="73"/>
    </row>
    <row r="822" spans="1:19" hidden="1">
      <c r="A822" s="72" t="s">
        <v>2535</v>
      </c>
      <c r="B822" s="73" t="str">
        <f>IFERROR(VLOOKUP(Proc[[#This Row],[App]],Table2[],3,0),"open")</f>
        <v>ok</v>
      </c>
      <c r="C822" t="s">
        <v>377</v>
      </c>
      <c r="D822" t="s">
        <v>2550</v>
      </c>
      <c r="E822" t="s">
        <v>1582</v>
      </c>
      <c r="F822" s="73" t="s">
        <v>449</v>
      </c>
      <c r="G822" s="72" t="s">
        <v>406</v>
      </c>
      <c r="H822" s="73" t="str">
        <f>IF(Proc[[#This Row],[type]]="LFF (MDG-F)",MID(Proc[[#This Row],[Obj]],13,10),"")</f>
        <v>DE20995000</v>
      </c>
      <c r="I822" s="72" t="s">
        <v>449</v>
      </c>
      <c r="J822" s="73" t="b">
        <f>Proc[[#This Row],[Requested]]=Proc[[#This Row],[CurrentParent]]</f>
        <v>0</v>
      </c>
      <c r="K822" s="73" t="str">
        <f>IF(Proc[[#This Row],[Author]]="Marcela Urrego",VLOOKUP(LEFT(Proc[[#This Row],[Requested]],1),Table3[#All],2,0),VLOOKUP(Proc[[#This Row],[Author]],Table4[],2,0))</f>
        <v>MGF</v>
      </c>
      <c r="L822" s="32" t="s">
        <v>530</v>
      </c>
      <c r="M822" s="69">
        <v>45719.398958333331</v>
      </c>
      <c r="O822" s="69">
        <v>45722</v>
      </c>
      <c r="P822" s="74" t="str">
        <f ca="1">IF(Proc[[#This Row],[DaysAgeing]]&gt;5,"yep","on track")</f>
        <v>on track</v>
      </c>
      <c r="Q822" s="3">
        <f ca="1">IF(Proc[[#This Row],[DateClosed]]="",ABS(NETWORKDAYS(Proc[[#This Row],[DateOpened]],TODAY()))-1,ABS(NETWORKDAYS(Proc[[#This Row],[DateOpened]],Proc[[#This Row],[DateClosed]]))-1)</f>
        <v>3</v>
      </c>
      <c r="R822" s="74" t="s">
        <v>575</v>
      </c>
      <c r="S822" s="73"/>
    </row>
    <row r="823" spans="1:19" hidden="1">
      <c r="A823" s="72" t="s">
        <v>2535</v>
      </c>
      <c r="B823" s="73" t="str">
        <f>IFERROR(VLOOKUP(Proc[[#This Row],[App]],Table2[],3,0),"open")</f>
        <v>ok</v>
      </c>
      <c r="C823" s="72" t="s">
        <v>377</v>
      </c>
      <c r="D823" t="s">
        <v>2551</v>
      </c>
      <c r="E823" t="s">
        <v>1582</v>
      </c>
      <c r="F823" s="73" t="s">
        <v>449</v>
      </c>
      <c r="G823" s="72" t="s">
        <v>406</v>
      </c>
      <c r="H823" s="73" t="str">
        <f>IF(Proc[[#This Row],[type]]="LFF (MDG-F)",MID(Proc[[#This Row],[Obj]],13,10),"")</f>
        <v>DE10889997</v>
      </c>
      <c r="I823" t="s">
        <v>449</v>
      </c>
      <c r="J823" s="73" t="b">
        <f>Proc[[#This Row],[Requested]]=Proc[[#This Row],[CurrentParent]]</f>
        <v>0</v>
      </c>
      <c r="K823" s="73" t="str">
        <f>IF(Proc[[#This Row],[Author]]="Marcela Urrego",VLOOKUP(LEFT(Proc[[#This Row],[Requested]],1),Table3[#All],2,0),VLOOKUP(Proc[[#This Row],[Author]],Table4[],2,0))</f>
        <v>MGF</v>
      </c>
      <c r="L823" s="32" t="s">
        <v>530</v>
      </c>
      <c r="M823" s="69">
        <v>45719.398958333331</v>
      </c>
      <c r="O823" s="69">
        <v>45722</v>
      </c>
      <c r="P823" s="74" t="str">
        <f ca="1">IF(Proc[[#This Row],[DaysAgeing]]&gt;5,"yep","on track")</f>
        <v>on track</v>
      </c>
      <c r="Q823" s="3">
        <f ca="1">IF(Proc[[#This Row],[DateClosed]]="",ABS(NETWORKDAYS(Proc[[#This Row],[DateOpened]],TODAY()))-1,ABS(NETWORKDAYS(Proc[[#This Row],[DateOpened]],Proc[[#This Row],[DateClosed]]))-1)</f>
        <v>3</v>
      </c>
      <c r="R823" s="74" t="s">
        <v>575</v>
      </c>
      <c r="S823" s="73"/>
    </row>
    <row r="824" spans="1:19" hidden="1">
      <c r="A824" s="72" t="s">
        <v>2535</v>
      </c>
      <c r="B824" s="73" t="str">
        <f>IFERROR(VLOOKUP(Proc[[#This Row],[App]],Table2[],3,0),"open")</f>
        <v>ok</v>
      </c>
      <c r="C824" s="72" t="s">
        <v>377</v>
      </c>
      <c r="D824" t="s">
        <v>2552</v>
      </c>
      <c r="E824" t="s">
        <v>1582</v>
      </c>
      <c r="F824" s="73" t="s">
        <v>449</v>
      </c>
      <c r="G824" s="72" t="s">
        <v>406</v>
      </c>
      <c r="H824" s="73" t="str">
        <f>IF(Proc[[#This Row],[type]]="LFF (MDG-F)",MID(Proc[[#This Row],[Obj]],13,10),"")</f>
        <v>DE10889998</v>
      </c>
      <c r="I824" s="72" t="s">
        <v>449</v>
      </c>
      <c r="J824" s="73" t="b">
        <f>Proc[[#This Row],[Requested]]=Proc[[#This Row],[CurrentParent]]</f>
        <v>0</v>
      </c>
      <c r="K824" s="73" t="str">
        <f>IF(Proc[[#This Row],[Author]]="Marcela Urrego",VLOOKUP(LEFT(Proc[[#This Row],[Requested]],1),Table3[#All],2,0),VLOOKUP(Proc[[#This Row],[Author]],Table4[],2,0))</f>
        <v>MGF</v>
      </c>
      <c r="L824" s="32" t="s">
        <v>530</v>
      </c>
      <c r="M824" s="69">
        <v>45719.398958333331</v>
      </c>
      <c r="O824" s="69">
        <v>45722</v>
      </c>
      <c r="P824" s="74" t="str">
        <f ca="1">IF(Proc[[#This Row],[DaysAgeing]]&gt;5,"yep","on track")</f>
        <v>on track</v>
      </c>
      <c r="Q824" s="3">
        <f ca="1">IF(Proc[[#This Row],[DateClosed]]="",ABS(NETWORKDAYS(Proc[[#This Row],[DateOpened]],TODAY()))-1,ABS(NETWORKDAYS(Proc[[#This Row],[DateOpened]],Proc[[#This Row],[DateClosed]]))-1)</f>
        <v>3</v>
      </c>
      <c r="R824" s="74" t="s">
        <v>575</v>
      </c>
      <c r="S824" s="73"/>
    </row>
    <row r="825" spans="1:19" hidden="1">
      <c r="A825" s="72" t="s">
        <v>2535</v>
      </c>
      <c r="B825" s="73" t="str">
        <f>IFERROR(VLOOKUP(Proc[[#This Row],[App]],Table2[],3,0),"open")</f>
        <v>ok</v>
      </c>
      <c r="C825" s="72" t="s">
        <v>377</v>
      </c>
      <c r="D825" t="s">
        <v>2553</v>
      </c>
      <c r="E825" t="s">
        <v>1582</v>
      </c>
      <c r="F825" s="73" t="s">
        <v>449</v>
      </c>
      <c r="G825" s="72" t="s">
        <v>406</v>
      </c>
      <c r="H825" s="73" t="str">
        <f>IF(Proc[[#This Row],[type]]="LFF (MDG-F)",MID(Proc[[#This Row],[Obj]],13,10),"")</f>
        <v>DE10889999</v>
      </c>
      <c r="I825" s="72" t="s">
        <v>449</v>
      </c>
      <c r="J825" s="73" t="b">
        <f>Proc[[#This Row],[Requested]]=Proc[[#This Row],[CurrentParent]]</f>
        <v>0</v>
      </c>
      <c r="K825" s="73" t="str">
        <f>IF(Proc[[#This Row],[Author]]="Marcela Urrego",VLOOKUP(LEFT(Proc[[#This Row],[Requested]],1),Table3[#All],2,0),VLOOKUP(Proc[[#This Row],[Author]],Table4[],2,0))</f>
        <v>MGF</v>
      </c>
      <c r="L825" s="32" t="s">
        <v>530</v>
      </c>
      <c r="M825" s="69">
        <v>45719.398958333331</v>
      </c>
      <c r="O825" s="69">
        <v>45722</v>
      </c>
      <c r="P825" s="74" t="str">
        <f ca="1">IF(Proc[[#This Row],[DaysAgeing]]&gt;5,"yep","on track")</f>
        <v>on track</v>
      </c>
      <c r="Q825" s="3">
        <f ca="1">IF(Proc[[#This Row],[DateClosed]]="",ABS(NETWORKDAYS(Proc[[#This Row],[DateOpened]],TODAY()))-1,ABS(NETWORKDAYS(Proc[[#This Row],[DateOpened]],Proc[[#This Row],[DateClosed]]))-1)</f>
        <v>3</v>
      </c>
      <c r="R825" s="74" t="s">
        <v>575</v>
      </c>
      <c r="S825" s="73"/>
    </row>
    <row r="826" spans="1:19" hidden="1">
      <c r="A826" t="s">
        <v>2563</v>
      </c>
      <c r="B826" s="73" t="str">
        <f>IFERROR(VLOOKUP(Proc[[#This Row],[App]],Table2[],3,0),"open")</f>
        <v>ok</v>
      </c>
      <c r="C826" s="72" t="s">
        <v>369</v>
      </c>
      <c r="D826" t="s">
        <v>2558</v>
      </c>
      <c r="E826" t="s">
        <v>1582</v>
      </c>
      <c r="F826" s="73" t="s">
        <v>477</v>
      </c>
      <c r="G826" s="72" t="s">
        <v>406</v>
      </c>
      <c r="H826" s="73" t="str">
        <f>IF(Proc[[#This Row],[type]]="LFF (MDG-F)",MID(Proc[[#This Row],[Obj]],13,10),"")</f>
        <v>DE20517200</v>
      </c>
      <c r="J826" s="73" t="b">
        <f>Proc[[#This Row],[Requested]]=Proc[[#This Row],[CurrentParent]]</f>
        <v>0</v>
      </c>
      <c r="K826" s="73" t="str">
        <f>IF(Proc[[#This Row],[Author]]="Marcela Urrego",VLOOKUP(LEFT(Proc[[#This Row],[Requested]],1),Table3[#All],2,0),VLOOKUP(Proc[[#This Row],[Author]],Table4[],2,0))</f>
        <v>MGF</v>
      </c>
      <c r="L826" s="32" t="s">
        <v>530</v>
      </c>
      <c r="M826" s="69">
        <v>45719.3903125</v>
      </c>
      <c r="N826" s="69">
        <v>45721</v>
      </c>
      <c r="O826" s="69">
        <v>45721</v>
      </c>
      <c r="P826" s="74" t="str">
        <f ca="1">IF(Proc[[#This Row],[DaysAgeing]]&gt;5,"yep","on track")</f>
        <v>on track</v>
      </c>
      <c r="Q826" s="3">
        <f ca="1">IF(Proc[[#This Row],[DateClosed]]="",ABS(NETWORKDAYS(Proc[[#This Row],[DateOpened]],TODAY()))-1,ABS(NETWORKDAYS(Proc[[#This Row],[DateOpened]],Proc[[#This Row],[DateClosed]]))-1)</f>
        <v>2</v>
      </c>
      <c r="R826" s="74" t="s">
        <v>575</v>
      </c>
      <c r="S826" s="73"/>
    </row>
    <row r="827" spans="1:19" hidden="1">
      <c r="A827" s="72" t="s">
        <v>2563</v>
      </c>
      <c r="B827" s="73" t="str">
        <f>IFERROR(VLOOKUP(Proc[[#This Row],[App]],Table2[],3,0),"open")</f>
        <v>ok</v>
      </c>
      <c r="C827" s="72" t="s">
        <v>369</v>
      </c>
      <c r="D827" t="s">
        <v>2559</v>
      </c>
      <c r="E827" t="s">
        <v>1582</v>
      </c>
      <c r="F827" s="73" t="s">
        <v>477</v>
      </c>
      <c r="G827" s="72" t="s">
        <v>406</v>
      </c>
      <c r="H827" s="73" t="str">
        <f>IF(Proc[[#This Row],[type]]="LFF (MDG-F)",MID(Proc[[#This Row],[Obj]],13,10),"")</f>
        <v>DE20847204</v>
      </c>
      <c r="J827" s="73" t="b">
        <f>Proc[[#This Row],[Requested]]=Proc[[#This Row],[CurrentParent]]</f>
        <v>0</v>
      </c>
      <c r="K827" s="73" t="str">
        <f>IF(Proc[[#This Row],[Author]]="Marcela Urrego",VLOOKUP(LEFT(Proc[[#This Row],[Requested]],1),Table3[#All],2,0),VLOOKUP(Proc[[#This Row],[Author]],Table4[],2,0))</f>
        <v>MGF</v>
      </c>
      <c r="L827" s="32" t="s">
        <v>530</v>
      </c>
      <c r="M827" s="69">
        <v>45719.3903125</v>
      </c>
      <c r="N827" s="69">
        <v>45721</v>
      </c>
      <c r="O827" s="69">
        <v>45721</v>
      </c>
      <c r="P827" s="74" t="str">
        <f ca="1">IF(Proc[[#This Row],[DaysAgeing]]&gt;5,"yep","on track")</f>
        <v>on track</v>
      </c>
      <c r="Q827" s="3">
        <f ca="1">IF(Proc[[#This Row],[DateClosed]]="",ABS(NETWORKDAYS(Proc[[#This Row],[DateOpened]],TODAY()))-1,ABS(NETWORKDAYS(Proc[[#This Row],[DateOpened]],Proc[[#This Row],[DateClosed]]))-1)</f>
        <v>2</v>
      </c>
      <c r="R827" s="74" t="s">
        <v>575</v>
      </c>
      <c r="S827" s="73"/>
    </row>
    <row r="828" spans="1:19" hidden="1">
      <c r="A828" s="72" t="s">
        <v>2563</v>
      </c>
      <c r="B828" s="73" t="str">
        <f>IFERROR(VLOOKUP(Proc[[#This Row],[App]],Table2[],3,0),"open")</f>
        <v>ok</v>
      </c>
      <c r="C828" s="72" t="s">
        <v>369</v>
      </c>
      <c r="D828" t="s">
        <v>2560</v>
      </c>
      <c r="E828" t="s">
        <v>1582</v>
      </c>
      <c r="F828" s="73" t="s">
        <v>477</v>
      </c>
      <c r="G828" s="72" t="s">
        <v>406</v>
      </c>
      <c r="H828" s="73" t="str">
        <f>IF(Proc[[#This Row],[type]]="LFF (MDG-F)",MID(Proc[[#This Row],[Obj]],13,10),"")</f>
        <v>DE20847205</v>
      </c>
      <c r="J828" s="73" t="b">
        <f>Proc[[#This Row],[Requested]]=Proc[[#This Row],[CurrentParent]]</f>
        <v>0</v>
      </c>
      <c r="K828" s="73" t="str">
        <f>IF(Proc[[#This Row],[Author]]="Marcela Urrego",VLOOKUP(LEFT(Proc[[#This Row],[Requested]],1),Table3[#All],2,0),VLOOKUP(Proc[[#This Row],[Author]],Table4[],2,0))</f>
        <v>MGF</v>
      </c>
      <c r="L828" s="32" t="s">
        <v>530</v>
      </c>
      <c r="M828" s="69">
        <v>45719.3903125</v>
      </c>
      <c r="N828" s="69">
        <v>45721</v>
      </c>
      <c r="O828" s="69">
        <v>45721</v>
      </c>
      <c r="P828" s="74" t="str">
        <f ca="1">IF(Proc[[#This Row],[DaysAgeing]]&gt;5,"yep","on track")</f>
        <v>on track</v>
      </c>
      <c r="Q828" s="3">
        <f ca="1">IF(Proc[[#This Row],[DateClosed]]="",ABS(NETWORKDAYS(Proc[[#This Row],[DateOpened]],TODAY()))-1,ABS(NETWORKDAYS(Proc[[#This Row],[DateOpened]],Proc[[#This Row],[DateClosed]]))-1)</f>
        <v>2</v>
      </c>
      <c r="R828" s="74" t="s">
        <v>575</v>
      </c>
      <c r="S828" s="73"/>
    </row>
    <row r="829" spans="1:19" hidden="1">
      <c r="A829" s="72" t="s">
        <v>2563</v>
      </c>
      <c r="B829" s="73" t="str">
        <f>IFERROR(VLOOKUP(Proc[[#This Row],[App]],Table2[],3,0),"open")</f>
        <v>ok</v>
      </c>
      <c r="C829" s="72" t="s">
        <v>369</v>
      </c>
      <c r="D829" t="s">
        <v>2561</v>
      </c>
      <c r="E829" t="s">
        <v>1582</v>
      </c>
      <c r="F829" s="73" t="s">
        <v>477</v>
      </c>
      <c r="G829" s="72" t="s">
        <v>406</v>
      </c>
      <c r="H829" s="73" t="str">
        <f>IF(Proc[[#This Row],[type]]="LFF (MDG-F)",MID(Proc[[#This Row],[Obj]],13,10),"")</f>
        <v>DE20847206</v>
      </c>
      <c r="J829" s="73" t="b">
        <f>Proc[[#This Row],[Requested]]=Proc[[#This Row],[CurrentParent]]</f>
        <v>0</v>
      </c>
      <c r="K829" s="73" t="str">
        <f>IF(Proc[[#This Row],[Author]]="Marcela Urrego",VLOOKUP(LEFT(Proc[[#This Row],[Requested]],1),Table3[#All],2,0),VLOOKUP(Proc[[#This Row],[Author]],Table4[],2,0))</f>
        <v>MGF</v>
      </c>
      <c r="L829" s="32" t="s">
        <v>530</v>
      </c>
      <c r="M829" s="69">
        <v>45719.3903125</v>
      </c>
      <c r="N829" s="69">
        <v>45721</v>
      </c>
      <c r="O829" s="69">
        <v>45721</v>
      </c>
      <c r="P829" s="74" t="str">
        <f ca="1">IF(Proc[[#This Row],[DaysAgeing]]&gt;5,"yep","on track")</f>
        <v>on track</v>
      </c>
      <c r="Q829" s="3">
        <f ca="1">IF(Proc[[#This Row],[DateClosed]]="",ABS(NETWORKDAYS(Proc[[#This Row],[DateOpened]],TODAY()))-1,ABS(NETWORKDAYS(Proc[[#This Row],[DateOpened]],Proc[[#This Row],[DateClosed]]))-1)</f>
        <v>2</v>
      </c>
      <c r="R829" s="74" t="s">
        <v>575</v>
      </c>
      <c r="S829" s="73"/>
    </row>
    <row r="830" spans="1:19" hidden="1">
      <c r="A830" s="72" t="s">
        <v>2563</v>
      </c>
      <c r="B830" s="73" t="str">
        <f>IFERROR(VLOOKUP(Proc[[#This Row],[App]],Table2[],3,0),"open")</f>
        <v>ok</v>
      </c>
      <c r="C830" s="72" t="s">
        <v>369</v>
      </c>
      <c r="D830" t="s">
        <v>2562</v>
      </c>
      <c r="E830" t="s">
        <v>1582</v>
      </c>
      <c r="F830" s="73" t="s">
        <v>477</v>
      </c>
      <c r="G830" s="72" t="s">
        <v>406</v>
      </c>
      <c r="H830" s="73" t="str">
        <f>IF(Proc[[#This Row],[type]]="LFF (MDG-F)",MID(Proc[[#This Row],[Obj]],13,10),"")</f>
        <v>DE20847207</v>
      </c>
      <c r="J830" s="73" t="b">
        <f>Proc[[#This Row],[Requested]]=Proc[[#This Row],[CurrentParent]]</f>
        <v>0</v>
      </c>
      <c r="K830" s="73" t="str">
        <f>IF(Proc[[#This Row],[Author]]="Marcela Urrego",VLOOKUP(LEFT(Proc[[#This Row],[Requested]],1),Table3[#All],2,0),VLOOKUP(Proc[[#This Row],[Author]],Table4[],2,0))</f>
        <v>MGF</v>
      </c>
      <c r="L830" s="32" t="s">
        <v>530</v>
      </c>
      <c r="M830" s="69">
        <v>45719.3903125</v>
      </c>
      <c r="N830" s="69">
        <v>45721</v>
      </c>
      <c r="O830" s="69">
        <v>45721</v>
      </c>
      <c r="P830" s="74" t="str">
        <f ca="1">IF(Proc[[#This Row],[DaysAgeing]]&gt;5,"yep","on track")</f>
        <v>on track</v>
      </c>
      <c r="Q830" s="3">
        <f ca="1">IF(Proc[[#This Row],[DateClosed]]="",ABS(NETWORKDAYS(Proc[[#This Row],[DateOpened]],TODAY()))-1,ABS(NETWORKDAYS(Proc[[#This Row],[DateOpened]],Proc[[#This Row],[DateClosed]]))-1)</f>
        <v>2</v>
      </c>
      <c r="R830" s="74" t="s">
        <v>575</v>
      </c>
      <c r="S830" s="73"/>
    </row>
    <row r="831" spans="1:19">
      <c r="A831" t="s">
        <v>2565</v>
      </c>
      <c r="B831" s="73" t="str">
        <f>IFERROR(VLOOKUP(Proc[[#This Row],[App]],Table2[],3,0),"open")</f>
        <v>open</v>
      </c>
      <c r="C831" s="72" t="s">
        <v>375</v>
      </c>
      <c r="D831" t="s">
        <v>2564</v>
      </c>
      <c r="E831" t="s">
        <v>2566</v>
      </c>
      <c r="F831" s="73" t="s">
        <v>2567</v>
      </c>
      <c r="G831" s="72" t="s">
        <v>406</v>
      </c>
      <c r="H831" s="73" t="str">
        <f>IF(Proc[[#This Row],[type]]="LFF (MDG-F)",MID(Proc[[#This Row],[Obj]],13,10),"")</f>
        <v>DE10698316</v>
      </c>
      <c r="J831" s="73" t="b">
        <f>Proc[[#This Row],[Requested]]=Proc[[#This Row],[CurrentParent]]</f>
        <v>0</v>
      </c>
      <c r="K831" s="73" t="str">
        <f>IF(Proc[[#This Row],[Author]]="Marcela Urrego",VLOOKUP(LEFT(Proc[[#This Row],[Requested]],1),Table3[#All],2,0),VLOOKUP(Proc[[#This Row],[Author]],Table4[],2,0))</f>
        <v>MGF</v>
      </c>
      <c r="L831" s="32" t="s">
        <v>530</v>
      </c>
      <c r="M831" s="69">
        <v>45719.855474537035</v>
      </c>
      <c r="P831" s="74" t="str">
        <f ca="1">IF(Proc[[#This Row],[DaysAgeing]]&gt;5,"yep","on track")</f>
        <v>on track</v>
      </c>
      <c r="Q831" s="3">
        <f ca="1">IF(Proc[[#This Row],[DateClosed]]="",ABS(NETWORKDAYS(Proc[[#This Row],[DateOpened]],TODAY()))-1,ABS(NETWORKDAYS(Proc[[#This Row],[DateOpened]],Proc[[#This Row],[DateClosed]]))-1)</f>
        <v>3</v>
      </c>
      <c r="R831" s="74" t="s">
        <v>554</v>
      </c>
      <c r="S831" s="73"/>
    </row>
    <row r="832" spans="1:19" hidden="1">
      <c r="A832" t="s">
        <v>2570</v>
      </c>
      <c r="B832" s="73" t="str">
        <f>IFERROR(VLOOKUP(Proc[[#This Row],[App]],Table2[],3,0),"open")</f>
        <v>ok</v>
      </c>
      <c r="C832" s="72" t="s">
        <v>369</v>
      </c>
      <c r="D832" t="s">
        <v>2568</v>
      </c>
      <c r="E832" t="s">
        <v>2569</v>
      </c>
      <c r="F832" s="73" t="s">
        <v>1633</v>
      </c>
      <c r="G832" s="72" t="s">
        <v>406</v>
      </c>
      <c r="H832" s="73" t="str">
        <f>IF(Proc[[#This Row],[type]]="LFF (MDG-F)",MID(Proc[[#This Row],[Obj]],13,10),"")</f>
        <v>CN09L16005</v>
      </c>
      <c r="J832" s="73" t="b">
        <f>Proc[[#This Row],[Requested]]=Proc[[#This Row],[CurrentParent]]</f>
        <v>0</v>
      </c>
      <c r="K832" s="73" t="str">
        <f>IF(Proc[[#This Row],[Author]]="Marcela Urrego",VLOOKUP(LEFT(Proc[[#This Row],[Requested]],1),Table3[#All],2,0),VLOOKUP(Proc[[#This Row],[Author]],Table4[],2,0))</f>
        <v>EL</v>
      </c>
      <c r="L832" s="32" t="s">
        <v>530</v>
      </c>
      <c r="M832" s="69">
        <v>45719.579097222224</v>
      </c>
      <c r="N832" s="69">
        <v>45721</v>
      </c>
      <c r="O832" s="69">
        <v>45721</v>
      </c>
      <c r="P832" s="74" t="str">
        <f ca="1">IF(Proc[[#This Row],[DaysAgeing]]&gt;5,"yep","on track")</f>
        <v>on track</v>
      </c>
      <c r="Q832" s="3">
        <f ca="1">IF(Proc[[#This Row],[DateClosed]]="",ABS(NETWORKDAYS(Proc[[#This Row],[DateOpened]],TODAY()))-1,ABS(NETWORKDAYS(Proc[[#This Row],[DateOpened]],Proc[[#This Row],[DateClosed]]))-1)</f>
        <v>2</v>
      </c>
      <c r="R832" s="74" t="s">
        <v>1113</v>
      </c>
      <c r="S832" s="73"/>
    </row>
    <row r="833" spans="1:19">
      <c r="A833" t="s">
        <v>2573</v>
      </c>
      <c r="B833" s="73" t="str">
        <f>IFERROR(VLOOKUP(Proc[[#This Row],[App]],Table2[],3,0),"open")</f>
        <v>open</v>
      </c>
      <c r="C833" t="s">
        <v>375</v>
      </c>
      <c r="D833" t="s">
        <v>2571</v>
      </c>
      <c r="E833" t="s">
        <v>1671</v>
      </c>
      <c r="F833" s="73" t="s">
        <v>2572</v>
      </c>
      <c r="G833" s="72" t="s">
        <v>406</v>
      </c>
      <c r="H833" s="73" t="str">
        <f>IF(Proc[[#This Row],[type]]="LFF (MDG-F)",MID(Proc[[#This Row],[Obj]],13,10),"")</f>
        <v>DE10622600</v>
      </c>
      <c r="J833" s="73" t="b">
        <f>Proc[[#This Row],[Requested]]=Proc[[#This Row],[CurrentParent]]</f>
        <v>0</v>
      </c>
      <c r="K833" s="73" t="str">
        <f>IF(Proc[[#This Row],[Author]]="Marcela Urrego",VLOOKUP(LEFT(Proc[[#This Row],[Requested]],1),Table3[#All],2,0),VLOOKUP(Proc[[#This Row],[Author]],Table4[],2,0))</f>
        <v>MGF</v>
      </c>
      <c r="L833" s="32" t="s">
        <v>530</v>
      </c>
      <c r="M833" s="69">
        <v>45721.464016203703</v>
      </c>
      <c r="P833" s="74" t="str">
        <f ca="1">IF(Proc[[#This Row],[DaysAgeing]]&gt;5,"yep","on track")</f>
        <v>on track</v>
      </c>
      <c r="Q833" s="3">
        <f ca="1">IF(Proc[[#This Row],[DateClosed]]="",ABS(NETWORKDAYS(Proc[[#This Row],[DateOpened]],TODAY()))-1,ABS(NETWORKDAYS(Proc[[#This Row],[DateOpened]],Proc[[#This Row],[DateClosed]]))-1)</f>
        <v>1</v>
      </c>
      <c r="R833" s="74" t="s">
        <v>575</v>
      </c>
      <c r="S833" s="73"/>
    </row>
    <row r="834" spans="1:19">
      <c r="A834" t="s">
        <v>2593</v>
      </c>
      <c r="B834" s="73" t="str">
        <f>IFERROR(VLOOKUP(Proc[[#This Row],[App]],Table2[],3,0),"open")</f>
        <v>open</v>
      </c>
      <c r="C834" t="s">
        <v>370</v>
      </c>
      <c r="D834" t="s">
        <v>2574</v>
      </c>
      <c r="E834" t="s">
        <v>690</v>
      </c>
      <c r="F834" s="73" t="s">
        <v>2597</v>
      </c>
      <c r="G834" t="s">
        <v>400</v>
      </c>
      <c r="H834" s="73" t="str">
        <f>IF(Proc[[#This Row],[type]]="LFF (MDG-F)",MID(Proc[[#This Row],[Obj]],13,10),"")</f>
        <v/>
      </c>
      <c r="J834" s="73" t="b">
        <f>Proc[[#This Row],[Requested]]=Proc[[#This Row],[CurrentParent]]</f>
        <v>0</v>
      </c>
      <c r="K834" s="73" t="str">
        <f>IF(Proc[[#This Row],[Author]]="Marcela Urrego",VLOOKUP(LEFT(Proc[[#This Row],[Requested]],1),Table3[#All],2,0),VLOOKUP(Proc[[#This Row],[Author]],Table4[],2,0))</f>
        <v>MGF</v>
      </c>
      <c r="L834" s="32" t="s">
        <v>530</v>
      </c>
      <c r="M834" s="69">
        <v>45720.607928240737</v>
      </c>
      <c r="P834" s="74" t="str">
        <f ca="1">IF(Proc[[#This Row],[DaysAgeing]]&gt;5,"yep","on track")</f>
        <v>on track</v>
      </c>
      <c r="Q834" s="3">
        <f ca="1">IF(Proc[[#This Row],[DateClosed]]="",ABS(NETWORKDAYS(Proc[[#This Row],[DateOpened]],TODAY()))-1,ABS(NETWORKDAYS(Proc[[#This Row],[DateOpened]],Proc[[#This Row],[DateClosed]]))-1)</f>
        <v>2</v>
      </c>
      <c r="R834" s="74" t="s">
        <v>1532</v>
      </c>
      <c r="S834" s="73"/>
    </row>
    <row r="835" spans="1:19">
      <c r="A835" t="s">
        <v>2593</v>
      </c>
      <c r="B835" s="73" t="str">
        <f>IFERROR(VLOOKUP(Proc[[#This Row],[App]],Table2[],3,0),"open")</f>
        <v>open</v>
      </c>
      <c r="C835" t="s">
        <v>370</v>
      </c>
      <c r="D835" t="s">
        <v>2575</v>
      </c>
      <c r="E835" t="s">
        <v>429</v>
      </c>
      <c r="F835" s="73" t="s">
        <v>2598</v>
      </c>
      <c r="G835" s="72" t="s">
        <v>400</v>
      </c>
      <c r="H835" s="73" t="str">
        <f>IF(Proc[[#This Row],[type]]="LFF (MDG-F)",MID(Proc[[#This Row],[Obj]],13,10),"")</f>
        <v/>
      </c>
      <c r="J835" s="73" t="b">
        <f>Proc[[#This Row],[Requested]]=Proc[[#This Row],[CurrentParent]]</f>
        <v>0</v>
      </c>
      <c r="K835" s="73" t="str">
        <f>IF(Proc[[#This Row],[Author]]="Marcela Urrego",VLOOKUP(LEFT(Proc[[#This Row],[Requested]],1),Table3[#All],2,0),VLOOKUP(Proc[[#This Row],[Author]],Table4[],2,0))</f>
        <v>MGF</v>
      </c>
      <c r="L835" s="32" t="s">
        <v>530</v>
      </c>
      <c r="M835" s="69">
        <v>45720.607928240737</v>
      </c>
      <c r="P835" s="74" t="str">
        <f ca="1">IF(Proc[[#This Row],[DaysAgeing]]&gt;5,"yep","on track")</f>
        <v>on track</v>
      </c>
      <c r="Q835" s="3">
        <f ca="1">IF(Proc[[#This Row],[DateClosed]]="",ABS(NETWORKDAYS(Proc[[#This Row],[DateOpened]],TODAY()))-1,ABS(NETWORKDAYS(Proc[[#This Row],[DateOpened]],Proc[[#This Row],[DateClosed]]))-1)</f>
        <v>2</v>
      </c>
      <c r="R835" s="74" t="s">
        <v>1532</v>
      </c>
      <c r="S835" s="73"/>
    </row>
    <row r="836" spans="1:19">
      <c r="A836" t="s">
        <v>2593</v>
      </c>
      <c r="B836" s="73" t="str">
        <f>IFERROR(VLOOKUP(Proc[[#This Row],[App]],Table2[],3,0),"open")</f>
        <v>open</v>
      </c>
      <c r="C836" t="s">
        <v>370</v>
      </c>
      <c r="D836" t="s">
        <v>2576</v>
      </c>
      <c r="E836" t="s">
        <v>690</v>
      </c>
      <c r="F836" s="73" t="s">
        <v>2597</v>
      </c>
      <c r="G836" s="72" t="s">
        <v>400</v>
      </c>
      <c r="H836" s="73" t="str">
        <f>IF(Proc[[#This Row],[type]]="LFF (MDG-F)",MID(Proc[[#This Row],[Obj]],13,10),"")</f>
        <v/>
      </c>
      <c r="J836" s="73" t="b">
        <f>Proc[[#This Row],[Requested]]=Proc[[#This Row],[CurrentParent]]</f>
        <v>0</v>
      </c>
      <c r="K836" s="73" t="str">
        <f>IF(Proc[[#This Row],[Author]]="Marcela Urrego",VLOOKUP(LEFT(Proc[[#This Row],[Requested]],1),Table3[#All],2,0),VLOOKUP(Proc[[#This Row],[Author]],Table4[],2,0))</f>
        <v>MGF</v>
      </c>
      <c r="L836" s="32" t="s">
        <v>530</v>
      </c>
      <c r="M836" s="69">
        <v>45720.607928240737</v>
      </c>
      <c r="P836" s="74" t="str">
        <f ca="1">IF(Proc[[#This Row],[DaysAgeing]]&gt;5,"yep","on track")</f>
        <v>on track</v>
      </c>
      <c r="Q836" s="3">
        <f ca="1">IF(Proc[[#This Row],[DateClosed]]="",ABS(NETWORKDAYS(Proc[[#This Row],[DateOpened]],TODAY()))-1,ABS(NETWORKDAYS(Proc[[#This Row],[DateOpened]],Proc[[#This Row],[DateClosed]]))-1)</f>
        <v>2</v>
      </c>
      <c r="R836" s="74" t="s">
        <v>1532</v>
      </c>
      <c r="S836" s="73"/>
    </row>
    <row r="837" spans="1:19">
      <c r="A837" t="s">
        <v>2593</v>
      </c>
      <c r="B837" s="73" t="str">
        <f>IFERROR(VLOOKUP(Proc[[#This Row],[App]],Table2[],3,0),"open")</f>
        <v>open</v>
      </c>
      <c r="C837" t="s">
        <v>375</v>
      </c>
      <c r="D837" t="s">
        <v>2577</v>
      </c>
      <c r="E837" t="s">
        <v>1531</v>
      </c>
      <c r="F837" s="73" t="s">
        <v>689</v>
      </c>
      <c r="G837" s="72" t="s">
        <v>406</v>
      </c>
      <c r="H837" s="73" t="str">
        <f>IF(Proc[[#This Row],[type]]="LFF (MDG-F)",MID(Proc[[#This Row],[Obj]],13,10),"")</f>
        <v>DE10513301</v>
      </c>
      <c r="J837" s="73" t="b">
        <f>Proc[[#This Row],[Requested]]=Proc[[#This Row],[CurrentParent]]</f>
        <v>0</v>
      </c>
      <c r="K837" s="73" t="str">
        <f>IF(Proc[[#This Row],[Author]]="Marcela Urrego",VLOOKUP(LEFT(Proc[[#This Row],[Requested]],1),Table3[#All],2,0),VLOOKUP(Proc[[#This Row],[Author]],Table4[],2,0))</f>
        <v>MGF</v>
      </c>
      <c r="L837" s="32" t="s">
        <v>530</v>
      </c>
      <c r="M837" s="69">
        <v>45720.607928240737</v>
      </c>
      <c r="P837" s="74" t="str">
        <f ca="1">IF(Proc[[#This Row],[DaysAgeing]]&gt;5,"yep","on track")</f>
        <v>on track</v>
      </c>
      <c r="Q837" s="3">
        <f ca="1">IF(Proc[[#This Row],[DateClosed]]="",ABS(NETWORKDAYS(Proc[[#This Row],[DateOpened]],TODAY()))-1,ABS(NETWORKDAYS(Proc[[#This Row],[DateOpened]],Proc[[#This Row],[DateClosed]]))-1)</f>
        <v>2</v>
      </c>
      <c r="R837" s="74" t="s">
        <v>1532</v>
      </c>
      <c r="S837" s="73"/>
    </row>
    <row r="838" spans="1:19">
      <c r="A838" t="s">
        <v>2593</v>
      </c>
      <c r="B838" s="73" t="str">
        <f>IFERROR(VLOOKUP(Proc[[#This Row],[App]],Table2[],3,0),"open")</f>
        <v>open</v>
      </c>
      <c r="C838" t="s">
        <v>375</v>
      </c>
      <c r="D838" t="s">
        <v>2578</v>
      </c>
      <c r="E838" t="s">
        <v>2594</v>
      </c>
      <c r="F838" s="73" t="s">
        <v>2599</v>
      </c>
      <c r="G838" s="72" t="s">
        <v>406</v>
      </c>
      <c r="H838" s="73" t="str">
        <f>IF(Proc[[#This Row],[type]]="LFF (MDG-F)",MID(Proc[[#This Row],[Obj]],13,10),"")</f>
        <v>DE10533004</v>
      </c>
      <c r="J838" s="73" t="b">
        <f>Proc[[#This Row],[Requested]]=Proc[[#This Row],[CurrentParent]]</f>
        <v>0</v>
      </c>
      <c r="K838" s="73" t="str">
        <f>IF(Proc[[#This Row],[Author]]="Marcela Urrego",VLOOKUP(LEFT(Proc[[#This Row],[Requested]],1),Table3[#All],2,0),VLOOKUP(Proc[[#This Row],[Author]],Table4[],2,0))</f>
        <v>MGF</v>
      </c>
      <c r="L838" s="32" t="s">
        <v>530</v>
      </c>
      <c r="M838" s="69">
        <v>45720.607928240737</v>
      </c>
      <c r="P838" s="74" t="str">
        <f ca="1">IF(Proc[[#This Row],[DaysAgeing]]&gt;5,"yep","on track")</f>
        <v>on track</v>
      </c>
      <c r="Q838" s="3">
        <f ca="1">IF(Proc[[#This Row],[DateClosed]]="",ABS(NETWORKDAYS(Proc[[#This Row],[DateOpened]],TODAY()))-1,ABS(NETWORKDAYS(Proc[[#This Row],[DateOpened]],Proc[[#This Row],[DateClosed]]))-1)</f>
        <v>2</v>
      </c>
      <c r="R838" s="74" t="s">
        <v>1532</v>
      </c>
      <c r="S838" s="73"/>
    </row>
    <row r="839" spans="1:19">
      <c r="A839" t="s">
        <v>2593</v>
      </c>
      <c r="B839" s="73" t="str">
        <f>IFERROR(VLOOKUP(Proc[[#This Row],[App]],Table2[],3,0),"open")</f>
        <v>open</v>
      </c>
      <c r="C839" t="s">
        <v>375</v>
      </c>
      <c r="D839" t="s">
        <v>2579</v>
      </c>
      <c r="E839" t="s">
        <v>432</v>
      </c>
      <c r="F839" s="73" t="s">
        <v>2600</v>
      </c>
      <c r="G839" s="72" t="s">
        <v>406</v>
      </c>
      <c r="H839" s="73" t="str">
        <f>IF(Proc[[#This Row],[type]]="LFF (MDG-F)",MID(Proc[[#This Row],[Obj]],13,10),"")</f>
        <v>DE65GIT032</v>
      </c>
      <c r="J839" s="73" t="b">
        <f>Proc[[#This Row],[Requested]]=Proc[[#This Row],[CurrentParent]]</f>
        <v>0</v>
      </c>
      <c r="K839" s="73" t="str">
        <f>IF(Proc[[#This Row],[Author]]="Marcela Urrego",VLOOKUP(LEFT(Proc[[#This Row],[Requested]],1),Table3[#All],2,0),VLOOKUP(Proc[[#This Row],[Author]],Table4[],2,0))</f>
        <v>MGF</v>
      </c>
      <c r="L839" s="32" t="s">
        <v>530</v>
      </c>
      <c r="M839" s="69">
        <v>45720.607928240737</v>
      </c>
      <c r="P839" s="74" t="str">
        <f ca="1">IF(Proc[[#This Row],[DaysAgeing]]&gt;5,"yep","on track")</f>
        <v>on track</v>
      </c>
      <c r="Q839" s="3">
        <f ca="1">IF(Proc[[#This Row],[DateClosed]]="",ABS(NETWORKDAYS(Proc[[#This Row],[DateOpened]],TODAY()))-1,ABS(NETWORKDAYS(Proc[[#This Row],[DateOpened]],Proc[[#This Row],[DateClosed]]))-1)</f>
        <v>2</v>
      </c>
      <c r="R839" s="74" t="s">
        <v>1532</v>
      </c>
      <c r="S839" s="73"/>
    </row>
    <row r="840" spans="1:19">
      <c r="A840" t="s">
        <v>2593</v>
      </c>
      <c r="B840" s="73" t="str">
        <f>IFERROR(VLOOKUP(Proc[[#This Row],[App]],Table2[],3,0),"open")</f>
        <v>open</v>
      </c>
      <c r="C840" t="s">
        <v>375</v>
      </c>
      <c r="D840" t="s">
        <v>2580</v>
      </c>
      <c r="E840" t="s">
        <v>2595</v>
      </c>
      <c r="F840" s="73" t="s">
        <v>2262</v>
      </c>
      <c r="G840" s="72" t="s">
        <v>406</v>
      </c>
      <c r="H840" s="73" t="str">
        <f>IF(Proc[[#This Row],[type]]="LFF (MDG-F)",MID(Proc[[#This Row],[Obj]],13,10),"")</f>
        <v>VN50GIT050</v>
      </c>
      <c r="J840" s="73" t="b">
        <f>Proc[[#This Row],[Requested]]=Proc[[#This Row],[CurrentParent]]</f>
        <v>0</v>
      </c>
      <c r="K840" s="73" t="str">
        <f>IF(Proc[[#This Row],[Author]]="Marcela Urrego",VLOOKUP(LEFT(Proc[[#This Row],[Requested]],1),Table3[#All],2,0),VLOOKUP(Proc[[#This Row],[Author]],Table4[],2,0))</f>
        <v>MGF</v>
      </c>
      <c r="L840" s="32" t="s">
        <v>530</v>
      </c>
      <c r="M840" s="69">
        <v>45720.607928240737</v>
      </c>
      <c r="P840" s="74" t="str">
        <f ca="1">IF(Proc[[#This Row],[DaysAgeing]]&gt;5,"yep","on track")</f>
        <v>on track</v>
      </c>
      <c r="Q840" s="3">
        <f ca="1">IF(Proc[[#This Row],[DateClosed]]="",ABS(NETWORKDAYS(Proc[[#This Row],[DateOpened]],TODAY()))-1,ABS(NETWORKDAYS(Proc[[#This Row],[DateOpened]],Proc[[#This Row],[DateClosed]]))-1)</f>
        <v>2</v>
      </c>
      <c r="R840" s="74" t="s">
        <v>1532</v>
      </c>
      <c r="S840" s="73"/>
    </row>
    <row r="841" spans="1:19">
      <c r="A841" t="s">
        <v>2593</v>
      </c>
      <c r="B841" s="73" t="str">
        <f>IFERROR(VLOOKUP(Proc[[#This Row],[App]],Table2[],3,0),"open")</f>
        <v>open</v>
      </c>
      <c r="C841" t="s">
        <v>375</v>
      </c>
      <c r="D841" t="s">
        <v>2581</v>
      </c>
      <c r="E841" t="s">
        <v>429</v>
      </c>
      <c r="F841" s="73" t="s">
        <v>2598</v>
      </c>
      <c r="G841" s="72" t="s">
        <v>406</v>
      </c>
      <c r="H841" s="73" t="str">
        <f>IF(Proc[[#This Row],[type]]="LFF (MDG-F)",MID(Proc[[#This Row],[Obj]],13,10),"")</f>
        <v>ZA50GIT11B</v>
      </c>
      <c r="J841" s="73" t="b">
        <f>Proc[[#This Row],[Requested]]=Proc[[#This Row],[CurrentParent]]</f>
        <v>0</v>
      </c>
      <c r="K841" s="73" t="str">
        <f>IF(Proc[[#This Row],[Author]]="Marcela Urrego",VLOOKUP(LEFT(Proc[[#This Row],[Requested]],1),Table3[#All],2,0),VLOOKUP(Proc[[#This Row],[Author]],Table4[],2,0))</f>
        <v>MGF</v>
      </c>
      <c r="L841" s="32" t="s">
        <v>530</v>
      </c>
      <c r="M841" s="69">
        <v>45720.607928240737</v>
      </c>
      <c r="P841" s="74" t="str">
        <f ca="1">IF(Proc[[#This Row],[DaysAgeing]]&gt;5,"yep","on track")</f>
        <v>on track</v>
      </c>
      <c r="Q841" s="3">
        <f ca="1">IF(Proc[[#This Row],[DateClosed]]="",ABS(NETWORKDAYS(Proc[[#This Row],[DateOpened]],TODAY()))-1,ABS(NETWORKDAYS(Proc[[#This Row],[DateOpened]],Proc[[#This Row],[DateClosed]]))-1)</f>
        <v>2</v>
      </c>
      <c r="R841" s="74" t="s">
        <v>1532</v>
      </c>
      <c r="S841" s="73"/>
    </row>
    <row r="842" spans="1:19">
      <c r="A842" t="s">
        <v>2593</v>
      </c>
      <c r="B842" s="73" t="str">
        <f>IFERROR(VLOOKUP(Proc[[#This Row],[App]],Table2[],3,0),"open")</f>
        <v>open</v>
      </c>
      <c r="C842" t="s">
        <v>375</v>
      </c>
      <c r="D842" t="s">
        <v>2582</v>
      </c>
      <c r="E842" t="s">
        <v>1531</v>
      </c>
      <c r="F842" s="73" t="s">
        <v>689</v>
      </c>
      <c r="G842" s="72" t="s">
        <v>406</v>
      </c>
      <c r="H842" s="73" t="str">
        <f>IF(Proc[[#This Row],[type]]="LFF (MDG-F)",MID(Proc[[#This Row],[Obj]],13,10),"")</f>
        <v>US10GIT044</v>
      </c>
      <c r="J842" s="73" t="b">
        <f>Proc[[#This Row],[Requested]]=Proc[[#This Row],[CurrentParent]]</f>
        <v>0</v>
      </c>
      <c r="K842" s="73" t="str">
        <f>IF(Proc[[#This Row],[Author]]="Marcela Urrego",VLOOKUP(LEFT(Proc[[#This Row],[Requested]],1),Table3[#All],2,0),VLOOKUP(Proc[[#This Row],[Author]],Table4[],2,0))</f>
        <v>MGF</v>
      </c>
      <c r="L842" s="32" t="s">
        <v>530</v>
      </c>
      <c r="M842" s="69">
        <v>45720.607928240737</v>
      </c>
      <c r="P842" s="74" t="str">
        <f ca="1">IF(Proc[[#This Row],[DaysAgeing]]&gt;5,"yep","on track")</f>
        <v>on track</v>
      </c>
      <c r="Q842" s="3">
        <f ca="1">IF(Proc[[#This Row],[DateClosed]]="",ABS(NETWORKDAYS(Proc[[#This Row],[DateOpened]],TODAY()))-1,ABS(NETWORKDAYS(Proc[[#This Row],[DateOpened]],Proc[[#This Row],[DateClosed]]))-1)</f>
        <v>2</v>
      </c>
      <c r="R842" s="74" t="s">
        <v>1532</v>
      </c>
      <c r="S842" s="73"/>
    </row>
    <row r="843" spans="1:19">
      <c r="A843" t="s">
        <v>2593</v>
      </c>
      <c r="B843" s="73" t="str">
        <f>IFERROR(VLOOKUP(Proc[[#This Row],[App]],Table2[],3,0),"open")</f>
        <v>open</v>
      </c>
      <c r="C843" t="s">
        <v>370</v>
      </c>
      <c r="D843" t="s">
        <v>2583</v>
      </c>
      <c r="E843" t="s">
        <v>1531</v>
      </c>
      <c r="F843" s="73" t="s">
        <v>689</v>
      </c>
      <c r="G843" s="72" t="s">
        <v>400</v>
      </c>
      <c r="H843" s="73"/>
      <c r="J843" s="73" t="b">
        <f>Proc[[#This Row],[Requested]]=Proc[[#This Row],[CurrentParent]]</f>
        <v>0</v>
      </c>
      <c r="K843" s="73" t="str">
        <f>IF(Proc[[#This Row],[Author]]="Marcela Urrego",VLOOKUP(LEFT(Proc[[#This Row],[Requested]],1),Table3[#All],2,0),VLOOKUP(Proc[[#This Row],[Author]],Table4[],2,0))</f>
        <v>MGF</v>
      </c>
      <c r="L843" s="32" t="s">
        <v>530</v>
      </c>
      <c r="M843" s="69">
        <v>45720.607928240737</v>
      </c>
      <c r="P843" s="74" t="str">
        <f ca="1">IF(Proc[[#This Row],[DaysAgeing]]&gt;5,"yep","on track")</f>
        <v>on track</v>
      </c>
      <c r="Q843" s="3">
        <f ca="1">IF(Proc[[#This Row],[DateClosed]]="",ABS(NETWORKDAYS(Proc[[#This Row],[DateOpened]],TODAY()))-1,ABS(NETWORKDAYS(Proc[[#This Row],[DateOpened]],Proc[[#This Row],[DateClosed]]))-1)</f>
        <v>2</v>
      </c>
      <c r="R843" s="74" t="s">
        <v>1532</v>
      </c>
      <c r="S843" s="73"/>
    </row>
    <row r="844" spans="1:19">
      <c r="A844" t="s">
        <v>2593</v>
      </c>
      <c r="B844" s="73" t="str">
        <f>IFERROR(VLOOKUP(Proc[[#This Row],[App]],Table2[],3,0),"open")</f>
        <v>open</v>
      </c>
      <c r="C844" t="s">
        <v>370</v>
      </c>
      <c r="D844" t="s">
        <v>2584</v>
      </c>
      <c r="E844" t="s">
        <v>431</v>
      </c>
      <c r="F844" s="73" t="s">
        <v>2601</v>
      </c>
      <c r="G844" s="72" t="s">
        <v>400</v>
      </c>
      <c r="H844" s="73" t="str">
        <f>IF(Proc[[#This Row],[type]]="LFF (MDG-F)",MID(Proc[[#This Row],[Obj]],13,10),"")</f>
        <v/>
      </c>
      <c r="J844" s="73" t="b">
        <f>Proc[[#This Row],[Requested]]=Proc[[#This Row],[CurrentParent]]</f>
        <v>0</v>
      </c>
      <c r="K844" s="73" t="str">
        <f>IF(Proc[[#This Row],[Author]]="Marcela Urrego",VLOOKUP(LEFT(Proc[[#This Row],[Requested]],1),Table3[#All],2,0),VLOOKUP(Proc[[#This Row],[Author]],Table4[],2,0))</f>
        <v>MGF</v>
      </c>
      <c r="L844" s="32" t="s">
        <v>530</v>
      </c>
      <c r="M844" s="69">
        <v>45720.607928240737</v>
      </c>
      <c r="P844" s="74" t="str">
        <f ca="1">IF(Proc[[#This Row],[DaysAgeing]]&gt;5,"yep","on track")</f>
        <v>on track</v>
      </c>
      <c r="Q844" s="3">
        <f ca="1">IF(Proc[[#This Row],[DateClosed]]="",ABS(NETWORKDAYS(Proc[[#This Row],[DateOpened]],TODAY()))-1,ABS(NETWORKDAYS(Proc[[#This Row],[DateOpened]],Proc[[#This Row],[DateClosed]]))-1)</f>
        <v>2</v>
      </c>
      <c r="R844" s="74" t="s">
        <v>1532</v>
      </c>
      <c r="S844" s="73"/>
    </row>
    <row r="845" spans="1:19">
      <c r="A845" t="s">
        <v>2593</v>
      </c>
      <c r="B845" s="73" t="str">
        <f>IFERROR(VLOOKUP(Proc[[#This Row],[App]],Table2[],3,0),"open")</f>
        <v>open</v>
      </c>
      <c r="C845" t="s">
        <v>370</v>
      </c>
      <c r="D845" t="s">
        <v>2585</v>
      </c>
      <c r="E845" t="s">
        <v>1287</v>
      </c>
      <c r="F845" s="73" t="s">
        <v>1293</v>
      </c>
      <c r="G845" s="72" t="s">
        <v>400</v>
      </c>
      <c r="H845" s="73" t="str">
        <f>IF(Proc[[#This Row],[type]]="LFF (MDG-F)",MID(Proc[[#This Row],[Obj]],13,10),"")</f>
        <v/>
      </c>
      <c r="J845" s="73" t="b">
        <f>Proc[[#This Row],[Requested]]=Proc[[#This Row],[CurrentParent]]</f>
        <v>0</v>
      </c>
      <c r="K845" s="73" t="str">
        <f>IF(Proc[[#This Row],[Author]]="Marcela Urrego",VLOOKUP(LEFT(Proc[[#This Row],[Requested]],1),Table3[#All],2,0),VLOOKUP(Proc[[#This Row],[Author]],Table4[],2,0))</f>
        <v>MGF</v>
      </c>
      <c r="L845" s="32" t="s">
        <v>530</v>
      </c>
      <c r="M845" s="69">
        <v>45720.607928240737</v>
      </c>
      <c r="P845" s="74" t="str">
        <f ca="1">IF(Proc[[#This Row],[DaysAgeing]]&gt;5,"yep","on track")</f>
        <v>on track</v>
      </c>
      <c r="Q845" s="3">
        <f ca="1">IF(Proc[[#This Row],[DateClosed]]="",ABS(NETWORKDAYS(Proc[[#This Row],[DateOpened]],TODAY()))-1,ABS(NETWORKDAYS(Proc[[#This Row],[DateOpened]],Proc[[#This Row],[DateClosed]]))-1)</f>
        <v>2</v>
      </c>
      <c r="R845" s="74" t="s">
        <v>1532</v>
      </c>
      <c r="S845" s="73"/>
    </row>
    <row r="846" spans="1:19">
      <c r="A846" t="s">
        <v>2593</v>
      </c>
      <c r="B846" s="73" t="str">
        <f>IFERROR(VLOOKUP(Proc[[#This Row],[App]],Table2[],3,0),"open")</f>
        <v>open</v>
      </c>
      <c r="C846" t="s">
        <v>370</v>
      </c>
      <c r="D846" t="s">
        <v>2586</v>
      </c>
      <c r="E846" t="s">
        <v>1287</v>
      </c>
      <c r="F846" s="73" t="s">
        <v>1293</v>
      </c>
      <c r="G846" s="72" t="s">
        <v>400</v>
      </c>
      <c r="H846" s="73" t="str">
        <f>IF(Proc[[#This Row],[type]]="LFF (MDG-F)",MID(Proc[[#This Row],[Obj]],13,10),"")</f>
        <v/>
      </c>
      <c r="J846" s="73" t="b">
        <f>Proc[[#This Row],[Requested]]=Proc[[#This Row],[CurrentParent]]</f>
        <v>0</v>
      </c>
      <c r="K846" s="73" t="str">
        <f>IF(Proc[[#This Row],[Author]]="Marcela Urrego",VLOOKUP(LEFT(Proc[[#This Row],[Requested]],1),Table3[#All],2,0),VLOOKUP(Proc[[#This Row],[Author]],Table4[],2,0))</f>
        <v>MGF</v>
      </c>
      <c r="L846" s="32" t="s">
        <v>530</v>
      </c>
      <c r="M846" s="69">
        <v>45720.607928240737</v>
      </c>
      <c r="P846" s="74" t="str">
        <f ca="1">IF(Proc[[#This Row],[DaysAgeing]]&gt;5,"yep","on track")</f>
        <v>on track</v>
      </c>
      <c r="Q846" s="3">
        <f ca="1">IF(Proc[[#This Row],[DateClosed]]="",ABS(NETWORKDAYS(Proc[[#This Row],[DateOpened]],TODAY()))-1,ABS(NETWORKDAYS(Proc[[#This Row],[DateOpened]],Proc[[#This Row],[DateClosed]]))-1)</f>
        <v>2</v>
      </c>
      <c r="R846" s="74" t="s">
        <v>1532</v>
      </c>
      <c r="S846" s="73"/>
    </row>
    <row r="847" spans="1:19">
      <c r="A847" t="s">
        <v>2593</v>
      </c>
      <c r="B847" s="73" t="str">
        <f>IFERROR(VLOOKUP(Proc[[#This Row],[App]],Table2[],3,0),"open")</f>
        <v>open</v>
      </c>
      <c r="C847" t="s">
        <v>370</v>
      </c>
      <c r="D847" t="s">
        <v>2587</v>
      </c>
      <c r="E847" t="s">
        <v>431</v>
      </c>
      <c r="F847" s="73" t="s">
        <v>1293</v>
      </c>
      <c r="G847" s="72" t="s">
        <v>400</v>
      </c>
      <c r="H847" s="73" t="str">
        <f>IF(Proc[[#This Row],[type]]="LFF (MDG-F)",MID(Proc[[#This Row],[Obj]],13,10),"")</f>
        <v/>
      </c>
      <c r="J847" s="73" t="b">
        <f>Proc[[#This Row],[Requested]]=Proc[[#This Row],[CurrentParent]]</f>
        <v>0</v>
      </c>
      <c r="K847" s="73" t="str">
        <f>IF(Proc[[#This Row],[Author]]="Marcela Urrego",VLOOKUP(LEFT(Proc[[#This Row],[Requested]],1),Table3[#All],2,0),VLOOKUP(Proc[[#This Row],[Author]],Table4[],2,0))</f>
        <v>MGF</v>
      </c>
      <c r="L847" s="32" t="s">
        <v>530</v>
      </c>
      <c r="M847" s="69">
        <v>45720.607928240737</v>
      </c>
      <c r="P847" s="74" t="str">
        <f ca="1">IF(Proc[[#This Row],[DaysAgeing]]&gt;5,"yep","on track")</f>
        <v>on track</v>
      </c>
      <c r="Q847" s="3">
        <f ca="1">IF(Proc[[#This Row],[DateClosed]]="",ABS(NETWORKDAYS(Proc[[#This Row],[DateOpened]],TODAY()))-1,ABS(NETWORKDAYS(Proc[[#This Row],[DateOpened]],Proc[[#This Row],[DateClosed]]))-1)</f>
        <v>2</v>
      </c>
      <c r="R847" s="74" t="s">
        <v>1532</v>
      </c>
      <c r="S847" s="73"/>
    </row>
    <row r="848" spans="1:19">
      <c r="A848" t="s">
        <v>2593</v>
      </c>
      <c r="B848" s="73" t="str">
        <f>IFERROR(VLOOKUP(Proc[[#This Row],[App]],Table2[],3,0),"open")</f>
        <v>open</v>
      </c>
      <c r="C848" t="s">
        <v>370</v>
      </c>
      <c r="D848" t="s">
        <v>2588</v>
      </c>
      <c r="E848" t="s">
        <v>1531</v>
      </c>
      <c r="F848" s="73" t="s">
        <v>689</v>
      </c>
      <c r="G848" s="72" t="s">
        <v>400</v>
      </c>
      <c r="H848" s="73" t="str">
        <f>IF(Proc[[#This Row],[type]]="LFF (MDG-F)",MID(Proc[[#This Row],[Obj]],13,10),"")</f>
        <v/>
      </c>
      <c r="J848" s="73" t="b">
        <f>Proc[[#This Row],[Requested]]=Proc[[#This Row],[CurrentParent]]</f>
        <v>0</v>
      </c>
      <c r="K848" s="73" t="str">
        <f>IF(Proc[[#This Row],[Author]]="Marcela Urrego",VLOOKUP(LEFT(Proc[[#This Row],[Requested]],1),Table3[#All],2,0),VLOOKUP(Proc[[#This Row],[Author]],Table4[],2,0))</f>
        <v>MGF</v>
      </c>
      <c r="L848" s="32" t="s">
        <v>530</v>
      </c>
      <c r="M848" s="69">
        <v>45720.607928240737</v>
      </c>
      <c r="P848" s="74" t="str">
        <f ca="1">IF(Proc[[#This Row],[DaysAgeing]]&gt;5,"yep","on track")</f>
        <v>on track</v>
      </c>
      <c r="Q848" s="3">
        <f ca="1">IF(Proc[[#This Row],[DateClosed]]="",ABS(NETWORKDAYS(Proc[[#This Row],[DateOpened]],TODAY()))-1,ABS(NETWORKDAYS(Proc[[#This Row],[DateOpened]],Proc[[#This Row],[DateClosed]]))-1)</f>
        <v>2</v>
      </c>
      <c r="R848" s="74" t="s">
        <v>1532</v>
      </c>
      <c r="S848" s="73"/>
    </row>
    <row r="849" spans="1:19">
      <c r="A849" t="s">
        <v>2593</v>
      </c>
      <c r="B849" s="73" t="str">
        <f>IFERROR(VLOOKUP(Proc[[#This Row],[App]],Table2[],3,0),"open")</f>
        <v>open</v>
      </c>
      <c r="C849" t="s">
        <v>370</v>
      </c>
      <c r="D849" t="s">
        <v>2589</v>
      </c>
      <c r="E849" t="s">
        <v>1531</v>
      </c>
      <c r="F849" s="73" t="s">
        <v>689</v>
      </c>
      <c r="G849" s="72" t="s">
        <v>400</v>
      </c>
      <c r="H849" s="73" t="str">
        <f>IF(Proc[[#This Row],[type]]="LFF (MDG-F)",MID(Proc[[#This Row],[Obj]],13,10),"")</f>
        <v/>
      </c>
      <c r="J849" s="73" t="b">
        <f>Proc[[#This Row],[Requested]]=Proc[[#This Row],[CurrentParent]]</f>
        <v>0</v>
      </c>
      <c r="K849" s="73" t="str">
        <f>IF(Proc[[#This Row],[Author]]="Marcela Urrego",VLOOKUP(LEFT(Proc[[#This Row],[Requested]],1),Table3[#All],2,0),VLOOKUP(Proc[[#This Row],[Author]],Table4[],2,0))</f>
        <v>MGF</v>
      </c>
      <c r="L849" s="32" t="s">
        <v>530</v>
      </c>
      <c r="M849" s="69">
        <v>45720.607928240737</v>
      </c>
      <c r="P849" s="74" t="str">
        <f ca="1">IF(Proc[[#This Row],[DaysAgeing]]&gt;5,"yep","on track")</f>
        <v>on track</v>
      </c>
      <c r="Q849" s="3">
        <f ca="1">IF(Proc[[#This Row],[DateClosed]]="",ABS(NETWORKDAYS(Proc[[#This Row],[DateOpened]],TODAY()))-1,ABS(NETWORKDAYS(Proc[[#This Row],[DateOpened]],Proc[[#This Row],[DateClosed]]))-1)</f>
        <v>2</v>
      </c>
      <c r="R849" s="74" t="s">
        <v>1532</v>
      </c>
      <c r="S849" s="73"/>
    </row>
    <row r="850" spans="1:19">
      <c r="A850" t="s">
        <v>2593</v>
      </c>
      <c r="B850" s="73" t="str">
        <f>IFERROR(VLOOKUP(Proc[[#This Row],[App]],Table2[],3,0),"open")</f>
        <v>open</v>
      </c>
      <c r="C850" t="s">
        <v>370</v>
      </c>
      <c r="D850" t="s">
        <v>2590</v>
      </c>
      <c r="E850" t="s">
        <v>426</v>
      </c>
      <c r="F850" s="73" t="s">
        <v>2602</v>
      </c>
      <c r="G850" s="72" t="s">
        <v>400</v>
      </c>
      <c r="H850" s="73" t="str">
        <f>IF(Proc[[#This Row],[type]]="LFF (MDG-F)",MID(Proc[[#This Row],[Obj]],13,10),"")</f>
        <v/>
      </c>
      <c r="J850" s="73" t="b">
        <f>Proc[[#This Row],[Requested]]=Proc[[#This Row],[CurrentParent]]</f>
        <v>0</v>
      </c>
      <c r="K850" s="73" t="str">
        <f>IF(Proc[[#This Row],[Author]]="Marcela Urrego",VLOOKUP(LEFT(Proc[[#This Row],[Requested]],1),Table3[#All],2,0),VLOOKUP(Proc[[#This Row],[Author]],Table4[],2,0))</f>
        <v>MGF</v>
      </c>
      <c r="L850" s="32" t="s">
        <v>530</v>
      </c>
      <c r="M850" s="69">
        <v>45720.607928240737</v>
      </c>
      <c r="P850" s="74" t="str">
        <f ca="1">IF(Proc[[#This Row],[DaysAgeing]]&gt;5,"yep","on track")</f>
        <v>on track</v>
      </c>
      <c r="Q850" s="3">
        <f ca="1">IF(Proc[[#This Row],[DateClosed]]="",ABS(NETWORKDAYS(Proc[[#This Row],[DateOpened]],TODAY()))-1,ABS(NETWORKDAYS(Proc[[#This Row],[DateOpened]],Proc[[#This Row],[DateClosed]]))-1)</f>
        <v>2</v>
      </c>
      <c r="R850" s="74" t="s">
        <v>1532</v>
      </c>
      <c r="S850" s="73"/>
    </row>
    <row r="851" spans="1:19">
      <c r="A851" t="s">
        <v>2593</v>
      </c>
      <c r="B851" s="73" t="str">
        <f>IFERROR(VLOOKUP(Proc[[#This Row],[App]],Table2[],3,0),"open")</f>
        <v>open</v>
      </c>
      <c r="C851" t="s">
        <v>370</v>
      </c>
      <c r="D851" t="s">
        <v>2591</v>
      </c>
      <c r="E851" t="s">
        <v>2596</v>
      </c>
      <c r="F851" s="73" t="s">
        <v>2603</v>
      </c>
      <c r="G851" s="72" t="s">
        <v>400</v>
      </c>
      <c r="H851" s="73" t="str">
        <f>IF(Proc[[#This Row],[type]]="LFF (MDG-F)",MID(Proc[[#This Row],[Obj]],13,10),"")</f>
        <v/>
      </c>
      <c r="J851" s="73" t="b">
        <f>Proc[[#This Row],[Requested]]=Proc[[#This Row],[CurrentParent]]</f>
        <v>0</v>
      </c>
      <c r="K851" s="73" t="str">
        <f>IF(Proc[[#This Row],[Author]]="Marcela Urrego",VLOOKUP(LEFT(Proc[[#This Row],[Requested]],1),Table3[#All],2,0),VLOOKUP(Proc[[#This Row],[Author]],Table4[],2,0))</f>
        <v>MGF</v>
      </c>
      <c r="L851" s="32" t="s">
        <v>530</v>
      </c>
      <c r="M851" s="69">
        <v>45720.607928240737</v>
      </c>
      <c r="P851" s="74" t="str">
        <f ca="1">IF(Proc[[#This Row],[DaysAgeing]]&gt;5,"yep","on track")</f>
        <v>on track</v>
      </c>
      <c r="Q851" s="3">
        <f ca="1">IF(Proc[[#This Row],[DateClosed]]="",ABS(NETWORKDAYS(Proc[[#This Row],[DateOpened]],TODAY()))-1,ABS(NETWORKDAYS(Proc[[#This Row],[DateOpened]],Proc[[#This Row],[DateClosed]]))-1)</f>
        <v>2</v>
      </c>
      <c r="R851" s="74" t="s">
        <v>1532</v>
      </c>
      <c r="S851" s="73"/>
    </row>
    <row r="852" spans="1:19">
      <c r="A852" t="s">
        <v>2593</v>
      </c>
      <c r="B852" s="73" t="str">
        <f>IFERROR(VLOOKUP(Proc[[#This Row],[App]],Table2[],3,0),"open")</f>
        <v>open</v>
      </c>
      <c r="C852" t="s">
        <v>370</v>
      </c>
      <c r="D852" t="s">
        <v>2592</v>
      </c>
      <c r="E852" t="s">
        <v>1531</v>
      </c>
      <c r="F852" s="73" t="s">
        <v>689</v>
      </c>
      <c r="G852" s="72" t="s">
        <v>400</v>
      </c>
      <c r="H852" s="73" t="str">
        <f>IF(Proc[[#This Row],[type]]="LFF (MDG-F)",MID(Proc[[#This Row],[Obj]],13,10),"")</f>
        <v/>
      </c>
      <c r="J852" s="73" t="b">
        <f>Proc[[#This Row],[Requested]]=Proc[[#This Row],[CurrentParent]]</f>
        <v>0</v>
      </c>
      <c r="K852" s="73" t="str">
        <f>IF(Proc[[#This Row],[Author]]="Marcela Urrego",VLOOKUP(LEFT(Proc[[#This Row],[Requested]],1),Table3[#All],2,0),VLOOKUP(Proc[[#This Row],[Author]],Table4[],2,0))</f>
        <v>MGF</v>
      </c>
      <c r="L852" s="32" t="s">
        <v>530</v>
      </c>
      <c r="M852" s="69">
        <v>45720.607928240737</v>
      </c>
      <c r="P852" s="74" t="str">
        <f ca="1">IF(Proc[[#This Row],[DaysAgeing]]&gt;5,"yep","on track")</f>
        <v>on track</v>
      </c>
      <c r="Q852" s="3">
        <f ca="1">IF(Proc[[#This Row],[DateClosed]]="",ABS(NETWORKDAYS(Proc[[#This Row],[DateOpened]],TODAY()))-1,ABS(NETWORKDAYS(Proc[[#This Row],[DateOpened]],Proc[[#This Row],[DateClosed]]))-1)</f>
        <v>2</v>
      </c>
      <c r="R852" s="74" t="s">
        <v>1532</v>
      </c>
      <c r="S852" s="73"/>
    </row>
    <row r="853" spans="1:19" hidden="1">
      <c r="A853" t="s">
        <v>2611</v>
      </c>
      <c r="B853" s="73" t="str">
        <f>IFERROR(VLOOKUP(Proc[[#This Row],[App]],Table2[],3,0),"open")</f>
        <v>ok</v>
      </c>
      <c r="C853" s="72" t="s">
        <v>377</v>
      </c>
      <c r="D853" t="s">
        <v>2604</v>
      </c>
      <c r="E853" t="s">
        <v>2605</v>
      </c>
      <c r="F853" s="73"/>
      <c r="G853" s="72" t="s">
        <v>400</v>
      </c>
      <c r="H853" s="73" t="str">
        <f>IF(Proc[[#This Row],[type]]="LFF (MDG-F)",MID(Proc[[#This Row],[Obj]],13,10),"")</f>
        <v/>
      </c>
      <c r="J853" s="73" t="b">
        <f>Proc[[#This Row],[Requested]]=Proc[[#This Row],[CurrentParent]]</f>
        <v>0</v>
      </c>
      <c r="K853" s="73" t="str">
        <f>IF(Proc[[#This Row],[Author]]="Marcela Urrego",VLOOKUP(LEFT(Proc[[#This Row],[Requested]],1),Table3[#All],2,0),VLOOKUP(Proc[[#This Row],[Author]],Table4[],2,0))</f>
        <v>HC</v>
      </c>
      <c r="L853" s="32" t="s">
        <v>530</v>
      </c>
      <c r="M853" s="69">
        <v>45720.458009259259</v>
      </c>
      <c r="O853" s="69">
        <v>45722</v>
      </c>
      <c r="P853" s="74" t="str">
        <f ca="1">IF(Proc[[#This Row],[DaysAgeing]]&gt;5,"yep","on track")</f>
        <v>on track</v>
      </c>
      <c r="Q853" s="3">
        <f ca="1">IF(Proc[[#This Row],[DateClosed]]="",ABS(NETWORKDAYS(Proc[[#This Row],[DateOpened]],TODAY()))-1,ABS(NETWORKDAYS(Proc[[#This Row],[DateOpened]],Proc[[#This Row],[DateClosed]]))-1)</f>
        <v>2</v>
      </c>
      <c r="R853" s="72" t="s">
        <v>416</v>
      </c>
      <c r="S853" s="73"/>
    </row>
    <row r="854" spans="1:19" hidden="1">
      <c r="A854" s="72" t="s">
        <v>2611</v>
      </c>
      <c r="B854" s="73" t="str">
        <f>IFERROR(VLOOKUP(Proc[[#This Row],[App]],Table2[],3,0),"open")</f>
        <v>ok</v>
      </c>
      <c r="C854" s="72" t="s">
        <v>377</v>
      </c>
      <c r="D854" t="s">
        <v>2606</v>
      </c>
      <c r="E854" t="s">
        <v>2605</v>
      </c>
      <c r="F854" s="73"/>
      <c r="G854" s="72" t="s">
        <v>400</v>
      </c>
      <c r="H854" s="73" t="str">
        <f>IF(Proc[[#This Row],[type]]="LFF (MDG-F)",MID(Proc[[#This Row],[Obj]],13,10),"")</f>
        <v/>
      </c>
      <c r="J854" s="73" t="b">
        <f>Proc[[#This Row],[Requested]]=Proc[[#This Row],[CurrentParent]]</f>
        <v>0</v>
      </c>
      <c r="K854" s="73" t="str">
        <f>IF(Proc[[#This Row],[Author]]="Marcela Urrego",VLOOKUP(LEFT(Proc[[#This Row],[Requested]],1),Table3[#All],2,0),VLOOKUP(Proc[[#This Row],[Author]],Table4[],2,0))</f>
        <v>HC</v>
      </c>
      <c r="L854" s="32" t="s">
        <v>530</v>
      </c>
      <c r="M854" s="69">
        <v>45720.458009259259</v>
      </c>
      <c r="O854" s="69">
        <v>45722</v>
      </c>
      <c r="P854" s="74" t="str">
        <f ca="1">IF(Proc[[#This Row],[DaysAgeing]]&gt;5,"yep","on track")</f>
        <v>on track</v>
      </c>
      <c r="Q854" s="3">
        <f ca="1">IF(Proc[[#This Row],[DateClosed]]="",ABS(NETWORKDAYS(Proc[[#This Row],[DateOpened]],TODAY()))-1,ABS(NETWORKDAYS(Proc[[#This Row],[DateOpened]],Proc[[#This Row],[DateClosed]]))-1)</f>
        <v>2</v>
      </c>
      <c r="R854" s="72" t="s">
        <v>416</v>
      </c>
      <c r="S854" s="73"/>
    </row>
    <row r="855" spans="1:19" hidden="1">
      <c r="A855" s="72" t="s">
        <v>2611</v>
      </c>
      <c r="B855" s="73" t="str">
        <f>IFERROR(VLOOKUP(Proc[[#This Row],[App]],Table2[],3,0),"open")</f>
        <v>ok</v>
      </c>
      <c r="C855" s="72" t="s">
        <v>377</v>
      </c>
      <c r="D855" t="s">
        <v>2607</v>
      </c>
      <c r="E855" t="s">
        <v>2605</v>
      </c>
      <c r="F855" s="73"/>
      <c r="G855" s="72" t="s">
        <v>400</v>
      </c>
      <c r="H855" s="73" t="str">
        <f>IF(Proc[[#This Row],[type]]="LFF (MDG-F)",MID(Proc[[#This Row],[Obj]],13,10),"")</f>
        <v/>
      </c>
      <c r="J855" s="73" t="b">
        <f>Proc[[#This Row],[Requested]]=Proc[[#This Row],[CurrentParent]]</f>
        <v>0</v>
      </c>
      <c r="K855" s="73" t="str">
        <f>IF(Proc[[#This Row],[Author]]="Marcela Urrego",VLOOKUP(LEFT(Proc[[#This Row],[Requested]],1),Table3[#All],2,0),VLOOKUP(Proc[[#This Row],[Author]],Table4[],2,0))</f>
        <v>HC</v>
      </c>
      <c r="L855" s="32" t="s">
        <v>530</v>
      </c>
      <c r="M855" s="69">
        <v>45720.458009259259</v>
      </c>
      <c r="O855" s="69">
        <v>45722</v>
      </c>
      <c r="P855" s="74" t="str">
        <f ca="1">IF(Proc[[#This Row],[DaysAgeing]]&gt;5,"yep","on track")</f>
        <v>on track</v>
      </c>
      <c r="Q855" s="3">
        <f ca="1">IF(Proc[[#This Row],[DateClosed]]="",ABS(NETWORKDAYS(Proc[[#This Row],[DateOpened]],TODAY()))-1,ABS(NETWORKDAYS(Proc[[#This Row],[DateOpened]],Proc[[#This Row],[DateClosed]]))-1)</f>
        <v>2</v>
      </c>
      <c r="R855" s="72" t="s">
        <v>416</v>
      </c>
      <c r="S855" s="73"/>
    </row>
    <row r="856" spans="1:19" hidden="1">
      <c r="A856" s="72" t="s">
        <v>2611</v>
      </c>
      <c r="B856" s="73" t="str">
        <f>IFERROR(VLOOKUP(Proc[[#This Row],[App]],Table2[],3,0),"open")</f>
        <v>ok</v>
      </c>
      <c r="C856" s="72" t="s">
        <v>369</v>
      </c>
      <c r="D856" t="s">
        <v>2608</v>
      </c>
      <c r="E856" t="s">
        <v>2605</v>
      </c>
      <c r="F856" s="73"/>
      <c r="G856" s="72" t="s">
        <v>400</v>
      </c>
      <c r="H856" s="73" t="str">
        <f>IF(Proc[[#This Row],[type]]="LFF (MDG-F)",MID(Proc[[#This Row],[Obj]],13,10),"")</f>
        <v/>
      </c>
      <c r="J856" s="73" t="b">
        <f>Proc[[#This Row],[Requested]]=Proc[[#This Row],[CurrentParent]]</f>
        <v>0</v>
      </c>
      <c r="K856" s="73" t="str">
        <f>IF(Proc[[#This Row],[Author]]="Marcela Urrego",VLOOKUP(LEFT(Proc[[#This Row],[Requested]],1),Table3[#All],2,0),VLOOKUP(Proc[[#This Row],[Author]],Table4[],2,0))</f>
        <v>HC</v>
      </c>
      <c r="L856" s="32" t="s">
        <v>530</v>
      </c>
      <c r="M856" s="69">
        <v>45720.458009259259</v>
      </c>
      <c r="N856" s="69">
        <v>45722</v>
      </c>
      <c r="O856" s="69">
        <v>45722</v>
      </c>
      <c r="P856" s="74" t="str">
        <f ca="1">IF(Proc[[#This Row],[DaysAgeing]]&gt;5,"yep","on track")</f>
        <v>on track</v>
      </c>
      <c r="Q856" s="3">
        <f ca="1">IF(Proc[[#This Row],[DateClosed]]="",ABS(NETWORKDAYS(Proc[[#This Row],[DateOpened]],TODAY()))-1,ABS(NETWORKDAYS(Proc[[#This Row],[DateOpened]],Proc[[#This Row],[DateClosed]]))-1)</f>
        <v>2</v>
      </c>
      <c r="R856" s="72" t="s">
        <v>416</v>
      </c>
      <c r="S856" s="73"/>
    </row>
    <row r="857" spans="1:19" hidden="1">
      <c r="A857" s="72" t="s">
        <v>2611</v>
      </c>
      <c r="B857" s="73" t="str">
        <f>IFERROR(VLOOKUP(Proc[[#This Row],[App]],Table2[],3,0),"open")</f>
        <v>ok</v>
      </c>
      <c r="C857" s="72" t="s">
        <v>369</v>
      </c>
      <c r="D857" t="s">
        <v>2609</v>
      </c>
      <c r="E857" t="s">
        <v>2605</v>
      </c>
      <c r="F857" s="73"/>
      <c r="G857" s="72" t="s">
        <v>400</v>
      </c>
      <c r="H857" s="73" t="str">
        <f>IF(Proc[[#This Row],[type]]="LFF (MDG-F)",MID(Proc[[#This Row],[Obj]],13,10),"")</f>
        <v/>
      </c>
      <c r="J857" s="73" t="b">
        <f>Proc[[#This Row],[Requested]]=Proc[[#This Row],[CurrentParent]]</f>
        <v>0</v>
      </c>
      <c r="K857" s="73" t="str">
        <f>IF(Proc[[#This Row],[Author]]="Marcela Urrego",VLOOKUP(LEFT(Proc[[#This Row],[Requested]],1),Table3[#All],2,0),VLOOKUP(Proc[[#This Row],[Author]],Table4[],2,0))</f>
        <v>HC</v>
      </c>
      <c r="L857" s="32" t="s">
        <v>530</v>
      </c>
      <c r="M857" s="69">
        <v>45720.458009259259</v>
      </c>
      <c r="N857" s="69">
        <v>45722</v>
      </c>
      <c r="O857" s="69">
        <v>45722</v>
      </c>
      <c r="P857" s="74" t="str">
        <f ca="1">IF(Proc[[#This Row],[DaysAgeing]]&gt;5,"yep","on track")</f>
        <v>on track</v>
      </c>
      <c r="Q857" s="3">
        <f ca="1">IF(Proc[[#This Row],[DateClosed]]="",ABS(NETWORKDAYS(Proc[[#This Row],[DateOpened]],TODAY()))-1,ABS(NETWORKDAYS(Proc[[#This Row],[DateOpened]],Proc[[#This Row],[DateClosed]]))-1)</f>
        <v>2</v>
      </c>
      <c r="R857" s="72" t="s">
        <v>416</v>
      </c>
      <c r="S857" s="73"/>
    </row>
    <row r="858" spans="1:19" hidden="1">
      <c r="A858" s="72" t="s">
        <v>2611</v>
      </c>
      <c r="B858" s="73" t="str">
        <f>IFERROR(VLOOKUP(Proc[[#This Row],[App]],Table2[],3,0),"open")</f>
        <v>ok</v>
      </c>
      <c r="C858" s="72" t="s">
        <v>369</v>
      </c>
      <c r="D858" t="s">
        <v>2610</v>
      </c>
      <c r="E858" t="s">
        <v>2605</v>
      </c>
      <c r="F858" s="73"/>
      <c r="G858" s="72" t="s">
        <v>400</v>
      </c>
      <c r="H858" s="73" t="str">
        <f>IF(Proc[[#This Row],[type]]="LFF (MDG-F)",MID(Proc[[#This Row],[Obj]],13,10),"")</f>
        <v/>
      </c>
      <c r="J858" s="73" t="b">
        <f>Proc[[#This Row],[Requested]]=Proc[[#This Row],[CurrentParent]]</f>
        <v>0</v>
      </c>
      <c r="K858" s="73" t="str">
        <f>IF(Proc[[#This Row],[Author]]="Marcela Urrego",VLOOKUP(LEFT(Proc[[#This Row],[Requested]],1),Table3[#All],2,0),VLOOKUP(Proc[[#This Row],[Author]],Table4[],2,0))</f>
        <v>HC</v>
      </c>
      <c r="L858" s="32" t="s">
        <v>530</v>
      </c>
      <c r="M858" s="69">
        <v>45720.458009259259</v>
      </c>
      <c r="N858" s="69">
        <v>45722</v>
      </c>
      <c r="O858" s="69">
        <v>45722</v>
      </c>
      <c r="P858" s="74" t="str">
        <f ca="1">IF(Proc[[#This Row],[DaysAgeing]]&gt;5,"yep","on track")</f>
        <v>on track</v>
      </c>
      <c r="Q858" s="3">
        <f ca="1">IF(Proc[[#This Row],[DateClosed]]="",ABS(NETWORKDAYS(Proc[[#This Row],[DateOpened]],TODAY()))-1,ABS(NETWORKDAYS(Proc[[#This Row],[DateOpened]],Proc[[#This Row],[DateClosed]]))-1)</f>
        <v>2</v>
      </c>
      <c r="R858" s="72" t="s">
        <v>416</v>
      </c>
      <c r="S858" s="73"/>
    </row>
    <row r="859" spans="1:19">
      <c r="A859" t="s">
        <v>2616</v>
      </c>
      <c r="B859" s="73" t="str">
        <f>IFERROR(VLOOKUP(Proc[[#This Row],[App]],Table2[],3,0),"open")</f>
        <v>open</v>
      </c>
      <c r="C859" s="72" t="s">
        <v>375</v>
      </c>
      <c r="D859" t="s">
        <v>2612</v>
      </c>
      <c r="E859" t="s">
        <v>1582</v>
      </c>
      <c r="F859" s="73" t="s">
        <v>2615</v>
      </c>
      <c r="G859" t="s">
        <v>406</v>
      </c>
      <c r="H859" s="73" t="str">
        <f>IF(Proc[[#This Row],[type]]="LFF (MDG-F)",MID(Proc[[#This Row],[Obj]],13,10),"")</f>
        <v>DE10600870</v>
      </c>
      <c r="J859" s="73" t="b">
        <f>Proc[[#This Row],[Requested]]=Proc[[#This Row],[CurrentParent]]</f>
        <v>0</v>
      </c>
      <c r="K859" s="73" t="str">
        <f>IF(Proc[[#This Row],[Author]]="Marcela Urrego",VLOOKUP(LEFT(Proc[[#This Row],[Requested]],1),Table3[#All],2,0),VLOOKUP(Proc[[#This Row],[Author]],Table4[],2,0))</f>
        <v>MGF</v>
      </c>
      <c r="L859" s="32" t="s">
        <v>530</v>
      </c>
      <c r="M859" s="69">
        <v>45720.413402777776</v>
      </c>
      <c r="P859" s="74" t="str">
        <f ca="1">IF(Proc[[#This Row],[DaysAgeing]]&gt;5,"yep","on track")</f>
        <v>on track</v>
      </c>
      <c r="Q859" s="3">
        <f ca="1">IF(Proc[[#This Row],[DateClosed]]="",ABS(NETWORKDAYS(Proc[[#This Row],[DateOpened]],TODAY()))-1,ABS(NETWORKDAYS(Proc[[#This Row],[DateOpened]],Proc[[#This Row],[DateClosed]]))-1)</f>
        <v>2</v>
      </c>
      <c r="R859" s="74" t="s">
        <v>575</v>
      </c>
      <c r="S859" s="73"/>
    </row>
    <row r="860" spans="1:19">
      <c r="A860" t="s">
        <v>2616</v>
      </c>
      <c r="B860" s="73" t="str">
        <f>IFERROR(VLOOKUP(Proc[[#This Row],[App]],Table2[],3,0),"open")</f>
        <v>open</v>
      </c>
      <c r="C860" s="72" t="s">
        <v>377</v>
      </c>
      <c r="D860" t="s">
        <v>2613</v>
      </c>
      <c r="E860" t="s">
        <v>1582</v>
      </c>
      <c r="F860" s="73" t="s">
        <v>449</v>
      </c>
      <c r="G860" s="72" t="s">
        <v>406</v>
      </c>
      <c r="H860" s="73" t="str">
        <f>IF(Proc[[#This Row],[type]]="LFF (MDG-F)",MID(Proc[[#This Row],[Obj]],13,10),"")</f>
        <v>DE20553406</v>
      </c>
      <c r="I860" s="73" t="s">
        <v>449</v>
      </c>
      <c r="J860" s="73" t="b">
        <f>Proc[[#This Row],[Requested]]=Proc[[#This Row],[CurrentParent]]</f>
        <v>0</v>
      </c>
      <c r="K860" s="73" t="str">
        <f>IF(Proc[[#This Row],[Author]]="Marcela Urrego",VLOOKUP(LEFT(Proc[[#This Row],[Requested]],1),Table3[#All],2,0),VLOOKUP(Proc[[#This Row],[Author]],Table4[],2,0))</f>
        <v>MGF</v>
      </c>
      <c r="L860" s="32" t="s">
        <v>530</v>
      </c>
      <c r="M860" s="69">
        <v>45720.413402777776</v>
      </c>
      <c r="P860" s="74" t="str">
        <f ca="1">IF(Proc[[#This Row],[DaysAgeing]]&gt;5,"yep","on track")</f>
        <v>on track</v>
      </c>
      <c r="Q860" s="3">
        <f ca="1">IF(Proc[[#This Row],[DateClosed]]="",ABS(NETWORKDAYS(Proc[[#This Row],[DateOpened]],TODAY()))-1,ABS(NETWORKDAYS(Proc[[#This Row],[DateOpened]],Proc[[#This Row],[DateClosed]]))-1)</f>
        <v>2</v>
      </c>
      <c r="R860" s="74" t="s">
        <v>575</v>
      </c>
      <c r="S860" s="73"/>
    </row>
    <row r="861" spans="1:19">
      <c r="A861" t="s">
        <v>2616</v>
      </c>
      <c r="B861" s="73" t="str">
        <f>IFERROR(VLOOKUP(Proc[[#This Row],[App]],Table2[],3,0),"open")</f>
        <v>open</v>
      </c>
      <c r="C861" s="72" t="s">
        <v>377</v>
      </c>
      <c r="D861" t="s">
        <v>2614</v>
      </c>
      <c r="E861" t="s">
        <v>1582</v>
      </c>
      <c r="F861" s="73" t="s">
        <v>449</v>
      </c>
      <c r="G861" s="72" t="s">
        <v>406</v>
      </c>
      <c r="H861" s="73" t="str">
        <f>IF(Proc[[#This Row],[type]]="LFF (MDG-F)",MID(Proc[[#This Row],[Obj]],13,10),"")</f>
        <v>DE20553407</v>
      </c>
      <c r="I861" s="73" t="s">
        <v>449</v>
      </c>
      <c r="J861" s="73" t="b">
        <f>Proc[[#This Row],[Requested]]=Proc[[#This Row],[CurrentParent]]</f>
        <v>0</v>
      </c>
      <c r="K861" s="73" t="str">
        <f>IF(Proc[[#This Row],[Author]]="Marcela Urrego",VLOOKUP(LEFT(Proc[[#This Row],[Requested]],1),Table3[#All],2,0),VLOOKUP(Proc[[#This Row],[Author]],Table4[],2,0))</f>
        <v>MGF</v>
      </c>
      <c r="L861" s="32" t="s">
        <v>530</v>
      </c>
      <c r="M861" s="69">
        <v>45720.413402777776</v>
      </c>
      <c r="P861" s="74" t="str">
        <f ca="1">IF(Proc[[#This Row],[DaysAgeing]]&gt;5,"yep","on track")</f>
        <v>on track</v>
      </c>
      <c r="Q861" s="3">
        <f ca="1">IF(Proc[[#This Row],[DateClosed]]="",ABS(NETWORKDAYS(Proc[[#This Row],[DateOpened]],TODAY()))-1,ABS(NETWORKDAYS(Proc[[#This Row],[DateOpened]],Proc[[#This Row],[DateClosed]]))-1)</f>
        <v>2</v>
      </c>
      <c r="R861" s="74" t="s">
        <v>575</v>
      </c>
      <c r="S861" s="73"/>
    </row>
    <row r="862" spans="1:19" hidden="1">
      <c r="A862" t="s">
        <v>2654</v>
      </c>
      <c r="B862" s="73" t="str">
        <f>IFERROR(VLOOKUP(Proc[[#This Row],[App]],Table2[],3,0),"open")</f>
        <v>ok</v>
      </c>
      <c r="C862" t="s">
        <v>369</v>
      </c>
      <c r="D862" t="s">
        <v>2617</v>
      </c>
      <c r="E862" t="s">
        <v>2635</v>
      </c>
      <c r="F862" s="73" t="s">
        <v>1318</v>
      </c>
      <c r="G862" s="72" t="s">
        <v>400</v>
      </c>
      <c r="H862" s="73" t="str">
        <f>IF(Proc[[#This Row],[type]]="LFF (MDG-F)",MID(Proc[[#This Row],[Obj]],13,10),"")</f>
        <v/>
      </c>
      <c r="J862" s="73" t="b">
        <f>Proc[[#This Row],[Requested]]=Proc[[#This Row],[CurrentParent]]</f>
        <v>0</v>
      </c>
      <c r="K862" s="73" t="str">
        <f>IF(Proc[[#This Row],[Author]]="Marcela Urrego",VLOOKUP(LEFT(Proc[[#This Row],[Requested]],1),Table3[#All],2,0),VLOOKUP(Proc[[#This Row],[Author]],Table4[],2,0))</f>
        <v>LS</v>
      </c>
      <c r="L862" s="32" t="s">
        <v>530</v>
      </c>
      <c r="M862" s="69">
        <v>45720.368101851855</v>
      </c>
      <c r="N862" s="69">
        <v>45722</v>
      </c>
      <c r="O862" s="69">
        <v>45722</v>
      </c>
      <c r="P862" s="74" t="str">
        <f ca="1">IF(Proc[[#This Row],[DaysAgeing]]&gt;5,"yep","on track")</f>
        <v>on track</v>
      </c>
      <c r="Q862" s="3">
        <f ca="1">IF(Proc[[#This Row],[DateClosed]]="",ABS(NETWORKDAYS(Proc[[#This Row],[DateOpened]],TODAY()))-1,ABS(NETWORKDAYS(Proc[[#This Row],[DateOpened]],Proc[[#This Row],[DateClosed]]))-1)</f>
        <v>2</v>
      </c>
      <c r="R862" s="74" t="s">
        <v>508</v>
      </c>
      <c r="S862" s="73"/>
    </row>
    <row r="863" spans="1:19" hidden="1">
      <c r="A863" s="72" t="s">
        <v>2654</v>
      </c>
      <c r="B863" s="73" t="str">
        <f>IFERROR(VLOOKUP(Proc[[#This Row],[App]],Table2[],3,0),"open")</f>
        <v>ok</v>
      </c>
      <c r="C863" s="72" t="s">
        <v>369</v>
      </c>
      <c r="D863" t="s">
        <v>2618</v>
      </c>
      <c r="E863" t="s">
        <v>2636</v>
      </c>
      <c r="F863" s="73" t="s">
        <v>1318</v>
      </c>
      <c r="G863" s="72" t="s">
        <v>400</v>
      </c>
      <c r="H863" s="73" t="str">
        <f>IF(Proc[[#This Row],[type]]="LFF (MDG-F)",MID(Proc[[#This Row],[Obj]],13,10),"")</f>
        <v/>
      </c>
      <c r="J863" s="73" t="b">
        <f>Proc[[#This Row],[Requested]]=Proc[[#This Row],[CurrentParent]]</f>
        <v>0</v>
      </c>
      <c r="K863" s="73" t="str">
        <f>IF(Proc[[#This Row],[Author]]="Marcela Urrego",VLOOKUP(LEFT(Proc[[#This Row],[Requested]],1),Table3[#All],2,0),VLOOKUP(Proc[[#This Row],[Author]],Table4[],2,0))</f>
        <v>LS</v>
      </c>
      <c r="L863" s="32" t="s">
        <v>530</v>
      </c>
      <c r="M863" s="69">
        <v>45720.368101851855</v>
      </c>
      <c r="N863" s="69">
        <v>45722</v>
      </c>
      <c r="O863" s="69">
        <v>45722</v>
      </c>
      <c r="P863" s="74" t="str">
        <f ca="1">IF(Proc[[#This Row],[DaysAgeing]]&gt;5,"yep","on track")</f>
        <v>on track</v>
      </c>
      <c r="Q863" s="3">
        <f ca="1">IF(Proc[[#This Row],[DateClosed]]="",ABS(NETWORKDAYS(Proc[[#This Row],[DateOpened]],TODAY()))-1,ABS(NETWORKDAYS(Proc[[#This Row],[DateOpened]],Proc[[#This Row],[DateClosed]]))-1)</f>
        <v>2</v>
      </c>
      <c r="R863" s="74" t="s">
        <v>508</v>
      </c>
      <c r="S863" s="73"/>
    </row>
    <row r="864" spans="1:19" hidden="1">
      <c r="A864" s="72" t="s">
        <v>2654</v>
      </c>
      <c r="B864" s="73" t="str">
        <f>IFERROR(VLOOKUP(Proc[[#This Row],[App]],Table2[],3,0),"open")</f>
        <v>ok</v>
      </c>
      <c r="C864" s="72" t="s">
        <v>369</v>
      </c>
      <c r="D864" t="s">
        <v>2619</v>
      </c>
      <c r="E864" t="s">
        <v>2637</v>
      </c>
      <c r="F864" s="73" t="s">
        <v>1318</v>
      </c>
      <c r="G864" s="72" t="s">
        <v>400</v>
      </c>
      <c r="H864" s="73" t="str">
        <f>IF(Proc[[#This Row],[type]]="LFF (MDG-F)",MID(Proc[[#This Row],[Obj]],13,10),"")</f>
        <v/>
      </c>
      <c r="J864" s="73" t="b">
        <f>Proc[[#This Row],[Requested]]=Proc[[#This Row],[CurrentParent]]</f>
        <v>0</v>
      </c>
      <c r="K864" s="73" t="str">
        <f>IF(Proc[[#This Row],[Author]]="Marcela Urrego",VLOOKUP(LEFT(Proc[[#This Row],[Requested]],1),Table3[#All],2,0),VLOOKUP(Proc[[#This Row],[Author]],Table4[],2,0))</f>
        <v>LS</v>
      </c>
      <c r="L864" s="32" t="s">
        <v>530</v>
      </c>
      <c r="M864" s="69">
        <v>45720.368101851855</v>
      </c>
      <c r="N864" s="69">
        <v>45722</v>
      </c>
      <c r="O864" s="69">
        <v>45722</v>
      </c>
      <c r="P864" s="74" t="str">
        <f ca="1">IF(Proc[[#This Row],[DaysAgeing]]&gt;5,"yep","on track")</f>
        <v>on track</v>
      </c>
      <c r="Q864" s="3">
        <f ca="1">IF(Proc[[#This Row],[DateClosed]]="",ABS(NETWORKDAYS(Proc[[#This Row],[DateOpened]],TODAY()))-1,ABS(NETWORKDAYS(Proc[[#This Row],[DateOpened]],Proc[[#This Row],[DateClosed]]))-1)</f>
        <v>2</v>
      </c>
      <c r="R864" s="74" t="s">
        <v>508</v>
      </c>
      <c r="S864" s="73"/>
    </row>
    <row r="865" spans="1:19" hidden="1">
      <c r="A865" s="72" t="s">
        <v>2654</v>
      </c>
      <c r="B865" s="73" t="str">
        <f>IFERROR(VLOOKUP(Proc[[#This Row],[App]],Table2[],3,0),"open")</f>
        <v>ok</v>
      </c>
      <c r="C865" s="72" t="s">
        <v>369</v>
      </c>
      <c r="D865" t="s">
        <v>2620</v>
      </c>
      <c r="E865" t="s">
        <v>2637</v>
      </c>
      <c r="F865" s="73" t="s">
        <v>1318</v>
      </c>
      <c r="G865" s="72" t="s">
        <v>400</v>
      </c>
      <c r="H865" s="73" t="str">
        <f>IF(Proc[[#This Row],[type]]="LFF (MDG-F)",MID(Proc[[#This Row],[Obj]],13,10),"")</f>
        <v/>
      </c>
      <c r="J865" s="73" t="b">
        <f>Proc[[#This Row],[Requested]]=Proc[[#This Row],[CurrentParent]]</f>
        <v>0</v>
      </c>
      <c r="K865" s="73" t="str">
        <f>IF(Proc[[#This Row],[Author]]="Marcela Urrego",VLOOKUP(LEFT(Proc[[#This Row],[Requested]],1),Table3[#All],2,0),VLOOKUP(Proc[[#This Row],[Author]],Table4[],2,0))</f>
        <v>LS</v>
      </c>
      <c r="L865" s="32" t="s">
        <v>530</v>
      </c>
      <c r="M865" s="69">
        <v>45720.368101851855</v>
      </c>
      <c r="N865" s="69">
        <v>45722</v>
      </c>
      <c r="O865" s="69">
        <v>45722</v>
      </c>
      <c r="P865" s="74" t="str">
        <f ca="1">IF(Proc[[#This Row],[DaysAgeing]]&gt;5,"yep","on track")</f>
        <v>on track</v>
      </c>
      <c r="Q865" s="3">
        <f ca="1">IF(Proc[[#This Row],[DateClosed]]="",ABS(NETWORKDAYS(Proc[[#This Row],[DateOpened]],TODAY()))-1,ABS(NETWORKDAYS(Proc[[#This Row],[DateOpened]],Proc[[#This Row],[DateClosed]]))-1)</f>
        <v>2</v>
      </c>
      <c r="R865" s="74" t="s">
        <v>508</v>
      </c>
      <c r="S865" s="73"/>
    </row>
    <row r="866" spans="1:19" hidden="1">
      <c r="A866" s="72" t="s">
        <v>2654</v>
      </c>
      <c r="B866" s="73" t="str">
        <f>IFERROR(VLOOKUP(Proc[[#This Row],[App]],Table2[],3,0),"open")</f>
        <v>ok</v>
      </c>
      <c r="C866" s="72" t="s">
        <v>369</v>
      </c>
      <c r="D866" t="s">
        <v>2621</v>
      </c>
      <c r="E866" t="s">
        <v>2638</v>
      </c>
      <c r="F866" s="73" t="s">
        <v>1524</v>
      </c>
      <c r="G866" s="72" t="s">
        <v>400</v>
      </c>
      <c r="H866" s="73" t="str">
        <f>IF(Proc[[#This Row],[type]]="LFF (MDG-F)",MID(Proc[[#This Row],[Obj]],13,10),"")</f>
        <v/>
      </c>
      <c r="J866" s="73" t="b">
        <f>Proc[[#This Row],[Requested]]=Proc[[#This Row],[CurrentParent]]</f>
        <v>0</v>
      </c>
      <c r="K866" s="73" t="str">
        <f>IF(Proc[[#This Row],[Author]]="Marcela Urrego",VLOOKUP(LEFT(Proc[[#This Row],[Requested]],1),Table3[#All],2,0),VLOOKUP(Proc[[#This Row],[Author]],Table4[],2,0))</f>
        <v>LS</v>
      </c>
      <c r="L866" s="32" t="s">
        <v>530</v>
      </c>
      <c r="M866" s="69">
        <v>45720.368101851855</v>
      </c>
      <c r="N866" s="69">
        <v>45722</v>
      </c>
      <c r="O866" s="69">
        <v>45722</v>
      </c>
      <c r="P866" s="74" t="str">
        <f ca="1">IF(Proc[[#This Row],[DaysAgeing]]&gt;5,"yep","on track")</f>
        <v>on track</v>
      </c>
      <c r="Q866" s="3">
        <f ca="1">IF(Proc[[#This Row],[DateClosed]]="",ABS(NETWORKDAYS(Proc[[#This Row],[DateOpened]],TODAY()))-1,ABS(NETWORKDAYS(Proc[[#This Row],[DateOpened]],Proc[[#This Row],[DateClosed]]))-1)</f>
        <v>2</v>
      </c>
      <c r="R866" s="74" t="s">
        <v>508</v>
      </c>
      <c r="S866" s="73"/>
    </row>
    <row r="867" spans="1:19" hidden="1">
      <c r="A867" s="72" t="s">
        <v>2654</v>
      </c>
      <c r="B867" s="73" t="str">
        <f>IFERROR(VLOOKUP(Proc[[#This Row],[App]],Table2[],3,0),"open")</f>
        <v>ok</v>
      </c>
      <c r="C867" s="72" t="s">
        <v>369</v>
      </c>
      <c r="D867" t="s">
        <v>2622</v>
      </c>
      <c r="E867" t="s">
        <v>2639</v>
      </c>
      <c r="F867" s="73" t="s">
        <v>1318</v>
      </c>
      <c r="G867" s="72" t="s">
        <v>400</v>
      </c>
      <c r="H867" s="73" t="str">
        <f>IF(Proc[[#This Row],[type]]="LFF (MDG-F)",MID(Proc[[#This Row],[Obj]],13,10),"")</f>
        <v/>
      </c>
      <c r="J867" s="73" t="b">
        <f>Proc[[#This Row],[Requested]]=Proc[[#This Row],[CurrentParent]]</f>
        <v>0</v>
      </c>
      <c r="K867" s="73" t="str">
        <f>IF(Proc[[#This Row],[Author]]="Marcela Urrego",VLOOKUP(LEFT(Proc[[#This Row],[Requested]],1),Table3[#All],2,0),VLOOKUP(Proc[[#This Row],[Author]],Table4[],2,0))</f>
        <v>LS</v>
      </c>
      <c r="L867" s="32" t="s">
        <v>530</v>
      </c>
      <c r="M867" s="69">
        <v>45720.368101851855</v>
      </c>
      <c r="N867" s="69">
        <v>45722</v>
      </c>
      <c r="O867" s="69">
        <v>45722</v>
      </c>
      <c r="P867" s="74" t="str">
        <f ca="1">IF(Proc[[#This Row],[DaysAgeing]]&gt;5,"yep","on track")</f>
        <v>on track</v>
      </c>
      <c r="Q867" s="3">
        <f ca="1">IF(Proc[[#This Row],[DateClosed]]="",ABS(NETWORKDAYS(Proc[[#This Row],[DateOpened]],TODAY()))-1,ABS(NETWORKDAYS(Proc[[#This Row],[DateOpened]],Proc[[#This Row],[DateClosed]]))-1)</f>
        <v>2</v>
      </c>
      <c r="R867" s="74" t="s">
        <v>508</v>
      </c>
      <c r="S867" s="73"/>
    </row>
    <row r="868" spans="1:19" hidden="1">
      <c r="A868" s="72" t="s">
        <v>2654</v>
      </c>
      <c r="B868" s="73" t="str">
        <f>IFERROR(VLOOKUP(Proc[[#This Row],[App]],Table2[],3,0),"open")</f>
        <v>ok</v>
      </c>
      <c r="C868" s="72" t="s">
        <v>369</v>
      </c>
      <c r="D868" t="s">
        <v>2623</v>
      </c>
      <c r="E868" t="s">
        <v>2640</v>
      </c>
      <c r="F868" s="73" t="s">
        <v>1318</v>
      </c>
      <c r="G868" s="72" t="s">
        <v>400</v>
      </c>
      <c r="H868" s="73" t="str">
        <f>IF(Proc[[#This Row],[type]]="LFF (MDG-F)",MID(Proc[[#This Row],[Obj]],13,10),"")</f>
        <v/>
      </c>
      <c r="J868" s="73" t="b">
        <f>Proc[[#This Row],[Requested]]=Proc[[#This Row],[CurrentParent]]</f>
        <v>0</v>
      </c>
      <c r="K868" s="73" t="str">
        <f>IF(Proc[[#This Row],[Author]]="Marcela Urrego",VLOOKUP(LEFT(Proc[[#This Row],[Requested]],1),Table3[#All],2,0),VLOOKUP(Proc[[#This Row],[Author]],Table4[],2,0))</f>
        <v>LS</v>
      </c>
      <c r="L868" s="32" t="s">
        <v>530</v>
      </c>
      <c r="M868" s="69">
        <v>45720.368101851855</v>
      </c>
      <c r="N868" s="69">
        <v>45722</v>
      </c>
      <c r="O868" s="69">
        <v>45722</v>
      </c>
      <c r="P868" s="74" t="str">
        <f ca="1">IF(Proc[[#This Row],[DaysAgeing]]&gt;5,"yep","on track")</f>
        <v>on track</v>
      </c>
      <c r="Q868" s="3">
        <f ca="1">IF(Proc[[#This Row],[DateClosed]]="",ABS(NETWORKDAYS(Proc[[#This Row],[DateOpened]],TODAY()))-1,ABS(NETWORKDAYS(Proc[[#This Row],[DateOpened]],Proc[[#This Row],[DateClosed]]))-1)</f>
        <v>2</v>
      </c>
      <c r="R868" s="74" t="s">
        <v>508</v>
      </c>
      <c r="S868" s="73"/>
    </row>
    <row r="869" spans="1:19" hidden="1">
      <c r="A869" s="72" t="s">
        <v>2654</v>
      </c>
      <c r="B869" s="73" t="str">
        <f>IFERROR(VLOOKUP(Proc[[#This Row],[App]],Table2[],3,0),"open")</f>
        <v>ok</v>
      </c>
      <c r="C869" s="72" t="s">
        <v>369</v>
      </c>
      <c r="D869" t="s">
        <v>2624</v>
      </c>
      <c r="E869" t="s">
        <v>2641</v>
      </c>
      <c r="F869" s="73" t="s">
        <v>1318</v>
      </c>
      <c r="G869" s="72" t="s">
        <v>400</v>
      </c>
      <c r="H869" s="73" t="str">
        <f>IF(Proc[[#This Row],[type]]="LFF (MDG-F)",MID(Proc[[#This Row],[Obj]],13,10),"")</f>
        <v/>
      </c>
      <c r="J869" s="73" t="b">
        <f>Proc[[#This Row],[Requested]]=Proc[[#This Row],[CurrentParent]]</f>
        <v>0</v>
      </c>
      <c r="K869" s="73" t="str">
        <f>IF(Proc[[#This Row],[Author]]="Marcela Urrego",VLOOKUP(LEFT(Proc[[#This Row],[Requested]],1),Table3[#All],2,0),VLOOKUP(Proc[[#This Row],[Author]],Table4[],2,0))</f>
        <v>LS</v>
      </c>
      <c r="L869" s="32" t="s">
        <v>530</v>
      </c>
      <c r="M869" s="69">
        <v>45720.368101851855</v>
      </c>
      <c r="N869" s="69">
        <v>45722</v>
      </c>
      <c r="O869" s="69">
        <v>45722</v>
      </c>
      <c r="P869" s="74" t="str">
        <f ca="1">IF(Proc[[#This Row],[DaysAgeing]]&gt;5,"yep","on track")</f>
        <v>on track</v>
      </c>
      <c r="Q869" s="3">
        <f ca="1">IF(Proc[[#This Row],[DateClosed]]="",ABS(NETWORKDAYS(Proc[[#This Row],[DateOpened]],TODAY()))-1,ABS(NETWORKDAYS(Proc[[#This Row],[DateOpened]],Proc[[#This Row],[DateClosed]]))-1)</f>
        <v>2</v>
      </c>
      <c r="R869" s="74" t="s">
        <v>508</v>
      </c>
      <c r="S869" s="73"/>
    </row>
    <row r="870" spans="1:19" hidden="1">
      <c r="A870" s="72" t="s">
        <v>2654</v>
      </c>
      <c r="B870" s="73" t="str">
        <f>IFERROR(VLOOKUP(Proc[[#This Row],[App]],Table2[],3,0),"open")</f>
        <v>ok</v>
      </c>
      <c r="C870" s="72" t="s">
        <v>369</v>
      </c>
      <c r="D870" t="s">
        <v>2625</v>
      </c>
      <c r="E870" t="s">
        <v>2641</v>
      </c>
      <c r="F870" s="73" t="s">
        <v>1318</v>
      </c>
      <c r="G870" s="72" t="s">
        <v>400</v>
      </c>
      <c r="H870" s="73" t="str">
        <f>IF(Proc[[#This Row],[type]]="LFF (MDG-F)",MID(Proc[[#This Row],[Obj]],13,10),"")</f>
        <v/>
      </c>
      <c r="J870" s="73" t="b">
        <f>Proc[[#This Row],[Requested]]=Proc[[#This Row],[CurrentParent]]</f>
        <v>0</v>
      </c>
      <c r="K870" s="73" t="str">
        <f>IF(Proc[[#This Row],[Author]]="Marcela Urrego",VLOOKUP(LEFT(Proc[[#This Row],[Requested]],1),Table3[#All],2,0),VLOOKUP(Proc[[#This Row],[Author]],Table4[],2,0))</f>
        <v>LS</v>
      </c>
      <c r="L870" s="32" t="s">
        <v>530</v>
      </c>
      <c r="M870" s="69">
        <v>45720.368101851855</v>
      </c>
      <c r="N870" s="69">
        <v>45722</v>
      </c>
      <c r="O870" s="69">
        <v>45722</v>
      </c>
      <c r="P870" s="74" t="str">
        <f ca="1">IF(Proc[[#This Row],[DaysAgeing]]&gt;5,"yep","on track")</f>
        <v>on track</v>
      </c>
      <c r="Q870" s="3">
        <f ca="1">IF(Proc[[#This Row],[DateClosed]]="",ABS(NETWORKDAYS(Proc[[#This Row],[DateOpened]],TODAY()))-1,ABS(NETWORKDAYS(Proc[[#This Row],[DateOpened]],Proc[[#This Row],[DateClosed]]))-1)</f>
        <v>2</v>
      </c>
      <c r="R870" s="74" t="s">
        <v>508</v>
      </c>
      <c r="S870" s="73"/>
    </row>
    <row r="871" spans="1:19" hidden="1">
      <c r="A871" s="72" t="s">
        <v>2654</v>
      </c>
      <c r="B871" s="73" t="str">
        <f>IFERROR(VLOOKUP(Proc[[#This Row],[App]],Table2[],3,0),"open")</f>
        <v>ok</v>
      </c>
      <c r="C871" s="72" t="s">
        <v>369</v>
      </c>
      <c r="D871" t="s">
        <v>2626</v>
      </c>
      <c r="E871" t="s">
        <v>2641</v>
      </c>
      <c r="F871" s="73" t="s">
        <v>1318</v>
      </c>
      <c r="G871" s="72" t="s">
        <v>400</v>
      </c>
      <c r="H871" s="73" t="str">
        <f>IF(Proc[[#This Row],[type]]="LFF (MDG-F)",MID(Proc[[#This Row],[Obj]],13,10),"")</f>
        <v/>
      </c>
      <c r="J871" s="73" t="b">
        <f>Proc[[#This Row],[Requested]]=Proc[[#This Row],[CurrentParent]]</f>
        <v>0</v>
      </c>
      <c r="K871" s="73" t="str">
        <f>IF(Proc[[#This Row],[Author]]="Marcela Urrego",VLOOKUP(LEFT(Proc[[#This Row],[Requested]],1),Table3[#All],2,0),VLOOKUP(Proc[[#This Row],[Author]],Table4[],2,0))</f>
        <v>LS</v>
      </c>
      <c r="L871" s="32" t="s">
        <v>530</v>
      </c>
      <c r="M871" s="69">
        <v>45720.368101851855</v>
      </c>
      <c r="N871" s="69">
        <v>45722</v>
      </c>
      <c r="O871" s="69">
        <v>45722</v>
      </c>
      <c r="P871" s="74" t="str">
        <f ca="1">IF(Proc[[#This Row],[DaysAgeing]]&gt;5,"yep","on track")</f>
        <v>on track</v>
      </c>
      <c r="Q871" s="3">
        <f ca="1">IF(Proc[[#This Row],[DateClosed]]="",ABS(NETWORKDAYS(Proc[[#This Row],[DateOpened]],TODAY()))-1,ABS(NETWORKDAYS(Proc[[#This Row],[DateOpened]],Proc[[#This Row],[DateClosed]]))-1)</f>
        <v>2</v>
      </c>
      <c r="R871" s="74" t="s">
        <v>508</v>
      </c>
      <c r="S871" s="73"/>
    </row>
    <row r="872" spans="1:19" hidden="1">
      <c r="A872" s="72" t="s">
        <v>2654</v>
      </c>
      <c r="B872" s="73" t="str">
        <f>IFERROR(VLOOKUP(Proc[[#This Row],[App]],Table2[],3,0),"open")</f>
        <v>ok</v>
      </c>
      <c r="C872" s="72" t="s">
        <v>369</v>
      </c>
      <c r="D872" t="s">
        <v>2627</v>
      </c>
      <c r="E872" t="s">
        <v>2642</v>
      </c>
      <c r="F872" s="73" t="s">
        <v>2646</v>
      </c>
      <c r="G872" s="72" t="s">
        <v>400</v>
      </c>
      <c r="H872" s="73" t="str">
        <f>IF(Proc[[#This Row],[type]]="LFF (MDG-F)",MID(Proc[[#This Row],[Obj]],13,10),"")</f>
        <v/>
      </c>
      <c r="J872" s="73" t="b">
        <f>Proc[[#This Row],[Requested]]=Proc[[#This Row],[CurrentParent]]</f>
        <v>0</v>
      </c>
      <c r="K872" s="73" t="str">
        <f>IF(Proc[[#This Row],[Author]]="Marcela Urrego",VLOOKUP(LEFT(Proc[[#This Row],[Requested]],1),Table3[#All],2,0),VLOOKUP(Proc[[#This Row],[Author]],Table4[],2,0))</f>
        <v>LS</v>
      </c>
      <c r="L872" s="32" t="s">
        <v>530</v>
      </c>
      <c r="M872" s="69">
        <v>45720.368101851855</v>
      </c>
      <c r="N872" s="69">
        <v>45722</v>
      </c>
      <c r="O872" s="69">
        <v>45722</v>
      </c>
      <c r="P872" s="74" t="str">
        <f ca="1">IF(Proc[[#This Row],[DaysAgeing]]&gt;5,"yep","on track")</f>
        <v>on track</v>
      </c>
      <c r="Q872" s="3">
        <f ca="1">IF(Proc[[#This Row],[DateClosed]]="",ABS(NETWORKDAYS(Proc[[#This Row],[DateOpened]],TODAY()))-1,ABS(NETWORKDAYS(Proc[[#This Row],[DateOpened]],Proc[[#This Row],[DateClosed]]))-1)</f>
        <v>2</v>
      </c>
      <c r="R872" s="74" t="s">
        <v>508</v>
      </c>
      <c r="S872" s="73"/>
    </row>
    <row r="873" spans="1:19" hidden="1">
      <c r="A873" s="72" t="s">
        <v>2654</v>
      </c>
      <c r="B873" s="73" t="str">
        <f>IFERROR(VLOOKUP(Proc[[#This Row],[App]],Table2[],3,0),"open")</f>
        <v>ok</v>
      </c>
      <c r="C873" s="72" t="s">
        <v>369</v>
      </c>
      <c r="D873" t="s">
        <v>2628</v>
      </c>
      <c r="E873" t="s">
        <v>2643</v>
      </c>
      <c r="F873" s="73" t="s">
        <v>2647</v>
      </c>
      <c r="G873" s="72" t="s">
        <v>400</v>
      </c>
      <c r="H873" s="73" t="str">
        <f>IF(Proc[[#This Row],[type]]="LFF (MDG-F)",MID(Proc[[#This Row],[Obj]],13,10),"")</f>
        <v/>
      </c>
      <c r="J873" s="73" t="b">
        <f>Proc[[#This Row],[Requested]]=Proc[[#This Row],[CurrentParent]]</f>
        <v>0</v>
      </c>
      <c r="K873" s="73" t="str">
        <f>IF(Proc[[#This Row],[Author]]="Marcela Urrego",VLOOKUP(LEFT(Proc[[#This Row],[Requested]],1),Table3[#All],2,0),VLOOKUP(Proc[[#This Row],[Author]],Table4[],2,0))</f>
        <v>LS</v>
      </c>
      <c r="L873" s="32" t="s">
        <v>530</v>
      </c>
      <c r="M873" s="69">
        <v>45720.368101851855</v>
      </c>
      <c r="N873" s="69">
        <v>45722</v>
      </c>
      <c r="O873" s="69">
        <v>45722</v>
      </c>
      <c r="P873" s="74" t="str">
        <f ca="1">IF(Proc[[#This Row],[DaysAgeing]]&gt;5,"yep","on track")</f>
        <v>on track</v>
      </c>
      <c r="Q873" s="3">
        <f ca="1">IF(Proc[[#This Row],[DateClosed]]="",ABS(NETWORKDAYS(Proc[[#This Row],[DateOpened]],TODAY()))-1,ABS(NETWORKDAYS(Proc[[#This Row],[DateOpened]],Proc[[#This Row],[DateClosed]]))-1)</f>
        <v>2</v>
      </c>
      <c r="R873" s="74" t="s">
        <v>508</v>
      </c>
      <c r="S873" s="73"/>
    </row>
    <row r="874" spans="1:19" hidden="1">
      <c r="A874" s="72" t="s">
        <v>2654</v>
      </c>
      <c r="B874" s="73" t="str">
        <f>IFERROR(VLOOKUP(Proc[[#This Row],[App]],Table2[],3,0),"open")</f>
        <v>ok</v>
      </c>
      <c r="C874" s="72" t="s">
        <v>369</v>
      </c>
      <c r="D874" t="s">
        <v>2629</v>
      </c>
      <c r="E874" t="s">
        <v>2643</v>
      </c>
      <c r="F874" s="73" t="s">
        <v>2648</v>
      </c>
      <c r="G874" s="72" t="s">
        <v>400</v>
      </c>
      <c r="H874" s="73" t="str">
        <f>IF(Proc[[#This Row],[type]]="LFF (MDG-F)",MID(Proc[[#This Row],[Obj]],13,10),"")</f>
        <v/>
      </c>
      <c r="J874" s="73" t="b">
        <f>Proc[[#This Row],[Requested]]=Proc[[#This Row],[CurrentParent]]</f>
        <v>0</v>
      </c>
      <c r="K874" s="73" t="str">
        <f>IF(Proc[[#This Row],[Author]]="Marcela Urrego",VLOOKUP(LEFT(Proc[[#This Row],[Requested]],1),Table3[#All],2,0),VLOOKUP(Proc[[#This Row],[Author]],Table4[],2,0))</f>
        <v>LS</v>
      </c>
      <c r="L874" s="32" t="s">
        <v>530</v>
      </c>
      <c r="M874" s="69">
        <v>45720.368101851855</v>
      </c>
      <c r="N874" s="69">
        <v>45722</v>
      </c>
      <c r="O874" s="69">
        <v>45722</v>
      </c>
      <c r="P874" s="74" t="str">
        <f ca="1">IF(Proc[[#This Row],[DaysAgeing]]&gt;5,"yep","on track")</f>
        <v>on track</v>
      </c>
      <c r="Q874" s="3">
        <f ca="1">IF(Proc[[#This Row],[DateClosed]]="",ABS(NETWORKDAYS(Proc[[#This Row],[DateOpened]],TODAY()))-1,ABS(NETWORKDAYS(Proc[[#This Row],[DateOpened]],Proc[[#This Row],[DateClosed]]))-1)</f>
        <v>2</v>
      </c>
      <c r="R874" s="74" t="s">
        <v>508</v>
      </c>
      <c r="S874" s="73"/>
    </row>
    <row r="875" spans="1:19" hidden="1">
      <c r="A875" s="72" t="s">
        <v>2654</v>
      </c>
      <c r="B875" s="73" t="str">
        <f>IFERROR(VLOOKUP(Proc[[#This Row],[App]],Table2[],3,0),"open")</f>
        <v>ok</v>
      </c>
      <c r="C875" s="72" t="s">
        <v>369</v>
      </c>
      <c r="D875" t="s">
        <v>2630</v>
      </c>
      <c r="E875" t="s">
        <v>2643</v>
      </c>
      <c r="F875" s="73" t="s">
        <v>2649</v>
      </c>
      <c r="G875" s="72" t="s">
        <v>400</v>
      </c>
      <c r="H875" s="73" t="str">
        <f>IF(Proc[[#This Row],[type]]="LFF (MDG-F)",MID(Proc[[#This Row],[Obj]],13,10),"")</f>
        <v/>
      </c>
      <c r="J875" s="73" t="b">
        <f>Proc[[#This Row],[Requested]]=Proc[[#This Row],[CurrentParent]]</f>
        <v>0</v>
      </c>
      <c r="K875" s="73" t="str">
        <f>IF(Proc[[#This Row],[Author]]="Marcela Urrego",VLOOKUP(LEFT(Proc[[#This Row],[Requested]],1),Table3[#All],2,0),VLOOKUP(Proc[[#This Row],[Author]],Table4[],2,0))</f>
        <v>LS</v>
      </c>
      <c r="L875" s="32" t="s">
        <v>530</v>
      </c>
      <c r="M875" s="69">
        <v>45720.368101851855</v>
      </c>
      <c r="N875" s="69">
        <v>45722</v>
      </c>
      <c r="O875" s="69">
        <v>45722</v>
      </c>
      <c r="P875" s="74" t="str">
        <f ca="1">IF(Proc[[#This Row],[DaysAgeing]]&gt;5,"yep","on track")</f>
        <v>on track</v>
      </c>
      <c r="Q875" s="3">
        <f ca="1">IF(Proc[[#This Row],[DateClosed]]="",ABS(NETWORKDAYS(Proc[[#This Row],[DateOpened]],TODAY()))-1,ABS(NETWORKDAYS(Proc[[#This Row],[DateOpened]],Proc[[#This Row],[DateClosed]]))-1)</f>
        <v>2</v>
      </c>
      <c r="R875" s="74" t="s">
        <v>508</v>
      </c>
      <c r="S875" s="73"/>
    </row>
    <row r="876" spans="1:19" hidden="1">
      <c r="A876" s="72" t="s">
        <v>2654</v>
      </c>
      <c r="B876" s="73" t="str">
        <f>IFERROR(VLOOKUP(Proc[[#This Row],[App]],Table2[],3,0),"open")</f>
        <v>ok</v>
      </c>
      <c r="C876" s="72" t="s">
        <v>369</v>
      </c>
      <c r="D876" t="s">
        <v>2631</v>
      </c>
      <c r="E876" t="s">
        <v>2644</v>
      </c>
      <c r="F876" s="73" t="s">
        <v>2650</v>
      </c>
      <c r="G876" s="72" t="s">
        <v>400</v>
      </c>
      <c r="H876" s="73" t="str">
        <f>IF(Proc[[#This Row],[type]]="LFF (MDG-F)",MID(Proc[[#This Row],[Obj]],13,10),"")</f>
        <v/>
      </c>
      <c r="J876" s="73" t="b">
        <f>Proc[[#This Row],[Requested]]=Proc[[#This Row],[CurrentParent]]</f>
        <v>0</v>
      </c>
      <c r="K876" s="73" t="str">
        <f>IF(Proc[[#This Row],[Author]]="Marcela Urrego",VLOOKUP(LEFT(Proc[[#This Row],[Requested]],1),Table3[#All],2,0),VLOOKUP(Proc[[#This Row],[Author]],Table4[],2,0))</f>
        <v>LS</v>
      </c>
      <c r="L876" s="32" t="s">
        <v>530</v>
      </c>
      <c r="M876" s="69">
        <v>45720.368101851855</v>
      </c>
      <c r="N876" s="69">
        <v>45722</v>
      </c>
      <c r="O876" s="69">
        <v>45722</v>
      </c>
      <c r="P876" s="74" t="str">
        <f ca="1">IF(Proc[[#This Row],[DaysAgeing]]&gt;5,"yep","on track")</f>
        <v>on track</v>
      </c>
      <c r="Q876" s="3">
        <f ca="1">IF(Proc[[#This Row],[DateClosed]]="",ABS(NETWORKDAYS(Proc[[#This Row],[DateOpened]],TODAY()))-1,ABS(NETWORKDAYS(Proc[[#This Row],[DateOpened]],Proc[[#This Row],[DateClosed]]))-1)</f>
        <v>2</v>
      </c>
      <c r="R876" s="74" t="s">
        <v>508</v>
      </c>
      <c r="S876" s="73"/>
    </row>
    <row r="877" spans="1:19" hidden="1">
      <c r="A877" s="72" t="s">
        <v>2654</v>
      </c>
      <c r="B877" s="73" t="str">
        <f>IFERROR(VLOOKUP(Proc[[#This Row],[App]],Table2[],3,0),"open")</f>
        <v>ok</v>
      </c>
      <c r="C877" s="72" t="s">
        <v>369</v>
      </c>
      <c r="D877" t="s">
        <v>2632</v>
      </c>
      <c r="E877" t="s">
        <v>2644</v>
      </c>
      <c r="F877" s="73" t="s">
        <v>2651</v>
      </c>
      <c r="G877" s="72" t="s">
        <v>400</v>
      </c>
      <c r="H877" s="73" t="str">
        <f>IF(Proc[[#This Row],[type]]="LFF (MDG-F)",MID(Proc[[#This Row],[Obj]],13,10),"")</f>
        <v/>
      </c>
      <c r="J877" s="73" t="b">
        <f>Proc[[#This Row],[Requested]]=Proc[[#This Row],[CurrentParent]]</f>
        <v>0</v>
      </c>
      <c r="K877" s="73" t="str">
        <f>IF(Proc[[#This Row],[Author]]="Marcela Urrego",VLOOKUP(LEFT(Proc[[#This Row],[Requested]],1),Table3[#All],2,0),VLOOKUP(Proc[[#This Row],[Author]],Table4[],2,0))</f>
        <v>LS</v>
      </c>
      <c r="L877" s="32" t="s">
        <v>530</v>
      </c>
      <c r="M877" s="69">
        <v>45720.368101851855</v>
      </c>
      <c r="N877" s="69">
        <v>45722</v>
      </c>
      <c r="O877" s="69">
        <v>45722</v>
      </c>
      <c r="P877" s="74" t="str">
        <f ca="1">IF(Proc[[#This Row],[DaysAgeing]]&gt;5,"yep","on track")</f>
        <v>on track</v>
      </c>
      <c r="Q877" s="3">
        <f ca="1">IF(Proc[[#This Row],[DateClosed]]="",ABS(NETWORKDAYS(Proc[[#This Row],[DateOpened]],TODAY()))-1,ABS(NETWORKDAYS(Proc[[#This Row],[DateOpened]],Proc[[#This Row],[DateClosed]]))-1)</f>
        <v>2</v>
      </c>
      <c r="R877" s="74" t="s">
        <v>508</v>
      </c>
      <c r="S877" s="73"/>
    </row>
    <row r="878" spans="1:19" hidden="1">
      <c r="A878" s="72" t="s">
        <v>2654</v>
      </c>
      <c r="B878" s="73" t="str">
        <f>IFERROR(VLOOKUP(Proc[[#This Row],[App]],Table2[],3,0),"open")</f>
        <v>ok</v>
      </c>
      <c r="C878" s="72" t="s">
        <v>369</v>
      </c>
      <c r="D878" t="s">
        <v>2633</v>
      </c>
      <c r="E878" t="s">
        <v>2645</v>
      </c>
      <c r="F878" s="73" t="s">
        <v>2652</v>
      </c>
      <c r="G878" s="72" t="s">
        <v>400</v>
      </c>
      <c r="H878" s="73" t="str">
        <f>IF(Proc[[#This Row],[type]]="LFF (MDG-F)",MID(Proc[[#This Row],[Obj]],13,10),"")</f>
        <v/>
      </c>
      <c r="J878" s="73" t="b">
        <f>Proc[[#This Row],[Requested]]=Proc[[#This Row],[CurrentParent]]</f>
        <v>0</v>
      </c>
      <c r="K878" s="73" t="str">
        <f>IF(Proc[[#This Row],[Author]]="Marcela Urrego",VLOOKUP(LEFT(Proc[[#This Row],[Requested]],1),Table3[#All],2,0),VLOOKUP(Proc[[#This Row],[Author]],Table4[],2,0))</f>
        <v>LS</v>
      </c>
      <c r="L878" s="32" t="s">
        <v>530</v>
      </c>
      <c r="M878" s="69">
        <v>45720.368101851855</v>
      </c>
      <c r="N878" s="69">
        <v>45722</v>
      </c>
      <c r="O878" s="69">
        <v>45722</v>
      </c>
      <c r="P878" s="74" t="str">
        <f ca="1">IF(Proc[[#This Row],[DaysAgeing]]&gt;5,"yep","on track")</f>
        <v>on track</v>
      </c>
      <c r="Q878" s="3">
        <f ca="1">IF(Proc[[#This Row],[DateClosed]]="",ABS(NETWORKDAYS(Proc[[#This Row],[DateOpened]],TODAY()))-1,ABS(NETWORKDAYS(Proc[[#This Row],[DateOpened]],Proc[[#This Row],[DateClosed]]))-1)</f>
        <v>2</v>
      </c>
      <c r="R878" s="74" t="s">
        <v>508</v>
      </c>
      <c r="S878" s="73"/>
    </row>
    <row r="879" spans="1:19" hidden="1">
      <c r="A879" s="72" t="s">
        <v>2654</v>
      </c>
      <c r="B879" s="73" t="str">
        <f>IFERROR(VLOOKUP(Proc[[#This Row],[App]],Table2[],3,0),"open")</f>
        <v>ok</v>
      </c>
      <c r="C879" s="72" t="s">
        <v>369</v>
      </c>
      <c r="D879" t="s">
        <v>2634</v>
      </c>
      <c r="E879" t="s">
        <v>2645</v>
      </c>
      <c r="F879" s="73" t="s">
        <v>2653</v>
      </c>
      <c r="G879" s="72" t="s">
        <v>400</v>
      </c>
      <c r="H879" s="73" t="str">
        <f>IF(Proc[[#This Row],[type]]="LFF (MDG-F)",MID(Proc[[#This Row],[Obj]],13,10),"")</f>
        <v/>
      </c>
      <c r="J879" s="73" t="b">
        <f>Proc[[#This Row],[Requested]]=Proc[[#This Row],[CurrentParent]]</f>
        <v>0</v>
      </c>
      <c r="K879" s="73" t="str">
        <f>IF(Proc[[#This Row],[Author]]="Marcela Urrego",VLOOKUP(LEFT(Proc[[#This Row],[Requested]],1),Table3[#All],2,0),VLOOKUP(Proc[[#This Row],[Author]],Table4[],2,0))</f>
        <v>LS</v>
      </c>
      <c r="L879" s="32" t="s">
        <v>530</v>
      </c>
      <c r="M879" s="69">
        <v>45720.368101851855</v>
      </c>
      <c r="N879" s="69">
        <v>45722</v>
      </c>
      <c r="O879" s="69">
        <v>45722</v>
      </c>
      <c r="P879" s="74" t="str">
        <f ca="1">IF(Proc[[#This Row],[DaysAgeing]]&gt;5,"yep","on track")</f>
        <v>on track</v>
      </c>
      <c r="Q879" s="3">
        <f ca="1">IF(Proc[[#This Row],[DateClosed]]="",ABS(NETWORKDAYS(Proc[[#This Row],[DateOpened]],TODAY()))-1,ABS(NETWORKDAYS(Proc[[#This Row],[DateOpened]],Proc[[#This Row],[DateClosed]]))-1)</f>
        <v>2</v>
      </c>
      <c r="R879" s="74" t="s">
        <v>508</v>
      </c>
      <c r="S879" s="73"/>
    </row>
    <row r="880" spans="1:19">
      <c r="A880" t="s">
        <v>2655</v>
      </c>
      <c r="B880" s="73" t="str">
        <f>IFERROR(VLOOKUP(Proc[[#This Row],[App]],Table2[],3,0),"open")</f>
        <v>open</v>
      </c>
      <c r="C880" t="s">
        <v>370</v>
      </c>
      <c r="D880" t="s">
        <v>2656</v>
      </c>
      <c r="E880" t="s">
        <v>1531</v>
      </c>
      <c r="F880" s="73" t="s">
        <v>689</v>
      </c>
      <c r="G880" s="72" t="s">
        <v>400</v>
      </c>
      <c r="H880" s="73" t="str">
        <f>IF(Proc[[#This Row],[type]]="LFF (MDG-F)",MID(Proc[[#This Row],[Obj]],13,10),"")</f>
        <v/>
      </c>
      <c r="J880" s="73" t="b">
        <f>Proc[[#This Row],[Requested]]=Proc[[#This Row],[CurrentParent]]</f>
        <v>0</v>
      </c>
      <c r="K880" s="73" t="str">
        <f>IF(Proc[[#This Row],[Author]]="Marcela Urrego",VLOOKUP(LEFT(Proc[[#This Row],[Requested]],1),Table3[#All],2,0),VLOOKUP(Proc[[#This Row],[Author]],Table4[],2,0))</f>
        <v>MGF</v>
      </c>
      <c r="L880" s="32" t="s">
        <v>530</v>
      </c>
      <c r="M880" s="69">
        <v>45721.618263888886</v>
      </c>
      <c r="P880" s="74" t="str">
        <f ca="1">IF(Proc[[#This Row],[DaysAgeing]]&gt;5,"yep","on track")</f>
        <v>on track</v>
      </c>
      <c r="Q880" s="3">
        <f ca="1">IF(Proc[[#This Row],[DateClosed]]="",ABS(NETWORKDAYS(Proc[[#This Row],[DateOpened]],TODAY()))-1,ABS(NETWORKDAYS(Proc[[#This Row],[DateOpened]],Proc[[#This Row],[DateClosed]]))-1)</f>
        <v>1</v>
      </c>
      <c r="R880" s="74" t="s">
        <v>1532</v>
      </c>
      <c r="S880" s="73"/>
    </row>
    <row r="881" spans="1:19">
      <c r="A881" s="72" t="s">
        <v>2655</v>
      </c>
      <c r="B881" s="73" t="str">
        <f>IFERROR(VLOOKUP(Proc[[#This Row],[App]],Table2[],3,0),"open")</f>
        <v>open</v>
      </c>
      <c r="C881" s="72" t="s">
        <v>375</v>
      </c>
      <c r="D881" t="s">
        <v>2657</v>
      </c>
      <c r="E881" t="s">
        <v>1531</v>
      </c>
      <c r="F881" s="73" t="s">
        <v>689</v>
      </c>
      <c r="G881" t="s">
        <v>406</v>
      </c>
      <c r="H881" s="73" t="str">
        <f>IF(Proc[[#This Row],[type]]="LFF (MDG-F)",MID(Proc[[#This Row],[Obj]],13,10),"")</f>
        <v>2123GIT130</v>
      </c>
      <c r="J881" s="73" t="b">
        <f>Proc[[#This Row],[Requested]]=Proc[[#This Row],[CurrentParent]]</f>
        <v>0</v>
      </c>
      <c r="K881" s="73" t="str">
        <f>IF(Proc[[#This Row],[Author]]="Marcela Urrego",VLOOKUP(LEFT(Proc[[#This Row],[Requested]],1),Table3[#All],2,0),VLOOKUP(Proc[[#This Row],[Author]],Table4[],2,0))</f>
        <v>MGF</v>
      </c>
      <c r="L881" s="32" t="s">
        <v>530</v>
      </c>
      <c r="M881" s="69">
        <v>45721.618263888886</v>
      </c>
      <c r="P881" s="74" t="str">
        <f ca="1">IF(Proc[[#This Row],[DaysAgeing]]&gt;5,"yep","on track")</f>
        <v>on track</v>
      </c>
      <c r="Q881" s="3">
        <f ca="1">IF(Proc[[#This Row],[DateClosed]]="",ABS(NETWORKDAYS(Proc[[#This Row],[DateOpened]],TODAY()))-1,ABS(NETWORKDAYS(Proc[[#This Row],[DateOpened]],Proc[[#This Row],[DateClosed]]))-1)</f>
        <v>1</v>
      </c>
      <c r="R881" s="74" t="s">
        <v>1532</v>
      </c>
      <c r="S881" s="73"/>
    </row>
  </sheetData>
  <phoneticPr fontId="0" type="noConversion"/>
  <conditionalFormatting sqref="D642">
    <cfRule type="duplicateValues" dxfId="13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G2:G881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5"/>
  <sheetViews>
    <sheetView workbookViewId="0">
      <selection activeCell="A9" sqref="A9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  <row r="115" spans="1:2">
      <c r="A115" t="s">
        <v>2512</v>
      </c>
      <c r="B115" t="s">
        <v>594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2025-03-06T14:09:44Z</dcterms:modified>
  <cp:category/>
  <cp:contentStatus/>
</cp:coreProperties>
</file>