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3F9571F6-4B15-4525-98A9-D043D6823109}" xr6:coauthVersionLast="47" xr6:coauthVersionMax="47" xr10:uidLastSave="{00000000-0000-0000-0000-000000000000}"/>
  <bookViews>
    <workbookView xWindow="-120" yWindow="-120" windowWidth="28110" windowHeight="16440" activeTab="4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3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2" i="1" l="1"/>
  <c r="H832" i="1"/>
  <c r="J832" i="1"/>
  <c r="K832" i="1"/>
  <c r="Q832" i="1"/>
  <c r="P832" i="1" s="1"/>
  <c r="B831" i="1"/>
  <c r="H831" i="1"/>
  <c r="J831" i="1"/>
  <c r="K831" i="1"/>
  <c r="Q831" i="1"/>
  <c r="P831" i="1" s="1"/>
  <c r="B826" i="1"/>
  <c r="B827" i="1"/>
  <c r="B828" i="1"/>
  <c r="B829" i="1"/>
  <c r="B830" i="1"/>
  <c r="H826" i="1"/>
  <c r="H827" i="1"/>
  <c r="H828" i="1"/>
  <c r="H829" i="1"/>
  <c r="H830" i="1"/>
  <c r="J826" i="1"/>
  <c r="J827" i="1"/>
  <c r="J828" i="1"/>
  <c r="J829" i="1"/>
  <c r="J830" i="1"/>
  <c r="K826" i="1"/>
  <c r="K827" i="1"/>
  <c r="K828" i="1"/>
  <c r="K829" i="1"/>
  <c r="K830" i="1"/>
  <c r="Q826" i="1"/>
  <c r="P826" i="1" s="1"/>
  <c r="Q827" i="1"/>
  <c r="P827" i="1" s="1"/>
  <c r="Q828" i="1"/>
  <c r="P828" i="1" s="1"/>
  <c r="Q829" i="1"/>
  <c r="P829" i="1" s="1"/>
  <c r="Q830" i="1"/>
  <c r="P830" i="1" s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B808" i="1"/>
  <c r="H808" i="1"/>
  <c r="J808" i="1"/>
  <c r="K808" i="1"/>
  <c r="Q808" i="1"/>
  <c r="P808" i="1" s="1"/>
  <c r="B800" i="1"/>
  <c r="B801" i="1"/>
  <c r="B802" i="1"/>
  <c r="B803" i="1"/>
  <c r="B804" i="1"/>
  <c r="B805" i="1"/>
  <c r="B806" i="1"/>
  <c r="B807" i="1"/>
  <c r="H800" i="1"/>
  <c r="H801" i="1"/>
  <c r="H802" i="1"/>
  <c r="H803" i="1"/>
  <c r="H804" i="1"/>
  <c r="H805" i="1"/>
  <c r="H806" i="1"/>
  <c r="H807" i="1"/>
  <c r="J800" i="1"/>
  <c r="J801" i="1"/>
  <c r="J802" i="1"/>
  <c r="J803" i="1"/>
  <c r="J804" i="1"/>
  <c r="J805" i="1"/>
  <c r="J806" i="1"/>
  <c r="J807" i="1"/>
  <c r="K800" i="1"/>
  <c r="K801" i="1"/>
  <c r="K802" i="1"/>
  <c r="K803" i="1"/>
  <c r="K804" i="1"/>
  <c r="K805" i="1"/>
  <c r="K806" i="1"/>
  <c r="K807" i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799" i="1"/>
  <c r="P799" i="1" s="1"/>
  <c r="Q798" i="1"/>
  <c r="P798" i="1" s="1"/>
  <c r="K799" i="1"/>
  <c r="J799" i="1"/>
  <c r="K798" i="1"/>
  <c r="J798" i="1"/>
  <c r="H799" i="1"/>
  <c r="H798" i="1"/>
  <c r="B798" i="1"/>
  <c r="B799" i="1"/>
  <c r="B797" i="1"/>
  <c r="H797" i="1"/>
  <c r="J797" i="1"/>
  <c r="K797" i="1"/>
  <c r="Q797" i="1"/>
  <c r="P797" i="1" s="1"/>
  <c r="B786" i="1"/>
  <c r="B787" i="1"/>
  <c r="B788" i="1"/>
  <c r="B789" i="1"/>
  <c r="B790" i="1"/>
  <c r="B791" i="1"/>
  <c r="B792" i="1"/>
  <c r="B793" i="1"/>
  <c r="B794" i="1"/>
  <c r="B795" i="1"/>
  <c r="B796" i="1"/>
  <c r="H786" i="1"/>
  <c r="H787" i="1"/>
  <c r="H788" i="1"/>
  <c r="H789" i="1"/>
  <c r="H790" i="1"/>
  <c r="H791" i="1"/>
  <c r="H792" i="1"/>
  <c r="H793" i="1"/>
  <c r="H794" i="1"/>
  <c r="H795" i="1"/>
  <c r="H796" i="1"/>
  <c r="J786" i="1"/>
  <c r="J787" i="1"/>
  <c r="J788" i="1"/>
  <c r="J789" i="1"/>
  <c r="J790" i="1"/>
  <c r="J791" i="1"/>
  <c r="J792" i="1"/>
  <c r="J793" i="1"/>
  <c r="J794" i="1"/>
  <c r="J795" i="1"/>
  <c r="J796" i="1"/>
  <c r="K786" i="1"/>
  <c r="K787" i="1"/>
  <c r="K788" i="1"/>
  <c r="K789" i="1"/>
  <c r="K790" i="1"/>
  <c r="K791" i="1"/>
  <c r="K792" i="1"/>
  <c r="K793" i="1"/>
  <c r="K794" i="1"/>
  <c r="K795" i="1"/>
  <c r="K796" i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B763" i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<sst xmlns="http://schemas.openxmlformats.org/spreadsheetml/2006/main" count="9222" uniqueCount="2571">
  <si>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</si>
  <si>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</si>
  <si>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</si>
  <si>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</si>
  <si>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</si>
  <si>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</si>
  <si>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</si>
  <si>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</si>
  <si>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</si>
  <si>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</si>
  <si>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</si>
  <si>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</si>
  <si>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</si>
  <si>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</si>
  <si>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</si>
  <si>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</si>
  <si>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</si>
  <si>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</si>
  <si>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</si>
  <si>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</si>
  <si>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</si>
  <si>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</si>
  <si>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</si>
  <si>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</si>
  <si>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</si>
  <si>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</si>
  <si>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</si>
  <si>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</si>
  <si>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</si>
  <si>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</si>
  <si>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</si>
  <si>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</si>
  <si>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</si>
  <si>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</si>
  <si>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</si>
  <si>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</si>
  <si>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</si>
  <si>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</si>
  <si>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</si>
  <si>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</si>
  <si>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</si>
  <si>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</si>
  <si>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</si>
  <si>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</si>
  <si>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</si>
  <si>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</si>
  <si>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</si>
  <si>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</si>
  <si>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</si>
  <si>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</si>
  <si>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</si>
  <si>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</si>
  <si>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</si>
  <si>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</si>
  <si>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</si>
  <si>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</si>
  <si>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</si>
  <si>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</si>
  <si>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</si>
  <si>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</si>
  <si>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</si>
  <si>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</si>
  <si>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</si>
  <si>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</si>
  <si>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</si>
  <si>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</si>
  <si>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</si>
  <si>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</si>
  <si>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</si>
  <si>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</si>
  <si>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</si>
  <si>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</si>
  <si>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</si>
  <si>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</si>
  <si>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</si>
  <si>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</si>
  <si>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</si>
  <si>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</si>
  <si>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</si>
  <si>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</si>
  <si>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</si>
  <si>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</si>
  <si>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</si>
  <si>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</si>
  <si>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</si>
  <si>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</si>
  <si>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</si>
  <si>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</si>
  <si>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</si>
  <si>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</si>
  <si>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</si>
  <si>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</si>
  <si>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</si>
  <si>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</si>
  <si>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</si>
  <si>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</si>
  <si>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</si>
  <si>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</si>
  <si>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</si>
  <si>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</si>
  <si>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</si>
  <si>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</si>
  <si>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</si>
  <si>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</si>
  <si>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</si>
  <si>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</si>
  <si>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</si>
  <si>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</si>
  <si>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</si>
  <si>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</si>
  <si>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</si>
  <si>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</si>
  <si>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</si>
  <si>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</si>
  <si>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</si>
  <si>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</si>
  <si>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</si>
  <si>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</si>
  <si>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</si>
  <si>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</si>
  <si>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</si>
  <si>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</si>
  <si>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</si>
  <si>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</si>
  <si>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</si>
  <si>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</si>
  <si>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</si>
  <si>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</si>
  <si>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</si>
  <si>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</si>
  <si>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</si>
  <si>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</si>
  <si>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</si>
  <si>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</si>
  <si>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</si>
  <si>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</si>
  <si>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</si>
  <si>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</si>
  <si>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</si>
  <si>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</si>
  <si>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</si>
  <si>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</si>
  <si>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</si>
  <si>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</si>
  <si>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</si>
  <si>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</si>
  <si>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</si>
  <si>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</si>
  <si>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</si>
  <si>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</si>
  <si>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</si>
  <si>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</si>
  <si>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</si>
  <si>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</si>
  <si>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</si>
  <si>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</si>
  <si>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</si>
  <si>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</si>
  <si>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</si>
  <si>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</si>
  <si>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</si>
  <si>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</si>
  <si>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</si>
  <si>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</si>
  <si>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</si>
  <si>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</si>
  <si>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</si>
  <si>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</si>
  <si>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</si>
  <si>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</si>
  <si>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</si>
  <si>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</si>
  <si>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</si>
  <si>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</si>
  <si>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</si>
  <si>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</si>
  <si>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</si>
  <si>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</si>
  <si>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</si>
  <si>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</si>
  <si>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</si>
  <si>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</si>
  <si>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</si>
  <si>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</si>
  <si>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</si>
  <si>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</si>
  <si>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</si>
  <si>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</si>
  <si>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</si>
  <si>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</si>
  <si>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</si>
  <si>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</si>
  <si>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</si>
  <si>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</si>
  <si>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</si>
  <si>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</si>
  <si>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</si>
  <si>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</si>
  <si>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</si>
  <si>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</si>
  <si>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</si>
  <si>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</si>
  <si>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</si>
  <si>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</si>
  <si>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</si>
  <si>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</si>
  <si>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</si>
  <si>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</si>
  <si>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</si>
  <si>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</si>
  <si>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</si>
  <si>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</si>
  <si>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</si>
  <si>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</si>
  <si>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</si>
  <si>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</si>
  <si>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</si>
  <si>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</si>
  <si>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</si>
  <si>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</si>
  <si>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</si>
  <si>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</si>
  <si>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</si>
  <si>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</si>
  <si>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</si>
  <si>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</si>
  <si>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</si>
  <si>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</si>
  <si>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</si>
  <si>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</si>
  <si>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</si>
  <si>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</si>
  <si>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</si>
  <si>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</si>
  <si>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</si>
  <si>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</si>
  <si>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</si>
  <si>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</si>
  <si>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</si>
  <si>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</si>
  <si>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</si>
  <si>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</si>
  <si>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</si>
  <si>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</si>
  <si>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</si>
  <si>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</si>
  <si>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</si>
  <si>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</si>
  <si>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</si>
  <si>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</si>
  <si>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</si>
  <si>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</si>
  <si>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</si>
  <si>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</si>
  <si>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</si>
  <si>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</si>
  <si>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</si>
  <si>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</si>
  <si>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</si>
  <si>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</si>
  <si>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</si>
  <si>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</si>
  <si>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</si>
  <si>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</si>
  <si>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</si>
  <si>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</si>
  <si>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</si>
  <si>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</si>
  <si>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</si>
  <si>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</si>
  <si>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</si>
  <si>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</si>
  <si>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</si>
  <si>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</si>
  <si>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</si>
  <si>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</si>
  <si>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</si>
  <si>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</si>
  <si>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</si>
  <si>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</si>
  <si>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</si>
  <si>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</si>
  <si>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</si>
  <si>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</si>
  <si>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</si>
  <si>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</si>
  <si>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</si>
  <si>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</si>
  <si>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</si>
  <si>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</si>
  <si>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</si>
  <si>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</si>
  <si>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</si>
  <si>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</si>
  <si>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</si>
  <si>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</si>
  <si>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</si>
  <si>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</si>
  <si>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</si>
  <si>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</si>
  <si>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</si>
  <si>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</si>
  <si>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</si>
  <si>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</si>
  <si>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</si>
  <si>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</si>
  <si>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</si>
  <si>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</si>
  <si>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</si>
  <si>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</si>
  <si>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</si>
  <si>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</si>
  <si>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</si>
  <si>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</si>
  <si>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</si>
  <si>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</si>
  <si>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</si>
  <si>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</si>
  <si>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</si>
  <si>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</si>
  <si>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</si>
  <si>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</si>
  <si>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</si>
  <si>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</si>
  <si>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</si>
  <si>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</si>
  <si>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</si>
  <si>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</si>
  <si>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</si>
  <si>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</si>
  <si>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</si>
  <si>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</si>
  <si>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</si>
  <si>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</si>
  <si>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</si>
  <si>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</si>
  <si>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</si>
  <si>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</si>
  <si>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</si>
  <si>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</si>
  <si>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</si>
  <si>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</si>
  <si>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</si>
  <si>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</si>
  <si>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</si>
  <si>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</si>
  <si>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</si>
  <si>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</si>
  <si>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</si>
  <si>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</si>
  <si>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</si>
  <si>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</si>
  <si>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</si>
  <si>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</si>
  <si>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</si>
  <si>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</si>
  <si>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</si>
  <si>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</si>
  <si>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</si>
  <si>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</si>
  <si>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</si>
  <si>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</si>
  <si>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</si>
  <si>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</si>
  <si>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</si>
  <si>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</si>
  <si>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</si>
  <si>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</si>
  <si>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</si>
  <si>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</si>
  <si>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</si>
  <si>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</si>
  <si>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</si>
  <si>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</si>
  <si>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</si>
  <si>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</si>
  <si>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</si>
  <si>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</si>
  <si>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</si>
  <si>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</si>
  <si>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</si>
  <si>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</si>
  <si>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</si>
  <si>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</si>
  <si>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</si>
  <si>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</si>
  <si>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</si>
  <si>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</si>
  <si>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</si>
  <si>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</si>
  <si>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</si>
  <si>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</si>
  <si>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</si>
  <si>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</si>
  <si>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</si>
  <si>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</si>
  <si>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</si>
  <si>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</si>
  <si>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</si>
  <si>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</si>
  <si>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</si>
  <si>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</si>
  <si>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</si>
  <si>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</si>
  <si>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</si>
  <si>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</si>
  <si>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</si>
  <si>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</si>
  <si>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</si>
  <si>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</si>
  <si>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</si>
  <si>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</si>
  <si>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</si>
  <si>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</si>
  <si>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</si>
  <si>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</si>
  <si>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</si>
  <si>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</si>
  <si>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</si>
  <si>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</si>
  <si>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</si>
  <si>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</si>
  <si>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</si>
  <si>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</si>
  <si>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</si>
  <si>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</si>
  <si>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</si>
  <si>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</si>
  <si>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</si>
  <si>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</si>
  <si>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</si>
  <si>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</si>
  <si>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</si>
  <si>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</si>
  <si>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</si>
  <si>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</si>
  <si>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</si>
  <si>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</si>
  <si>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</si>
  <si>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</si>
  <si>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</si>
  <si>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</si>
  <si>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</si>
  <si>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</si>
  <si>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</si>
  <si>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</si>
  <si>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</si>
  <si>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</si>
  <si>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</si>
  <si>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</si>
  <si>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</si>
  <si>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</si>
  <si>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</si>
  <si>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</si>
  <si>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</si>
  <si>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</si>
  <si>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</si>
  <si>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</si>
  <si>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</si>
  <si>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</si>
  <si>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</si>
  <si>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</si>
  <si>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</si>
  <si>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</si>
  <si>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</si>
  <si>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</si>
  <si>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</si>
  <si>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</si>
  <si>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</si>
  <si>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</si>
  <si>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</si>
  <si>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</si>
  <si>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</si>
  <si>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</si>
  <si>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</si>
  <si>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</si>
  <si>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</si>
  <si>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</si>
  <si>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</si>
  <si>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</si>
  <si>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</si>
  <si>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</si>
  <si>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</si>
  <si>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</si>
  <si>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</si>
  <si>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</si>
  <si>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</si>
  <si>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</si>
  <si>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</si>
  <si>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</si>
  <si>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</si>
  <si>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</si>
  <si>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</si>
  <si>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</si>
  <si>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</si>
  <si>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</si>
  <si>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</si>
  <si>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</si>
  <si>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</si>
  <si>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</si>
  <si>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</si>
  <si>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</si>
  <si>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</si>
  <si>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</si>
  <si>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</si>
  <si>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</si>
  <si>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</si>
  <si>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</si>
  <si>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</si>
  <si>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</si>
  <si>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</si>
  <si>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</si>
  <si>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</si>
  <si>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</si>
  <si>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</si>
  <si>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</si>
  <si>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</si>
  <si>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</si>
  <si>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</si>
  <si>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</si>
  <si>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</si>
  <si>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</si>
  <si>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</si>
  <si>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</si>
  <si>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</si>
  <si>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</si>
  <si>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</si>
  <si>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</si>
  <si>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</si>
  <si>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</si>
  <si>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</si>
  <si>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</si>
  <si>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</si>
  <si>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</si>
  <si>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</si>
  <si>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</si>
  <si>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</si>
  <si>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</si>
  <si>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</si>
  <si>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</si>
  <si>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</si>
  <si>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</si>
  <si>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</si>
  <si>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</si>
  <si>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</si>
  <si>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</si>
  <si>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</si>
  <si>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</si>
  <si>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</si>
  <si>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</si>
  <si>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</si>
  <si>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</si>
  <si>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</si>
  <si>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</si>
  <si>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</si>
  <si>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</si>
  <si>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</si>
  <si>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</si>
  <si>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</si>
  <si>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</si>
  <si>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</si>
  <si>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</si>
  <si>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</si>
  <si>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</si>
  <si>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</si>
  <si>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</si>
  <si>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</si>
  <si>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</si>
  <si>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</si>
  <si>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</si>
  <si>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</si>
  <si>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</si>
  <si>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</si>
  <si>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</si>
  <si>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</si>
  <si>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</si>
  <si>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</si>
  <si>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</si>
  <si>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</si>
  <si>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</si>
  <si>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</si>
  <si>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</si>
  <si>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</si>
  <si>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</si>
  <si>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</si>
  <si>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</si>
  <si>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</si>
  <si>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</si>
  <si>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</si>
  <si>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</si>
  <si>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</si>
  <si>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</si>
  <si>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</si>
  <si>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</si>
  <si>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</si>
  <si>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</si>
  <si>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</si>
  <si>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</si>
  <si>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</si>
  <si>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</si>
  <si>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</si>
  <si>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</si>
  <si>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</si>
  <si>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</si>
  <si>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</si>
  <si>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</si>
  <si>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</si>
  <si>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</si>
  <si>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</si>
  <si>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</si>
  <si>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</si>
  <si>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</si>
  <si>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</si>
  <si>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</si>
  <si>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</si>
  <si>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</si>
  <si>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</si>
  <si>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</si>
  <si>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</si>
  <si>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</si>
  <si>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</si>
  <si>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</si>
  <si>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</si>
  <si>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</si>
  <si>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</si>
  <si>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</si>
  <si>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</si>
  <si>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</si>
  <si>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</si>
  <si>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</si>
  <si>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</si>
  <si>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</si>
  <si>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</si>
  <si>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</si>
  <si>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</si>
  <si>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</si>
  <si>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</si>
  <si>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</si>
  <si>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</si>
  <si>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</si>
  <si>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</si>
  <si>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</si>
  <si>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</si>
  <si>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</si>
  <si>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</si>
  <si>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</si>
  <si>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</si>
  <si>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</si>
  <si>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</si>
  <si>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</si>
  <si>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</si>
  <si>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</si>
  <si>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</si>
  <si>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</si>
  <si>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</si>
  <si>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</si>
  <si>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</si>
  <si>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</si>
  <si>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</si>
  <si>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</si>
  <si>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</si>
  <si>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</si>
  <si>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</si>
  <si>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</si>
  <si>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</si>
  <si>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</si>
  <si>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</si>
  <si>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</si>
  <si>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</si>
  <si>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</si>
  <si>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</si>
  <si>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</si>
  <si>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</si>
  <si>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</si>
  <si>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</si>
  <si>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</si>
  <si>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</si>
  <si>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</si>
  <si>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</si>
  <si>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</si>
  <si>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</si>
  <si>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</si>
  <si>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</si>
  <si>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</si>
  <si>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</si>
  <si>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</si>
  <si>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</si>
  <si>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</si>
  <si>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</si>
  <si>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</si>
  <si>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</si>
  <si>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</si>
  <si>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</si>
  <si>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</si>
  <si>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</si>
  <si>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</si>
  <si>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</si>
  <si>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</si>
  <si>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</si>
  <si>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</si>
  <si>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</si>
  <si>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</si>
  <si>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</si>
  <si>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</si>
  <si>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</si>
  <si>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</si>
  <si>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</si>
  <si>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</si>
  <si>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</si>
  <si>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</si>
  <si>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</si>
  <si>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</si>
  <si>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</si>
  <si>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</si>
  <si>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</si>
  <si>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</si>
  <si>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</si>
  <si>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</si>
  <si>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</si>
  <si>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</si>
  <si>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</si>
  <si>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</si>
  <si>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</si>
  <si>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</si>
  <si>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</si>
  <si>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</si>
  <si>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</si>
  <si>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</si>
  <si>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</si>
  <si>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</si>
  <si>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</si>
  <si>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</si>
  <si>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</si>
  <si>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</si>
  <si>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</si>
  <si>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</si>
  <si>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</si>
  <si>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</si>
  <si>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</si>
  <si>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</si>
  <si>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</si>
  <si>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</si>
  <si>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</si>
  <si>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</si>
  <si>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</si>
  <si>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</si>
  <si>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</si>
  <si>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</si>
  <si>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</si>
  <si>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</si>
  <si>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</si>
  <si>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</si>
  <si>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</si>
  <si>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</si>
  <si>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</si>
  <si>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</si>
  <si>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</si>
  <si>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</si>
  <si>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</si>
  <si>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</si>
  <si>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</si>
  <si>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</si>
  <si>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</si>
  <si>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</si>
  <si>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</si>
  <si>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</si>
  <si>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</si>
  <si>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</si>
  <si>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</si>
  <si>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</si>
  <si>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</si>
  <si>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</si>
  <si>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</si>
  <si>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</si>
  <si>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</si>
  <si>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</si>
  <si>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</si>
  <si>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</si>
  <si>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</si>
  <si>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</si>
  <si>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</si>
  <si>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</si>
  <si>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</si>
  <si>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</si>
  <si>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</si>
  <si>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</si>
  <si>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</si>
  <si>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</si>
  <si>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</si>
  <si>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</si>
  <si>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</si>
  <si>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</si>
  <si>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</si>
  <si>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</si>
  <si>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</si>
  <si>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</si>
  <si>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</si>
  <si>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</si>
  <si>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</si>
  <si>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</si>
  <si>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</si>
  <si>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</si>
  <si>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</si>
  <si>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</si>
  <si>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</si>
  <si>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</si>
  <si>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</si>
  <si>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</si>
  <si>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</si>
  <si>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</si>
  <si>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</si>
  <si>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</si>
  <si>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</si>
  <si>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</si>
  <si>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</si>
  <si>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</si>
  <si>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</si>
  <si>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</si>
  <si>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</si>
  <si>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</si>
  <si>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</si>
  <si>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</si>
  <si>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</si>
  <si>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</si>
  <si>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</si>
  <si>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</si>
  <si>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</si>
  <si>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</si>
  <si>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</si>
  <si>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</si>
  <si>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</si>
  <si>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</si>
  <si>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</si>
  <si>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</si>
  <si>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</si>
  <si>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</si>
  <si>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</si>
  <si>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</si>
  <si>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</si>
  <si>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</si>
  <si>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</si>
  <si>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</si>
  <si>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</si>
  <si>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</si>
  <si>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</si>
  <si>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</si>
  <si>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</si>
  <si>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</si>
  <si>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</si>
  <si>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</si>
  <si>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</si>
  <si>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</si>
  <si>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</si>
  <si>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</si>
  <si>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</si>
  <si>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</si>
  <si>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</si>
  <si>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</si>
  <si>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</si>
  <si>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</si>
  <si>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</si>
  <si>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</si>
  <si>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</si>
  <si>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</si>
  <si>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</si>
  <si>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</si>
  <si>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</si>
  <si>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</si>
  <si>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</si>
  <si>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</si>
  <si>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</si>
  <si>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</si>
  <si>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</si>
  <si>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</si>
  <si>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</si>
  <si>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</si>
  <si>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</si>
  <si>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</si>
  <si>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</si>
  <si>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</si>
  <si>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</si>
  <si>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</si>
  <si>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</si>
  <si>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</si>
  <si>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</si>
  <si>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</si>
  <si>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</si>
  <si>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</si>
  <si>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</si>
  <si>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</si>
  <si>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</si>
  <si>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</si>
  <si>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</si>
  <si>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</si>
  <si>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</si>
  <si>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</si>
  <si>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</si>
  <si>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</si>
  <si>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</si>
  <si>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</si>
  <si>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</si>
  <si>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</si>
  <si>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</si>
  <si>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</si>
  <si>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</si>
  <si>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</si>
  <si>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</si>
  <si>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</si>
  <si>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</si>
  <si>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</si>
  <si>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</si>
  <si>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</si>
  <si>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</si>
  <si>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</si>
  <si>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</si>
  <si>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</si>
  <si>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</si>
  <si>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</si>
  <si>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</si>
  <si>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</si>
  <si>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</si>
  <si>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</si>
  <si>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</si>
  <si>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</si>
  <si>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</si>
  <si>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</si>
  <si>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</si>
  <si>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</si>
  <si>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</si>
  <si>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</si>
  <si>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</si>
  <si>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</si>
  <si>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</si>
  <si>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</si>
  <si>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</si>
  <si>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</si>
  <si>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</si>
  <si>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</si>
  <si>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</si>
  <si>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</si>
  <si>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</si>
  <si>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</si>
  <si>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</si>
  <si>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</si>
  <si>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</si>
  <si>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</si>
  <si>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</si>
  <si>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</si>
  <si>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</si>
  <si>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</si>
  <si>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</si>
  <si>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</si>
  <si>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</si>
  <si>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</si>
  <si>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</si>
  <si>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</si>
  <si>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</si>
  <si>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</si>
  <si>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</si>
  <si>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</si>
  <si>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</si>
  <si>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</si>
  <si>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</si>
  <si>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</si>
  <si>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</si>
  <si>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</si>
  <si>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</si>
  <si>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</si>
  <si>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</si>
  <si>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</si>
  <si>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</si>
  <si>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</si>
  <si>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</si>
  <si>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</si>
  <si>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</si>
  <si>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</si>
  <si>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</si>
  <si>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</si>
  <si>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</si>
  <si>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</si>
  <si>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</si>
  <si>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</si>
  <si>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</si>
  <si>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</si>
  <si>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</si>
  <si>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</si>
  <si>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</si>
  <si>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</si>
  <si>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</si>
  <si>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</si>
  <si>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</si>
  <si>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</si>
  <si>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</si>
  <si>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</si>
  <si>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</si>
  <si>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</si>
  <si>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</si>
  <si>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</si>
  <si>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</si>
  <si>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</si>
  <si>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</si>
  <si>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</si>
  <si>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</si>
  <si>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</si>
  <si>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</si>
  <si>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</si>
  <si>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</si>
  <si>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</si>
  <si>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</si>
  <si>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</si>
  <si>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</si>
  <si>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</si>
  <si>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</si>
  <si>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</si>
  <si>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</si>
  <si>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</si>
  <si>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</si>
  <si>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</si>
  <si>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</si>
  <si>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</si>
  <si>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</si>
  <si>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</si>
  <si>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</si>
  <si>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</si>
  <si>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</si>
  <si>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</si>
  <si>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</si>
  <si>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</si>
  <si>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</si>
  <si>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</si>
  <si>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</si>
  <si>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</si>
  <si>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</si>
  <si>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</si>
  <si>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</si>
  <si>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</si>
  <si>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</si>
  <si>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</si>
  <si>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</si>
  <si>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</si>
  <si>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</si>
  <si>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</si>
  <si>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</si>
  <si>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</si>
  <si>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</si>
  <si>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</si>
  <si>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</si>
  <si>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</si>
  <si>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</si>
  <si>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</si>
  <si>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</si>
  <si>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</si>
  <si>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</si>
  <si>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</si>
  <si>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</si>
  <si>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</si>
  <si>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</si>
  <si>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</si>
  <si>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</si>
  <si>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</si>
  <si>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</si>
  <si>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</si>
  <si>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</si>
  <si>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</si>
  <si>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</si>
  <si>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</si>
  <si>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</si>
  <si>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</si>
  <si>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</si>
  <si>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</si>
  <si>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</si>
  <si>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</si>
  <si>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</si>
  <si>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</si>
  <si>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</si>
  <si>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</si>
  <si>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</si>
  <si>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</si>
  <si>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</si>
  <si>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</si>
  <si>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</si>
  <si>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</si>
  <si>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</si>
  <si>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</si>
  <si>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</si>
  <si>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</si>
  <si>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</si>
  <si>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</si>
  <si>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</si>
  <si>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</si>
  <si>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</si>
  <si>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</si>
  <si>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</si>
  <si>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</si>
  <si>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</si>
  <si>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</si>
  <si>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</si>
  <si>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</si>
  <si>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</si>
  <si>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</si>
  <si>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</si>
  <si>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</si>
  <si>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</si>
  <si>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</si>
  <si>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</si>
  <si>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</si>
  <si>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</si>
  <si>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</si>
  <si>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</si>
  <si>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</si>
  <si>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</si>
  <si>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</si>
  <si>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</si>
  <si>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</si>
  <si>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</si>
  <si>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</si>
  <si>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</si>
  <si>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</si>
  <si>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</si>
  <si>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</si>
  <si>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</si>
  <si>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</si>
  <si>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</si>
  <si>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</si>
  <si>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</si>
  <si>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</si>
  <si>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</si>
  <si>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</si>
  <si>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</si>
  <si>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</si>
  <si>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</si>
  <si>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</si>
  <si>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</si>
  <si>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</si>
  <si>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</si>
  <si>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</si>
  <si>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</si>
  <si>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</si>
  <si>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</si>
  <si>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</si>
  <si>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</si>
  <si>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</si>
  <si>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</si>
  <si>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</si>
  <si>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</si>
  <si>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</si>
  <si>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</si>
  <si>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</si>
  <si>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</si>
  <si>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</si>
  <si>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</si>
  <si>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</si>
  <si>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</si>
  <si>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</si>
  <si>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</si>
  <si>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</si>
  <si>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</si>
  <si>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</si>
  <si>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</si>
  <si>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</si>
  <si>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</si>
  <si>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</si>
  <si>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</si>
  <si>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</si>
  <si>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</si>
  <si>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</si>
  <si>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</si>
  <si>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</si>
  <si>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</si>
  <si>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</si>
  <si>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</si>
  <si>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</si>
  <si>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</si>
  <si>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</si>
  <si>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</si>
  <si>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</si>
  <si>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</si>
  <si>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</si>
  <si>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</si>
  <si>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</si>
  <si>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</si>
  <si>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</si>
  <si>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</si>
  <si>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</si>
  <si>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</si>
  <si>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</si>
  <si>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</si>
  <si>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</si>
  <si>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</si>
  <si>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</si>
  <si>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</si>
  <si>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</si>
  <si>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</si>
  <si>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</si>
  <si>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</si>
  <si>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</si>
  <si>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</si>
  <si>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</si>
  <si>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</si>
  <si>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</si>
  <si>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</si>
  <si>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</si>
  <si>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</si>
  <si>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</si>
  <si>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</si>
  <si>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</si>
  <si>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</si>
  <si>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</si>
  <si>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</si>
  <si>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</si>
  <si>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</si>
  <si>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</si>
  <si>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</si>
  <si>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</si>
  <si>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</si>
  <si>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</si>
  <si>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</si>
  <si>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</si>
  <si>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</si>
  <si>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</si>
  <si>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</si>
  <si>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</si>
  <si>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</si>
  <si>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</si>
  <si>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</si>
  <si>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</si>
  <si>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</si>
  <si>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</si>
  <si>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</si>
  <si>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</si>
  <si>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</si>
  <si>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</si>
  <si>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</si>
  <si>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</si>
  <si>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</si>
  <si>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</si>
  <si>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</si>
  <si>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</si>
  <si>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</si>
  <si>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</si>
  <si>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</si>
  <si>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</si>
  <si>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</si>
  <si>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</si>
  <si>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</si>
  <si>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</si>
  <si>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</si>
  <si>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</si>
  <si>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</si>
  <si>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</si>
  <si>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</si>
  <si>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</si>
  <si>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</si>
  <si>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</si>
  <si>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</si>
  <si>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</si>
  <si>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</si>
  <si>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</si>
  <si>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</si>
  <si>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</si>
  <si>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</si>
  <si>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</si>
  <si>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</si>
  <si>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</si>
  <si>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</si>
  <si>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</si>
  <si>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</si>
  <si>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</si>
  <si>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</si>
  <si>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</si>
  <si>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</si>
  <si>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</si>
  <si>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</si>
  <si>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</si>
  <si>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</si>
  <si>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</si>
  <si>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</si>
  <si>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</si>
  <si>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</si>
  <si>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</si>
  <si>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</si>
  <si>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</si>
  <si>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</si>
  <si>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</si>
  <si>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</si>
  <si>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</si>
  <si>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</si>
  <si>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</si>
  <si>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</si>
  <si>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</si>
  <si>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</si>
  <si>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</si>
  <si>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</si>
  <si>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</si>
  <si>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</si>
  <si>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</si>
  <si>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</si>
  <si>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</si>
  <si>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</si>
  <si>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</si>
  <si>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</si>
  <si>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</si>
  <si>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</si>
  <si>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</si>
  <si>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</si>
  <si>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</si>
  <si>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</si>
  <si>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</si>
  <si>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</si>
  <si>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</si>
  <si>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</si>
  <si>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</si>
  <si>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</si>
  <si>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</si>
  <si>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</si>
  <si>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</si>
  <si>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</si>
  <si>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</si>
  <si>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</si>
  <si>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</si>
  <si>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</si>
  <si>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</si>
  <si>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</si>
  <si>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</si>
  <si>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</si>
  <si>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</si>
  <si>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</si>
  <si>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</si>
  <si>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</si>
  <si>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</si>
  <si>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</si>
  <si>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</si>
  <si>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</si>
  <si>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</si>
  <si>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</si>
  <si>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</si>
  <si>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</si>
  <si>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</si>
  <si>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</si>
  <si>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</si>
  <si>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</si>
  <si>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</si>
  <si>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</si>
  <si>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</si>
  <si>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</si>
  <si>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</si>
  <si>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</si>
  <si>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</si>
  <si>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</si>
  <si>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</si>
  <si>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</si>
  <si>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</si>
  <si>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</si>
  <si>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</si>
  <si>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</si>
  <si>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</si>
  <si>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</si>
  <si>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</si>
  <si>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</si>
  <si>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</si>
  <si>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</si>
  <si>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</si>
  <si>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</si>
  <si>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</si>
  <si>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</si>
  <si>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</si>
  <si>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</si>
  <si>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</si>
  <si>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</si>
  <si>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</si>
  <si>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</si>
  <si>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</si>
  <si>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</si>
  <si>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</si>
  <si>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</si>
  <si>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</si>
  <si>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</si>
  <si>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</si>
  <si>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</si>
  <si>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</si>
  <si>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</si>
  <si>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</si>
  <si>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</si>
  <si>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</si>
  <si>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</si>
  <si>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</si>
  <si>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</si>
  <si>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</si>
  <si>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</si>
  <si>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</si>
  <si>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</si>
  <si>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</si>
  <si>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</si>
  <si>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</si>
  <si>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</si>
  <si>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</si>
  <si>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</si>
  <si>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</si>
  <si>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</si>
  <si>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</si>
  <si>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</si>
  <si>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</si>
  <si>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</si>
  <si>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</si>
  <si>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</si>
  <si>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</si>
  <si>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</si>
  <si>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</si>
  <si>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</si>
  <si>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</si>
  <si>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</si>
  <si>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</si>
  <si>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</si>
  <si>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</si>
  <si>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</si>
  <si>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</si>
  <si>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</si>
  <si>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</si>
  <si>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</si>
  <si>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</si>
  <si>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</si>
  <si>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</si>
  <si>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</si>
  <si>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</si>
  <si>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</si>
  <si>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</si>
  <si>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</si>
  <si>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</si>
  <si>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</si>
  <si>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</si>
  <si>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</si>
  <si>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</si>
  <si>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</si>
  <si>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</si>
  <si>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</si>
  <si>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</si>
  <si>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</si>
  <si>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</si>
  <si>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</si>
  <si>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</si>
  <si>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</si>
  <si>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</si>
  <si>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</si>
  <si>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</si>
  <si>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</si>
  <si>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</si>
  <si>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</si>
  <si>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</si>
  <si>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</si>
  <si>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</si>
  <si>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</si>
  <si>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</si>
  <si>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</si>
  <si>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</si>
  <si>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</si>
  <si>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</si>
  <si>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</si>
  <si>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</si>
  <si>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</si>
  <si>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</si>
  <si>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</si>
  <si>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</si>
  <si>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</si>
  <si>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</si>
  <si>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</si>
  <si>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</si>
  <si>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</si>
  <si>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</si>
  <si>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</si>
  <si>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</si>
  <si>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</si>
  <si>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</si>
  <si>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</si>
  <si>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</si>
  <si>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</si>
  <si>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</si>
  <si>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</si>
  <si>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</si>
  <si>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</si>
  <si>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</si>
  <si>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</si>
  <si>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</si>
  <si>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</si>
  <si>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</si>
  <si>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</si>
  <si>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</si>
  <si>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</si>
  <si>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</si>
  <si>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</si>
  <si>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</si>
  <si>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</si>
  <si>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</si>
  <si>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</si>
  <si>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</si>
  <si>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</si>
  <si>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</si>
  <si>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</si>
  <si>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</si>
  <si>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</si>
  <si>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</si>
  <si>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</si>
  <si>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</si>
  <si>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</si>
  <si>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</si>
  <si>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</si>
  <si>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</si>
  <si>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</si>
  <si>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</si>
  <si>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</si>
  <si>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</si>
  <si>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</si>
  <si>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</si>
  <si>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</si>
  <si>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</si>
  <si>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</si>
  <si>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</si>
  <si>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</si>
  <si>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</si>
  <si>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</si>
  <si>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</si>
  <si>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</si>
  <si>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</si>
  <si>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</si>
  <si>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</si>
  <si>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</si>
  <si>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</si>
  <si>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</si>
  <si>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</si>
  <si>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</si>
  <si>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</si>
  <si>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</si>
  <si>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</si>
  <si>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</si>
  <si>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</si>
  <si>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</si>
  <si>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</si>
  <si>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</si>
  <si>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</si>
  <si>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</si>
  <si>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</si>
  <si>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</si>
  <si>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</si>
  <si>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</si>
  <si>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</si>
  <si>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</si>
  <si>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</si>
  <si>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</si>
  <si>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</si>
  <si>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</si>
  <si>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</si>
  <si>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</si>
  <si>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</si>
  <si>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</si>
  <si>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</si>
  <si>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</si>
  <si>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</si>
  <si>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</si>
  <si>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</si>
  <si>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</si>
  <si>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</si>
  <si>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</si>
  <si>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</si>
  <si>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</si>
  <si>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</si>
  <si>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</si>
  <si>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</si>
  <si>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</si>
  <si>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</si>
  <si>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</si>
  <si>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</si>
  <si>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</si>
  <si>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</si>
  <si>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</si>
  <si>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</si>
  <si>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</si>
  <si>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</si>
  <si>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</si>
  <si>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</si>
  <si>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</si>
  <si>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</si>
  <si>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</si>
  <si>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</si>
  <si>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</si>
  <si>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</si>
  <si>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</si>
  <si>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</si>
  <si>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</si>
  <si>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</si>
  <si>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</si>
  <si>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</si>
  <si>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</si>
  <si>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</si>
  <si>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</si>
  <si>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</si>
  <si>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</si>
  <si>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</si>
  <si>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</si>
  <si>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</si>
  <si>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</si>
  <si>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</si>
  <si>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</si>
  <si>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</si>
  <si>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</si>
  <si>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</si>
  <si>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</si>
  <si>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</si>
  <si>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</si>
  <si>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</si>
  <si>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</si>
  <si>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</si>
  <si>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</si>
  <si>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</si>
  <si>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</si>
  <si>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</si>
  <si>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</si>
  <si>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</si>
  <si>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</si>
  <si>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</si>
  <si>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</si>
  <si>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</si>
  <si>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</si>
  <si>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</si>
  <si>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</si>
  <si>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</si>
  <si>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</si>
  <si>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</si>
  <si>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</si>
  <si>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</si>
  <si>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</si>
  <si>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</si>
  <si>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</si>
  <si>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</si>
  <si>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</si>
  <si>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</si>
  <si>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</si>
  <si>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</si>
  <si>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</si>
  <si>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</si>
  <si>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</si>
  <si>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</si>
  <si>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</si>
  <si>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</si>
  <si>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</si>
  <si>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</si>
  <si>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</si>
  <si>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</si>
  <si>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</si>
  <si>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</si>
  <si>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</si>
  <si>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</si>
  <si>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</si>
  <si>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</si>
  <si>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</si>
  <si>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</si>
  <si>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</si>
  <si>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</si>
  <si>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</si>
  <si>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</si>
  <si>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</si>
  <si>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</si>
  <si>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</si>
  <si>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</si>
  <si>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</si>
  <si>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</si>
  <si>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</si>
  <si>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</si>
  <si>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</si>
  <si>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</si>
  <si>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</si>
  <si>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</si>
  <si>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</si>
  <si>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</si>
  <si>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</si>
  <si>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</si>
  <si>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</si>
  <si>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</si>
  <si>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</si>
  <si>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</si>
  <si>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</si>
  <si>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</si>
  <si>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</si>
  <si>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</si>
  <si>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</si>
  <si>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</si>
  <si>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</si>
  <si>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</si>
  <si>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</si>
  <si>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</si>
  <si>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</si>
  <si>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</si>
  <si>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</si>
  <si>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</si>
  <si>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</si>
  <si>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</si>
  <si>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</si>
  <si>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</si>
  <si>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</si>
  <si>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</si>
  <si>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</si>
  <si>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</si>
  <si>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</si>
  <si>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</si>
  <si>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</si>
  <si>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</si>
  <si>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</si>
  <si>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</si>
  <si>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</si>
  <si>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</si>
  <si>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</si>
  <si>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</si>
  <si>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</si>
  <si>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</si>
  <si>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</si>
  <si>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</si>
  <si>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</si>
  <si>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</si>
  <si>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</si>
  <si>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</si>
  <si>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</si>
  <si>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</si>
  <si>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</si>
  <si>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</si>
  <si>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</si>
  <si>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</si>
  <si>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</si>
  <si>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</si>
  <si>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</si>
  <si>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</si>
  <si>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</si>
  <si>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</si>
  <si>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</si>
  <si>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</si>
  <si>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</si>
  <si>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</si>
  <si>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</si>
  <si>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</si>
  <si>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</si>
  <si>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</si>
  <si>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</si>
  <si>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</si>
  <si>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</si>
  <si>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</si>
  <si>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</si>
  <si>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</si>
  <si>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</si>
  <si>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</si>
  <si>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</si>
  <si>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</si>
  <si>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</si>
  <si>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</si>
  <si>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</si>
  <si>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</si>
  <si>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</si>
  <si>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</si>
  <si>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</si>
  <si>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</si>
  <si>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</si>
  <si>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</si>
  <si>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</si>
  <si>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</si>
  <si>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</si>
  <si>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</si>
  <si>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</si>
  <si>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</si>
  <si>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</si>
  <si>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</si>
  <si>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</si>
  <si>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</si>
  <si>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</si>
  <si>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</si>
  <si>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</si>
  <si>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</si>
  <si>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</si>
  <si>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</si>
  <si>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</si>
  <si>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</si>
  <si>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</si>
  <si>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</si>
  <si>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</si>
  <si>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</si>
  <si>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</si>
  <si>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</si>
  <si>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</si>
  <si>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</si>
  <si>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</si>
  <si>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</si>
  <si>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</si>
  <si>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</si>
  <si>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</si>
  <si>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</si>
  <si>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</si>
  <si>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</si>
  <si>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</si>
  <si>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</si>
  <si>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</si>
  <si>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</si>
  <si>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</si>
  <si>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</si>
  <si>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</si>
  <si>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</si>
  <si>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</si>
  <si>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</si>
  <si>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</si>
  <si>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</si>
  <si>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</si>
  <si>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</si>
  <si>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</si>
  <si>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</si>
  <si>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</si>
  <si>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</si>
  <si>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</si>
  <si>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</si>
  <si>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</si>
  <si>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</si>
  <si>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</si>
  <si>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</si>
  <si>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</si>
  <si>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</si>
  <si>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</si>
  <si>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</si>
  <si>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</si>
  <si>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</si>
  <si>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</si>
  <si>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</si>
  <si>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</si>
  <si>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</si>
  <si>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</si>
  <si>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</si>
  <si>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</si>
  <si>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</si>
  <si>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</si>
  <si>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</si>
  <si>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</si>
  <si>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</si>
  <si>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</si>
  <si>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</si>
  <si>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</si>
  <si>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</si>
  <si>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</si>
  <si>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</si>
  <si>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</si>
  <si>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</si>
  <si>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</si>
  <si>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</si>
  <si>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</si>
  <si>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</si>
  <si>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</si>
  <si>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</si>
  <si>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</si>
  <si>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</si>
  <si>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</si>
  <si>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</si>
  <si>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</si>
  <si>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</si>
  <si>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</si>
  <si>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</si>
  <si>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</si>
  <si>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</si>
  <si>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</si>
  <si>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</si>
  <si>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</si>
  <si>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</si>
  <si>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</si>
  <si>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</si>
  <si>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</si>
  <si>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</si>
  <si>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</si>
  <si>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</si>
  <si>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</si>
  <si>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</si>
  <si>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</si>
  <si>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</si>
  <si>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</si>
  <si>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</si>
  <si>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</si>
  <si>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</si>
  <si>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</si>
  <si>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</si>
  <si>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</si>
  <si>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</si>
  <si>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</si>
  <si>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</si>
  <si>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</si>
  <si>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</si>
  <si>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</si>
  <si>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</si>
  <si>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</si>
  <si>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</si>
  <si>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</si>
  <si>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</si>
  <si>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</si>
  <si>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</si>
  <si>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</si>
  <si>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</si>
  <si>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</si>
  <si>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</si>
  <si>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</si>
  <si>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</si>
  <si>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</si>
  <si>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</si>
  <si>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</si>
  <si>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</si>
  <si>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</si>
  <si>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</si>
  <si>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</si>
  <si>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</si>
  <si>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</si>
  <si>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</si>
  <si>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</si>
  <si>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</si>
  <si>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</si>
  <si>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</si>
  <si>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</si>
  <si>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</si>
  <si>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</si>
  <si>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</si>
  <si>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</si>
  <si>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</si>
  <si>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</si>
  <si>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</si>
  <si>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</si>
  <si>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</si>
  <si>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</si>
  <si>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</si>
  <si>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</si>
  <si>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</si>
  <si>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</si>
  <si>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</si>
  <si>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</si>
  <si>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</si>
  <si>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</si>
  <si>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</si>
  <si>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</si>
  <si>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</si>
  <si>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</si>
  <si>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</si>
  <si>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</si>
  <si>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</si>
  <si>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</si>
  <si>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</si>
  <si>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</si>
  <si>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</si>
  <si>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</si>
  <si>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</si>
  <si>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</si>
  <si>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</si>
  <si>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</si>
  <si>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</si>
  <si>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</si>
  <si>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</si>
  <si>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</si>
  <si>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</si>
  <si>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</si>
  <si>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</si>
  <si>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</si>
  <si>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</si>
  <si>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</si>
  <si>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</si>
  <si>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</si>
  <si>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</si>
  <si>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</si>
  <si>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</si>
  <si>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</si>
  <si>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</si>
  <si>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</si>
  <si>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</si>
  <si>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</si>
  <si>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</si>
  <si>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</si>
  <si>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</si>
  <si>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</si>
  <si>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</si>
  <si>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</si>
  <si>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</si>
  <si>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</si>
  <si>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</si>
  <si>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</si>
  <si>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</si>
  <si>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</si>
  <si>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</si>
  <si>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</si>
  <si>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</si>
  <si>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</si>
  <si>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</si>
  <si>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</si>
  <si>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</si>
  <si>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</si>
  <si>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</si>
  <si>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</si>
  <si>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</si>
  <si>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</si>
  <si>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</si>
  <si>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</si>
  <si>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</si>
  <si>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</si>
  <si>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</si>
  <si>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</si>
  <si>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</si>
  <si>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</si>
  <si>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</si>
  <si>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</si>
  <si>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</si>
  <si>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</si>
  <si>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</si>
  <si>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</si>
  <si>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</si>
  <si>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</si>
  <si>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</si>
  <si>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</si>
  <si>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</si>
  <si>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</si>
  <si>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</si>
  <si>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</si>
  <si>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</si>
  <si>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</si>
  <si>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</si>
  <si>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</si>
  <si>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</si>
  <si>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</si>
  <si>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</si>
  <si>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</si>
  <si>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</si>
  <si>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</si>
  <si>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</si>
  <si>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</si>
  <si>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</si>
  <si>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</si>
  <si>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</si>
  <si>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</si>
  <si>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</si>
  <si>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</si>
  <si>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</si>
  <si>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</si>
  <si>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</si>
  <si>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</si>
  <si>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</si>
  <si>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</si>
  <si>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</si>
  <si>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</si>
  <si>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</si>
  <si>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</si>
  <si>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</si>
  <si>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</si>
  <si>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</si>
  <si>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</si>
  <si>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</si>
  <si>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</si>
  <si>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</si>
  <si>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</si>
  <si>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</si>
  <si>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</si>
  <si>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</si>
  <si>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</si>
  <si>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</si>
  <si>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</si>
  <si>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</si>
  <si>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</si>
  <si>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</si>
  <si>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</si>
  <si>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</si>
  <si>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</si>
  <si>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</si>
  <si>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</si>
  <si>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</si>
  <si>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</si>
  <si>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</si>
  <si>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</si>
  <si>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</si>
  <si>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</si>
  <si>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</si>
  <si>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</si>
  <si>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</si>
  <si>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</si>
  <si>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</si>
  <si>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</si>
  <si>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</si>
  <si>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</si>
  <si>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</si>
  <si>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</si>
  <si>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</si>
  <si>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</si>
  <si>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</si>
  <si>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</si>
  <si>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</si>
  <si>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</si>
  <si>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</si>
  <si>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</si>
  <si>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</si>
  <si>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</si>
  <si>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</si>
  <si>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</si>
  <si>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</si>
  <si>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</si>
  <si>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</si>
  <si>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</si>
  <si>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</si>
  <si>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</si>
  <si>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</si>
  <si>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</si>
  <si>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</si>
  <si>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</si>
  <si>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</si>
  <si>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</si>
  <si>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</si>
  <si>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</si>
  <si>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</si>
  <si>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</si>
  <si>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</si>
  <si>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</si>
  <si>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</si>
  <si>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</si>
  <si>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</si>
  <si>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</si>
  <si>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</si>
  <si>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</si>
  <si>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</si>
  <si>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</si>
  <si>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</si>
  <si>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</si>
  <si>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</si>
  <si>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</si>
  <si>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</si>
  <si>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</si>
  <si>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</si>
  <si>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</si>
  <si>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</si>
  <si>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</si>
  <si>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</si>
  <si>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</si>
  <si>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</si>
  <si>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</si>
  <si>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</si>
  <si>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</si>
  <si>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</si>
  <si>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</si>
  <si>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</si>
  <si>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</si>
  <si>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</si>
  <si>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</si>
  <si>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</si>
  <si>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</si>
  <si>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</si>
  <si>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</si>
  <si>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</si>
  <si>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</si>
  <si>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</si>
  <si>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</si>
  <si>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</si>
  <si>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</si>
  <si>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</si>
  <si>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</si>
  <si>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</si>
  <si>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</si>
  <si>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</si>
  <si>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</si>
  <si>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</si>
  <si>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</si>
  <si>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</si>
  <si>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</si>
  <si>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</si>
  <si>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</si>
  <si>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</si>
  <si>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</si>
  <si>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</si>
  <si>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</si>
  <si>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</si>
  <si>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</si>
  <si>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</si>
  <si>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</si>
  <si>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</si>
  <si>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</si>
  <si>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</si>
  <si>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</si>
  <si>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</si>
  <si>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</si>
  <si>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</si>
  <si>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</si>
  <si>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</si>
  <si>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</si>
  <si>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</si>
  <si>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</si>
  <si>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</si>
  <si>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</si>
  <si>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</si>
  <si>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</si>
  <si>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</si>
  <si>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</si>
  <si>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</si>
  <si>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</si>
  <si>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</si>
  <si>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</si>
  <si>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</si>
  <si>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</si>
  <si>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</si>
  <si>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</si>
  <si>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</si>
  <si>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</si>
  <si>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</si>
  <si>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</si>
  <si>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</si>
  <si>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</si>
  <si>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</si>
  <si>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</si>
  <si>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</si>
  <si>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</si>
  <si>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</si>
  <si>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</si>
  <si>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</si>
  <si>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</si>
  <si>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</si>
  <si>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</si>
  <si>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</si>
  <si>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</si>
  <si>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</si>
  <si>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</si>
  <si>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</si>
  <si>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</si>
  <si>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</si>
  <si>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</si>
  <si>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</si>
  <si>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</si>
  <si>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</si>
  <si>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</si>
  <si>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</si>
  <si>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</si>
  <si>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</si>
  <si>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</si>
  <si>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</si>
  <si>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</si>
  <si>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</si>
  <si>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</si>
  <si>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</si>
  <si>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</si>
  <si>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</si>
  <si>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</si>
  <si>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</si>
  <si>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</si>
  <si>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</si>
  <si>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</si>
  <si>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</si>
  <si>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</si>
  <si>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</si>
  <si>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</si>
  <si>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</si>
  <si>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</si>
  <si>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</si>
  <si>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</si>
  <si>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</si>
  <si>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</si>
  <si>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</si>
  <si>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</si>
  <si>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</si>
  <si>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</si>
  <si>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</si>
  <si>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</si>
  <si>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</si>
  <si>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</si>
  <si>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</si>
  <si>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</si>
  <si>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</si>
  <si>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</si>
  <si>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</si>
  <si>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</si>
  <si>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</si>
  <si>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</si>
  <si>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</si>
  <si>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</si>
  <si>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</si>
  <si>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</si>
  <si>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</si>
  <si>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</si>
  <si>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</si>
  <si>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</si>
  <si>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</si>
  <si>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</si>
  <si>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</si>
  <si>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</si>
  <si>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</si>
  <si>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</si>
  <si>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</si>
  <si>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</si>
  <si>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</si>
  <si>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</si>
  <si>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</si>
  <si>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</si>
  <si>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</si>
  <si>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</si>
  <si>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</si>
  <si>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</si>
  <si>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</si>
  <si>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</si>
  <si>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</si>
  <si>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</si>
  <si>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</si>
  <si>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</si>
  <si>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</si>
  <si>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</si>
  <si>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</si>
  <si>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</si>
  <si>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</si>
  <si>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</si>
  <si>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</si>
  <si>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</si>
  <si>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</si>
  <si>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</si>
  <si>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</si>
  <si>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</si>
  <si>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</si>
  <si>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</si>
  <si>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</si>
  <si>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</si>
  <si>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</si>
  <si>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</si>
  <si>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</si>
  <si>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</si>
  <si>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</si>
  <si>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</si>
  <si>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</si>
  <si>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</si>
  <si>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</si>
  <si>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</si>
  <si>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</si>
  <si>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</si>
  <si>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</si>
  <si>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</si>
  <si>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</si>
  <si>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</si>
  <si>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</si>
  <si>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</si>
  <si>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</si>
  <si>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</si>
  <si>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</si>
  <si>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</si>
  <si>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</si>
  <si>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</si>
  <si>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</si>
  <si>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</si>
  <si>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</si>
  <si>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</si>
  <si>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</si>
  <si>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</si>
  <si>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</si>
  <si>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</si>
  <si>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</si>
  <si>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</si>
  <si>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</si>
  <si>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</si>
  <si>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</si>
  <si>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</si>
  <si>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</si>
  <si>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</si>
  <si>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</si>
  <si>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</si>
  <si>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</si>
  <si>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</si>
  <si>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</si>
  <si>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</si>
  <si>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</si>
  <si>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</si>
  <si>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</si>
  <si>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</si>
  <si>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</si>
  <si>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</si>
  <si>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</si>
  <si>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</si>
  <si>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</si>
  <si>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</si>
  <si>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</si>
  <si>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</si>
  <si>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</si>
  <si>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</si>
  <si>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</si>
  <si>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</si>
  <si>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</si>
  <si>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</si>
  <si>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</si>
  <si>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</si>
  <si>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</si>
  <si>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</si>
  <si>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</si>
  <si>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</si>
  <si>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</si>
  <si>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</si>
  <si>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</si>
  <si>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</si>
  <si>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</si>
  <si>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</si>
  <si>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</si>
  <si>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</si>
  <si>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</si>
  <si>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</si>
  <si>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</si>
  <si>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</si>
  <si>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</si>
  <si>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</si>
  <si>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</si>
  <si>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</si>
  <si>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</si>
  <si>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</si>
  <si>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</si>
  <si>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</si>
  <si>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</si>
  <si>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</si>
  <si>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</si>
  <si>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</si>
  <si>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</si>
  <si>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</si>
  <si>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</si>
  <si>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</si>
  <si>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</si>
  <si>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</si>
  <si>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</si>
  <si>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</si>
  <si>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</si>
  <si>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</si>
  <si>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</si>
  <si>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</si>
  <si>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</si>
  <si>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</si>
  <si>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</si>
  <si>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</si>
  <si>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</si>
  <si>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</si>
  <si>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</si>
  <si>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</si>
  <si>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</si>
  <si>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</si>
  <si>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</si>
  <si>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</si>
  <si>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</si>
  <si>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</si>
  <si>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</si>
  <si>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</si>
  <si>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</si>
  <si>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</si>
  <si>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</si>
  <si>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</si>
  <si>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</si>
  <si>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</si>
  <si>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</si>
  <si>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</si>
  <si>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</si>
  <si>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</si>
  <si>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</si>
  <si>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</si>
  <si>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</si>
  <si>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</si>
  <si>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</si>
  <si>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</si>
  <si>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</si>
  <si>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</si>
  <si>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</si>
  <si>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</si>
  <si>
    <t>Manually added in the parent node.</t>
  </si>
  <si>
    <t>CSCALA_1721$F07 GBF Oncology</t>
  </si>
  <si>
    <t>H000000162</t>
  </si>
  <si>
    <t>CSCALA_1759$E001</t>
  </si>
  <si>
    <t>H000000161</t>
  </si>
  <si>
    <t>CSCALA_1759$E002</t>
  </si>
  <si>
    <t>CSCALA_1759$E003</t>
  </si>
  <si>
    <t>CSCALA_1759$E004</t>
  </si>
  <si>
    <t>CSCALA_1759$E005</t>
  </si>
  <si>
    <t>CSCALA_1759$E006</t>
  </si>
  <si>
    <t>CSCALA_1759$E007</t>
  </si>
  <si>
    <t>CSCALA_1759$E008</t>
  </si>
  <si>
    <t>CSCALA_1759$E009</t>
  </si>
  <si>
    <t>CSCALA_1759$E010</t>
  </si>
  <si>
    <t>CSCALA_1759$E011</t>
  </si>
  <si>
    <t>CSCALA_1759$E012</t>
  </si>
  <si>
    <t>CSCALA_1759$E013</t>
  </si>
  <si>
    <t>CSCALA_1759$E014</t>
  </si>
  <si>
    <t>CSCALA_1759$E015</t>
  </si>
  <si>
    <t>CSCALA_1759$E016</t>
  </si>
  <si>
    <t>PLEAN_X310161CH6814063 MAP: Pricing, Access &amp; Contracting</t>
  </si>
  <si>
    <t>PLEAN_X310181AE5015601 SP PROM OTHERS-FF4-BAVEN V9</t>
  </si>
  <si>
    <t>PLEAN_X310181IT5030227 BAV Other M&amp;S MAP</t>
  </si>
  <si>
    <t>PLEAN_X310182TN5023200 Bavencio global //UC Advisory Board DZ</t>
  </si>
  <si>
    <t>FR7123793</t>
  </si>
  <si>
    <t>DFLTPGCOH_BF-52_001721</t>
  </si>
  <si>
    <t>DFLTPGCOH_BF-V9_001759</t>
  </si>
  <si>
    <t>LEAN_X310161CH6814000</t>
  </si>
  <si>
    <t>LEAN_X310181AE5015000</t>
  </si>
  <si>
    <t>LEAN_X310181IT5030000</t>
  </si>
  <si>
    <t>LEAN_X310182TN5023000</t>
  </si>
  <si>
    <t>PLEAN_X310201AE5010405 SP PROM MAT-PS-FERT</t>
  </si>
  <si>
    <t>H000000299</t>
  </si>
  <si>
    <t>PLEAN_X310201CH6802049 ESHRE global F04 costs ISS</t>
  </si>
  <si>
    <t>H000000453</t>
  </si>
  <si>
    <t>LEAN_X310201CH6810000</t>
  </si>
  <si>
    <t>PLEAN_X310201SA5015301 FER COM-OTHER PROM-SA-GAP</t>
  </si>
  <si>
    <t>H000000303</t>
  </si>
  <si>
    <t>LEAN_X310201SA5015000</t>
  </si>
  <si>
    <t>PLEAN_X310201SA5030301 FER COM-OTHER M&amp;S-SA</t>
  </si>
  <si>
    <t>LEAN_X310201SA5030000</t>
  </si>
  <si>
    <t>PLEAN_X310301SA5011301 DIA COM-ADVERTISING-SA</t>
  </si>
  <si>
    <t>LEAN_X310301SA5011000</t>
  </si>
  <si>
    <t>PLEAN_X310301SA5015303 DIA COM-OTHER PROM-SA</t>
  </si>
  <si>
    <t>LEAN_X310301SA5015000</t>
  </si>
  <si>
    <t>PLEAN_X310401AE5013407 SP CONG/EVENTS-SY-ENDO</t>
  </si>
  <si>
    <t>H000000312</t>
  </si>
  <si>
    <t>LEAN_X310401AE5013000</t>
  </si>
  <si>
    <t>PLEAN_X310403AE5043402 R&amp;D REGISTRTAION-IQ-ENDO</t>
  </si>
  <si>
    <t>H000000274</t>
  </si>
  <si>
    <t>LEAN_X310403AE5043000</t>
  </si>
  <si>
    <t>PLEAN_X310511CH6802043 ECTRIMS Global Costs ISS F04</t>
  </si>
  <si>
    <t>LEAN_X310511CH6802000</t>
  </si>
  <si>
    <t>PLEAN_X310511SA5030302 MAV COM-OTHER M&amp;S-SA-REGISTRATION</t>
  </si>
  <si>
    <t>LEAN_X310511SA5030000</t>
  </si>
  <si>
    <t>PLEAN_X310942SA5020301 TEP MED-MED EDUCATION-SA</t>
  </si>
  <si>
    <t>LEAN_X310942SA5020000</t>
  </si>
  <si>
    <t>FR7122508</t>
  </si>
  <si>
    <t>CTEMPNA_1000PH80GFO119 CAO R2P Benfits North America</t>
  </si>
  <si>
    <t>Mercia Moshitwa</t>
  </si>
  <si>
    <t>FR7122316</t>
  </si>
  <si>
    <t>CSCALA_1820$A100_68</t>
  </si>
  <si>
    <t>FR7121444</t>
  </si>
  <si>
    <t>H000001142</t>
  </si>
  <si>
    <t>DFLTPGCOH_BF-B3_001820</t>
  </si>
  <si>
    <t>CSCALA_1025$ARAM Electricity</t>
  </si>
  <si>
    <t>H000003642</t>
  </si>
  <si>
    <t>DFLTPGCOH_DIV-31_001025</t>
  </si>
  <si>
    <t>CSCALA_1025$8111_V38</t>
  </si>
  <si>
    <t>CSCALA_1025$TAVH Heating</t>
  </si>
  <si>
    <t>CSCALA_1025$VIZ Water</t>
  </si>
  <si>
    <t>CSCALA_1025$6114_E83</t>
  </si>
  <si>
    <t>H000003640</t>
  </si>
  <si>
    <t>CSCALA_1025$5113_E21</t>
  </si>
  <si>
    <t>DFLTPGCOH_SDV-ET1_001025</t>
  </si>
  <si>
    <t>CSCALA_1025$5111_E81</t>
  </si>
  <si>
    <t>DFLTPGCOH_SDV-EU2_001025</t>
  </si>
  <si>
    <t>CFLTFLE_2276HRIF_EIC Healthcare CM Croatia Income</t>
  </si>
  <si>
    <t>H000003637</t>
  </si>
  <si>
    <t>DFLTPGCOH_DIV-31_002276</t>
  </si>
  <si>
    <t>FR7121419</t>
  </si>
  <si>
    <t>Parent node is mapped under Trash which makes the object unmappable.</t>
  </si>
  <si>
    <t>FR7126485</t>
  </si>
  <si>
    <t>CLFF_1000$$$DE10505500</t>
  </si>
  <si>
    <t>CLFF_1000$$$DE10550100</t>
  </si>
  <si>
    <t>CLFF_1000$$$DE10559100</t>
  </si>
  <si>
    <t>CLFF_1000$$$DE10566910</t>
  </si>
  <si>
    <t>CLFF_1000$$$DE10580022</t>
  </si>
  <si>
    <t>CLFF_1000$$$DE10580023</t>
  </si>
  <si>
    <t>CLFF_1000$$$DE10580024</t>
  </si>
  <si>
    <t>CLFF_1000$$$DE10580025</t>
  </si>
  <si>
    <t>CLFF_1000$$$DE10580026</t>
  </si>
  <si>
    <t>CLFF_1000$$$DE10580027</t>
  </si>
  <si>
    <t>CLFF_1000$$$DE10580040</t>
  </si>
  <si>
    <t>CLFF_1000$$$DE10628300</t>
  </si>
  <si>
    <t>CLFF_1000$$$DE20675105</t>
  </si>
  <si>
    <t>CLFF_1000$$$DE20675106</t>
  </si>
  <si>
    <t>CLFF_1000$$$DE20995000</t>
  </si>
  <si>
    <t>CLFF_1000$$$DE10889997</t>
  </si>
  <si>
    <t>CLFF_1000$$$DE10889998</t>
  </si>
  <si>
    <t>CLFF_1000$$$DE10889999</t>
  </si>
  <si>
    <t>G000000356</t>
  </si>
  <si>
    <t>G000000399</t>
  </si>
  <si>
    <t>G000001069</t>
  </si>
  <si>
    <t>G000000500</t>
  </si>
  <si>
    <t xml:space="preserve">CLFF_1000$$$DE20517200 </t>
  </si>
  <si>
    <t xml:space="preserve">CLFF_1000$$$DE20847204 </t>
  </si>
  <si>
    <t xml:space="preserve">CLFF_1000$$$DE20847205 </t>
  </si>
  <si>
    <t xml:space="preserve">CLFF_1000$$$DE20847206 </t>
  </si>
  <si>
    <t xml:space="preserve">CLFF_1000$$$DE20847207 </t>
  </si>
  <si>
    <t>FR7126398</t>
  </si>
  <si>
    <t>CLFF_1000$$$DE10698316</t>
  </si>
  <si>
    <t>FR7129327</t>
  </si>
  <si>
    <t>G000001280</t>
  </si>
  <si>
    <t>G000001222</t>
  </si>
  <si>
    <t>CLFF_VMCA$$$CN09L16005</t>
  </si>
  <si>
    <t>P000000499</t>
  </si>
  <si>
    <t>FR7127745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</si>
</sst>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21.552507523149" createdVersion="7" refreshedVersion="8" minRefreshableVersion="3" recordCount="831" xr:uid="{11839AE3-6158-4318-87AD-2C711D0BF451}">
  <cacheSource type="worksheet">
    <worksheetSource name="Proc"/>
  </cacheSource>
  <cacheFields count="19">
    <cacheField name="App" numFmtId="0">
      <sharedItems containsBlank="1" count="1281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s v="FR7123793"/>
        <s v="FR7122508"/>
        <s v="FR7122316"/>
        <s v="FR7121444"/>
        <s v="FR7121419"/>
        <s v="FR7126485"/>
        <s v="FR7126398"/>
        <s v="FR7129327"/>
        <s v="FR7127745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3-03T20:31:53"/>
    </cacheField>
    <cacheField name="DateMapped" numFmtId="0">
      <sharedItems containsNonDate="0" containsDate="1" containsString="0" containsBlank="1" minDate="2023-09-01T00:00:00" maxDate="2025-03-06T00:00:00"/>
    </cacheField>
    <cacheField name="DateClosed" numFmtId="0">
      <sharedItems containsNonDate="0" containsDate="1" containsString="0" containsBlank="1" minDate="2023-09-06T00:00:00" maxDate="2025-03-06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53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53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8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4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21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21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21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21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21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21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21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21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21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21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21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21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21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21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21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21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21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21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21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21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21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21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21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21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21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21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21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21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21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21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21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21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21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21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21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21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21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21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21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21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21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20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20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20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9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9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9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9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9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8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8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6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6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5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Manually added in the parent node."/>
    <b v="0"/>
    <x v="3"/>
    <x v="1"/>
    <d v="2025-02-17T15:23:20"/>
    <m/>
    <m/>
    <x v="1"/>
    <n v="12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Manually added in the parent node."/>
    <b v="0"/>
    <x v="3"/>
    <x v="1"/>
    <d v="2025-02-17T15:23:20"/>
    <m/>
    <m/>
    <x v="1"/>
    <n v="12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Manually added in the parent node."/>
    <b v="0"/>
    <x v="3"/>
    <x v="1"/>
    <d v="2025-02-17T15:23:20"/>
    <m/>
    <m/>
    <x v="1"/>
    <n v="12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12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12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12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12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12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0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2000 Bank and Audit Fees"/>
    <s v="O000000007"/>
    <s v="G000000001"/>
    <s v="LFF (MDG-F)"/>
    <s v="DE10GM2000"/>
    <s v="DE1XGM2000 - Both found"/>
    <b v="0"/>
    <x v="0"/>
    <x v="1"/>
    <d v="2025-02-24T09:53:09"/>
    <d v="2025-02-28T00:00:00"/>
    <d v="2025-02-28T00:00:00"/>
    <x v="0"/>
    <n v="4"/>
    <s v="Jojeff Tagnong"/>
    <m/>
  </r>
  <r>
    <x v="79"/>
    <x v="0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d v="2025-02-28T00:00:00"/>
    <x v="0"/>
    <n v="4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1"/>
    <n v="6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1"/>
    <n v="6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1"/>
    <n v="6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0"/>
    <x v="2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d v="2025-02-28T00:00:00"/>
    <d v="2025-02-28T00:00:00"/>
    <x v="0"/>
    <n v="2"/>
    <s v="Joan Rose Pena"/>
    <m/>
  </r>
  <r>
    <x v="86"/>
    <x v="0"/>
    <x v="2"/>
    <s v="D30010800000000 "/>
    <s v="L000006431"/>
    <s v="DFLTPGCOH_000000 Trustees of the Sigma-Aldrich Pension Scheme (UK), UK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12"/>
    <s v="L000012340"/>
    <s v="DFLTPGCOH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7"/>
    <x v="0"/>
    <x v="2"/>
    <s v="CPHOENX_01010000639309 SAP Next ERP Implementation"/>
    <s v="L000013805"/>
    <s v="L000010760"/>
    <s v="Non-LFF"/>
    <s v=""/>
    <m/>
    <b v="0"/>
    <x v="2"/>
    <x v="1"/>
    <d v="2025-02-26T08:32:22"/>
    <d v="2025-02-28T00:00:00"/>
    <d v="2025-02-28T00:00:00"/>
    <x v="0"/>
    <n v="2"/>
    <s v="Jayson Martinez"/>
    <m/>
  </r>
  <r>
    <x v="88"/>
    <x v="0"/>
    <x v="2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d v="2025-02-28T00:00:00"/>
    <d v="2025-02-28T00:00:00"/>
    <x v="0"/>
    <n v="2"/>
    <s v="Eivy Denine Cruz"/>
    <m/>
  </r>
  <r>
    <x v="89"/>
    <x v="0"/>
    <x v="2"/>
    <s v="CEMERAL_64010010991319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89"/>
    <x v="0"/>
    <x v="2"/>
    <s v="CEMERAL_64010010991310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90"/>
    <x v="0"/>
    <x v="2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d v="2025-03-03T00:00:00"/>
    <d v="2025-03-03T00:00:00"/>
    <x v="0"/>
    <n v="2"/>
    <s v="Eivy Denine Cruz"/>
    <m/>
  </r>
  <r>
    <x v="91"/>
    <x v="0"/>
    <x v="2"/>
    <s v="CSCALA_1721$F07 GBF Oncology"/>
    <s v="H000000162"/>
    <s v="DFLTPGCOH_BF-52_001721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7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8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9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0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11CN5015500 O59 COM PROM OTH Global funding-Pimi"/>
    <s v="H000000162"/>
    <s v="LEAN_X310111CN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61CH6814063 MAP: Pricing, Access &amp; Contracting"/>
    <s v="H000000161"/>
    <s v="LEAN_X310161CH6814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AE5015601 SP PROM OTHERS-FF4-BAVEN V9"/>
    <s v="H000000161"/>
    <s v="LEAN_X310181AE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IT5030227 BAV Other M&amp;S MAP"/>
    <s v="H000000161"/>
    <s v="LEAN_X310181IT5030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2TN5023200 Bavencio global //UC Advisory Board DZ"/>
    <s v="H000000161"/>
    <s v="LEAN_X310182TN5023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2"/>
    <x v="0"/>
    <x v="2"/>
    <s v="PLEAN_X310201AE5010405 SP PROM MAT-PS-FERT"/>
    <s v="H000000299"/>
    <s v="LEAN_X310201AE501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CH6802049 ESHRE global F04 costs ISS"/>
    <s v="H000000453"/>
    <s v="LEAN_X310201CH6810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15301 FER COM-OTHER PROM-SA-GAP"/>
    <s v="H000000303"/>
    <s v="LEAN_X3102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30301 FER COM-OTHER M&amp;S-SA"/>
    <s v="H000000303"/>
    <s v="LEAN_X31020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1301 DIA COM-ADVERTISING-SA"/>
    <s v="H000000303"/>
    <s v="LEAN_X310301SA5011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5303 DIA COM-OTHER PROM-SA"/>
    <s v="H000000303"/>
    <s v="LEAN_X3103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1AE5013407 SP CONG/EVENTS-SY-ENDO"/>
    <s v="H000000312"/>
    <s v="LEAN_X310401AE501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3AE5043402 R&amp;D REGISTRTAION-IQ-ENDO"/>
    <s v="H000000274"/>
    <s v="LEAN_X310403AE504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CH6802043 ECTRIMS Global Costs ISS F04"/>
    <s v="H000000453"/>
    <s v="LEAN_X310511CH6802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SA5030302 MAV COM-OTHER M&amp;S-SA-REGISTRATION"/>
    <s v="H000000303"/>
    <s v="LEAN_X31051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942SA5020301 TEP MED-MED EDUCATION-SA"/>
    <s v="H000000303"/>
    <s v="LEAN_X310942SA502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3"/>
    <x v="0"/>
    <x v="2"/>
    <s v="CTEMPNA_1000PH80GFO119 CAO R2P Benfits North America"/>
    <s v="G000000633"/>
    <s v="G000000635"/>
    <s v="Non-LFF"/>
    <s v=""/>
    <m/>
    <b v="0"/>
    <x v="0"/>
    <x v="1"/>
    <d v="2025-02-28T12:22:02"/>
    <d v="2025-03-05T00:00:00"/>
    <d v="2025-03-05T00:00:00"/>
    <x v="0"/>
    <n v="3"/>
    <s v="Mercia Moshitwa"/>
    <m/>
  </r>
  <r>
    <x v="94"/>
    <x v="0"/>
    <x v="2"/>
    <s v="CSCALA_1820$A064 Field Force in New Zealand"/>
    <s v="H000001141"/>
    <s v="DFLTPGCOH_BF-52_001820"/>
    <s v="Non-LFF"/>
    <s v=""/>
    <s v="Already mapped"/>
    <b v="0"/>
    <x v="1"/>
    <x v="1"/>
    <d v="2025-02-28T09:46:49"/>
    <d v="2025-03-05T00:00:00"/>
    <d v="2025-03-05T00:00:00"/>
    <x v="0"/>
    <n v="3"/>
    <s v="Carlo Umali"/>
    <m/>
  </r>
  <r>
    <x v="94"/>
    <x v="0"/>
    <x v="2"/>
    <s v="CSCALA_1820$A100_68"/>
    <s v="H000001142"/>
    <s v="DFLTPGCOH_BF-B3_001820"/>
    <s v="Non-LFF"/>
    <s v=""/>
    <m/>
    <b v="0"/>
    <x v="1"/>
    <x v="1"/>
    <d v="2025-02-28T09:46:49"/>
    <d v="2025-03-05T00:00:00"/>
    <d v="2025-03-05T00:00:00"/>
    <x v="0"/>
    <n v="3"/>
    <s v="Carlo Umali"/>
    <m/>
  </r>
  <r>
    <x v="95"/>
    <x v="0"/>
    <x v="2"/>
    <s v="CSCALA_1025$ARAM Electricity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8111_V38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TAVH Heating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VIZ Water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6114_E83"/>
    <s v="H000003640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3_E21"/>
    <s v="H000003640"/>
    <s v="DFLTPGCOH_SDV-ET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1_E81"/>
    <s v="H000003640"/>
    <s v="DFLTPGCOH_SDV-EU2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FLTFLE_2276HRIF_EIC Healthcare CM Croatia Income"/>
    <s v="H000003637"/>
    <s v="DFLTPGCOH_DIV-31_002276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6"/>
    <x v="1"/>
    <x v="6"/>
    <s v="CLFF_1000$$$DE10505500"/>
    <s v="G000000397 "/>
    <s v="G000000356"/>
    <s v="LFF (MDG-F)"/>
    <s v="DE10505500"/>
    <m/>
    <b v="0"/>
    <x v="0"/>
    <x v="1"/>
    <d v="2025-03-03T09:34:30"/>
    <m/>
    <m/>
    <x v="0"/>
    <n v="2"/>
    <s v="Francesco Ricioppo"/>
    <m/>
  </r>
  <r>
    <x v="96"/>
    <x v="1"/>
    <x v="6"/>
    <s v="CLFF_1000$$$DE10550100"/>
    <s v="G000000397 "/>
    <s v="G000000399"/>
    <s v="LFF (MDG-F)"/>
    <s v="DE10550100"/>
    <m/>
    <b v="0"/>
    <x v="0"/>
    <x v="1"/>
    <d v="2025-03-03T09:34:30"/>
    <m/>
    <m/>
    <x v="0"/>
    <n v="2"/>
    <s v="Francesco Ricioppo"/>
    <m/>
  </r>
  <r>
    <x v="96"/>
    <x v="1"/>
    <x v="6"/>
    <s v="CLFF_1000$$$DE10559100"/>
    <s v="G000000397 "/>
    <s v="G000000399"/>
    <s v="LFF (MDG-F)"/>
    <s v="DE10559100"/>
    <m/>
    <b v="0"/>
    <x v="0"/>
    <x v="1"/>
    <d v="2025-03-03T09:34:30"/>
    <m/>
    <m/>
    <x v="0"/>
    <n v="2"/>
    <s v="Francesco Ricioppo"/>
    <m/>
  </r>
  <r>
    <x v="96"/>
    <x v="1"/>
    <x v="6"/>
    <s v="CLFF_1000$$$DE10566910"/>
    <s v="G000000397 "/>
    <s v="G000001069"/>
    <s v="LFF (MDG-F)"/>
    <s v="DE10566910"/>
    <m/>
    <b v="0"/>
    <x v="0"/>
    <x v="1"/>
    <d v="2025-03-03T09:34:30"/>
    <m/>
    <m/>
    <x v="0"/>
    <n v="2"/>
    <s v="Francesco Ricioppo"/>
    <m/>
  </r>
  <r>
    <x v="96"/>
    <x v="1"/>
    <x v="6"/>
    <s v="CLFF_1000$$$DE10580022"/>
    <s v="G000000397 "/>
    <s v="G000000356"/>
    <s v="LFF (MDG-F)"/>
    <s v="DE10580022"/>
    <m/>
    <b v="0"/>
    <x v="0"/>
    <x v="1"/>
    <d v="2025-03-03T09:34:30"/>
    <m/>
    <m/>
    <x v="0"/>
    <n v="2"/>
    <s v="Francesco Ricioppo"/>
    <m/>
  </r>
  <r>
    <x v="96"/>
    <x v="1"/>
    <x v="6"/>
    <s v="CLFF_1000$$$DE10580023"/>
    <s v="G000000397"/>
    <s v="G000000356"/>
    <s v="LFF (MDG-F)"/>
    <s v="DE10580023"/>
    <m/>
    <b v="0"/>
    <x v="0"/>
    <x v="1"/>
    <d v="2025-03-03T09:34:30"/>
    <m/>
    <m/>
    <x v="0"/>
    <n v="2"/>
    <s v="Francesco Ricioppo"/>
    <m/>
  </r>
  <r>
    <x v="96"/>
    <x v="1"/>
    <x v="6"/>
    <s v="CLFF_1000$$$DE10580024"/>
    <s v="G000000397"/>
    <s v="G000000356"/>
    <s v="LFF (MDG-F)"/>
    <s v="DE10580024"/>
    <m/>
    <b v="0"/>
    <x v="0"/>
    <x v="1"/>
    <d v="2025-03-03T09:34:30"/>
    <m/>
    <m/>
    <x v="0"/>
    <n v="2"/>
    <s v="Francesco Ricioppo"/>
    <m/>
  </r>
  <r>
    <x v="96"/>
    <x v="1"/>
    <x v="6"/>
    <s v="CLFF_1000$$$DE10580025"/>
    <s v="G000000397"/>
    <s v="G000000356"/>
    <s v="LFF (MDG-F)"/>
    <s v="DE10580025"/>
    <m/>
    <b v="0"/>
    <x v="0"/>
    <x v="1"/>
    <d v="2025-03-03T09:34:30"/>
    <m/>
    <m/>
    <x v="0"/>
    <n v="2"/>
    <s v="Francesco Ricioppo"/>
    <m/>
  </r>
  <r>
    <x v="96"/>
    <x v="1"/>
    <x v="6"/>
    <s v="CLFF_1000$$$DE10580026"/>
    <s v="G000000397"/>
    <s v="G000000356"/>
    <s v="LFF (MDG-F)"/>
    <s v="DE10580026"/>
    <m/>
    <b v="0"/>
    <x v="0"/>
    <x v="1"/>
    <d v="2025-03-03T09:34:30"/>
    <m/>
    <m/>
    <x v="0"/>
    <n v="2"/>
    <s v="Francesco Ricioppo"/>
    <m/>
  </r>
  <r>
    <x v="96"/>
    <x v="1"/>
    <x v="6"/>
    <s v="CLFF_1000$$$DE10580027"/>
    <s v="G000000397"/>
    <s v="G000000356"/>
    <s v="LFF (MDG-F)"/>
    <s v="DE10580027"/>
    <m/>
    <b v="0"/>
    <x v="0"/>
    <x v="1"/>
    <d v="2025-03-03T09:34:30"/>
    <m/>
    <m/>
    <x v="0"/>
    <n v="2"/>
    <s v="Francesco Ricioppo"/>
    <m/>
  </r>
  <r>
    <x v="96"/>
    <x v="1"/>
    <x v="6"/>
    <s v="CLFF_1000$$$DE10580040"/>
    <s v="G000000397"/>
    <s v="G000000356"/>
    <s v="LFF (MDG-F)"/>
    <s v="DE10580040"/>
    <m/>
    <b v="0"/>
    <x v="0"/>
    <x v="1"/>
    <d v="2025-03-03T09:34:30"/>
    <m/>
    <m/>
    <x v="0"/>
    <n v="2"/>
    <s v="Francesco Ricioppo"/>
    <m/>
  </r>
  <r>
    <x v="96"/>
    <x v="1"/>
    <x v="6"/>
    <s v="CLFF_1000$$$DE10628300"/>
    <s v="G000000397"/>
    <s v="G000000356"/>
    <s v="LFF (MDG-F)"/>
    <s v="DE10628300"/>
    <m/>
    <b v="0"/>
    <x v="0"/>
    <x v="1"/>
    <d v="2025-03-03T09:34:30"/>
    <m/>
    <m/>
    <x v="0"/>
    <n v="2"/>
    <s v="Francesco Ricioppo"/>
    <m/>
  </r>
  <r>
    <x v="96"/>
    <x v="1"/>
    <x v="6"/>
    <s v="CLFF_1000$$$DE20675105"/>
    <s v="G000000397"/>
    <s v="G000000500"/>
    <s v="LFF (MDG-F)"/>
    <s v="DE20675105"/>
    <m/>
    <b v="0"/>
    <x v="0"/>
    <x v="1"/>
    <d v="2025-03-03T09:34:30"/>
    <m/>
    <m/>
    <x v="0"/>
    <n v="2"/>
    <s v="Francesco Ricioppo"/>
    <m/>
  </r>
  <r>
    <x v="96"/>
    <x v="1"/>
    <x v="6"/>
    <s v="CLFF_1000$$$DE20675106"/>
    <s v="G000000397"/>
    <s v="G000000500"/>
    <s v="LFF (MDG-F)"/>
    <s v="DE20675106"/>
    <m/>
    <b v="0"/>
    <x v="0"/>
    <x v="1"/>
    <d v="2025-03-03T09:34:30"/>
    <m/>
    <m/>
    <x v="0"/>
    <n v="2"/>
    <s v="Francesco Ricioppo"/>
    <m/>
  </r>
  <r>
    <x v="96"/>
    <x v="1"/>
    <x v="4"/>
    <s v="CLFF_1000$$$DE20995000"/>
    <s v="G000000397 "/>
    <s v="Trash"/>
    <s v="LFF (MDG-F)"/>
    <s v="DE20995000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7"/>
    <s v="G000000397 "/>
    <s v="Trash"/>
    <s v="LFF (MDG-F)"/>
    <s v="DE10889997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8"/>
    <s v="G000000397 "/>
    <s v="Trash"/>
    <s v="LFF (MDG-F)"/>
    <s v="DE10889998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9"/>
    <s v="G000000397 "/>
    <s v="Trash"/>
    <s v="LFF (MDG-F)"/>
    <s v="DE10889999"/>
    <s v="Trash"/>
    <b v="0"/>
    <x v="0"/>
    <x v="1"/>
    <d v="2025-03-03T09:34:30"/>
    <m/>
    <m/>
    <x v="0"/>
    <n v="2"/>
    <s v="Francesco Ricioppo"/>
    <m/>
  </r>
  <r>
    <x v="97"/>
    <x v="1"/>
    <x v="6"/>
    <s v="CLFF_1000$$$DE20517200 "/>
    <s v="G000000397 "/>
    <s v="G000000537"/>
    <s v="LFF (MDG-F)"/>
    <s v="DE20517200"/>
    <m/>
    <b v="0"/>
    <x v="0"/>
    <x v="1"/>
    <d v="2025-03-03T09:22:03"/>
    <m/>
    <m/>
    <x v="0"/>
    <n v="2"/>
    <s v="Francesco Ricioppo"/>
    <m/>
  </r>
  <r>
    <x v="97"/>
    <x v="1"/>
    <x v="6"/>
    <s v="CLFF_1000$$$DE20847204 "/>
    <s v="G000000397 "/>
    <s v="G000000537"/>
    <s v="LFF (MDG-F)"/>
    <s v="DE20847204"/>
    <m/>
    <b v="0"/>
    <x v="0"/>
    <x v="1"/>
    <d v="2025-03-03T09:22:03"/>
    <m/>
    <m/>
    <x v="0"/>
    <n v="2"/>
    <s v="Francesco Ricioppo"/>
    <m/>
  </r>
  <r>
    <x v="97"/>
    <x v="1"/>
    <x v="6"/>
    <s v="CLFF_1000$$$DE20847205 "/>
    <s v="G000000397 "/>
    <s v="G000000537"/>
    <s v="LFF (MDG-F)"/>
    <s v="DE20847205"/>
    <m/>
    <b v="0"/>
    <x v="0"/>
    <x v="1"/>
    <d v="2025-03-03T09:22:03"/>
    <m/>
    <m/>
    <x v="0"/>
    <n v="2"/>
    <s v="Francesco Ricioppo"/>
    <m/>
  </r>
  <r>
    <x v="97"/>
    <x v="1"/>
    <x v="6"/>
    <s v="CLFF_1000$$$DE20847206 "/>
    <s v="G000000397 "/>
    <s v="G000000537"/>
    <s v="LFF (MDG-F)"/>
    <s v="DE20847206"/>
    <m/>
    <b v="0"/>
    <x v="0"/>
    <x v="1"/>
    <d v="2025-03-03T09:22:03"/>
    <m/>
    <m/>
    <x v="0"/>
    <n v="2"/>
    <s v="Francesco Ricioppo"/>
    <m/>
  </r>
  <r>
    <x v="97"/>
    <x v="1"/>
    <x v="6"/>
    <s v="CLFF_1000$$$DE20847207 "/>
    <s v="G000000397 "/>
    <s v="G000000537"/>
    <s v="LFF (MDG-F)"/>
    <s v="DE20847207"/>
    <m/>
    <b v="0"/>
    <x v="0"/>
    <x v="1"/>
    <d v="2025-03-03T09:22:03"/>
    <m/>
    <m/>
    <x v="0"/>
    <n v="2"/>
    <s v="Francesco Ricioppo"/>
    <m/>
  </r>
  <r>
    <x v="98"/>
    <x v="1"/>
    <x v="6"/>
    <s v="CLFF_1000$$$DE10698316"/>
    <s v="G000001280"/>
    <s v="G000001222"/>
    <s v="LFF (MDG-F)"/>
    <s v="DE10698316"/>
    <m/>
    <b v="0"/>
    <x v="0"/>
    <x v="1"/>
    <d v="2025-03-03T20:31:53"/>
    <m/>
    <m/>
    <x v="0"/>
    <n v="2"/>
    <s v="Virginia Passadore"/>
    <m/>
  </r>
  <r>
    <x v="99"/>
    <x v="1"/>
    <x v="6"/>
    <s v="CLFF_VMCA$$$CN09L16005"/>
    <s v="P000000499"/>
    <s v="P000000635 EL-SC-E Global Engineering"/>
    <s v="LFF (MDG-F)"/>
    <s v="CN09L16005"/>
    <m/>
    <b v="0"/>
    <x v="3"/>
    <x v="1"/>
    <d v="2025-03-03T13:53:54"/>
    <m/>
    <m/>
    <x v="0"/>
    <n v="2"/>
    <s v="Eivy Denine Cruz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5" firstHeaderRow="1" firstDataRow="1" firstDataCol="1" rowPageCount="1" colPageCount="1"/>
  <pivotFields count="19">
    <pivotField axis="axisRow" showAll="0" sortType="ascending">
      <items count="1282">
        <item m="1" x="666"/>
        <item x="0"/>
        <item m="1" x="736"/>
        <item m="1" x="1157"/>
        <item m="1" x="319"/>
        <item m="1" x="1174"/>
        <item m="1" x="696"/>
        <item m="1" x="786"/>
        <item m="1" x="1207"/>
        <item m="1" x="1001"/>
        <item m="1" x="689"/>
        <item m="1" x="1273"/>
        <item m="1" x="1019"/>
        <item m="1" x="1263"/>
        <item m="1" x="637"/>
        <item m="1" x="538"/>
        <item m="1" x="242"/>
        <item m="1" x="503"/>
        <item m="1" x="1227"/>
        <item m="1" x="295"/>
        <item m="1" x="603"/>
        <item m="1" x="971"/>
        <item m="1" x="686"/>
        <item m="1" x="779"/>
        <item m="1" x="1075"/>
        <item m="1" x="1260"/>
        <item m="1" x="721"/>
        <item m="1" x="743"/>
        <item m="1" x="508"/>
        <item m="1" x="909"/>
        <item m="1" x="668"/>
        <item m="1" x="1214"/>
        <item m="1" x="871"/>
        <item m="1" x="304"/>
        <item m="1" x="412"/>
        <item m="1" x="1199"/>
        <item m="1" x="963"/>
        <item m="1" x="217"/>
        <item m="1" x="1049"/>
        <item m="1" x="715"/>
        <item m="1" x="1010"/>
        <item m="1" x="596"/>
        <item m="1" x="948"/>
        <item m="1" x="207"/>
        <item m="1" x="237"/>
        <item m="1" x="1276"/>
        <item m="1" x="955"/>
        <item m="1" x="1023"/>
        <item m="1" x="1130"/>
        <item m="1" x="899"/>
        <item m="1" x="997"/>
        <item m="1" x="836"/>
        <item m="1" x="291"/>
        <item m="1" x="482"/>
        <item m="1" x="1258"/>
        <item m="1" x="826"/>
        <item m="1" x="966"/>
        <item m="1" x="494"/>
        <item m="1" x="455"/>
        <item m="1" x="747"/>
        <item m="1" x="639"/>
        <item m="1" x="672"/>
        <item m="1" x="231"/>
        <item m="1" x="370"/>
        <item m="1" x="1032"/>
        <item m="1" x="1249"/>
        <item m="1" x="435"/>
        <item m="1" x="840"/>
        <item m="1" x="850"/>
        <item m="1" x="1027"/>
        <item m="1" x="1137"/>
        <item m="1" x="1015"/>
        <item m="1" x="310"/>
        <item m="1" x="1158"/>
        <item m="1" x="888"/>
        <item m="1" x="875"/>
        <item m="1" x="410"/>
        <item m="1" x="763"/>
        <item m="1" x="1110"/>
        <item m="1" x="228"/>
        <item m="1" x="807"/>
        <item m="1" x="1160"/>
        <item m="1" x="998"/>
        <item m="1" x="733"/>
        <item m="1" x="775"/>
        <item m="1" x="656"/>
        <item m="1" x="891"/>
        <item m="1" x="703"/>
        <item m="1" x="935"/>
        <item m="1" x="419"/>
        <item m="1" x="1248"/>
        <item m="1" x="773"/>
        <item m="1" x="1059"/>
        <item m="1" x="136"/>
        <item m="1" x="1264"/>
        <item m="1" x="800"/>
        <item m="1" x="1089"/>
        <item m="1" x="1002"/>
        <item m="1" x="780"/>
        <item m="1" x="290"/>
        <item m="1" x="297"/>
        <item m="1" x="337"/>
        <item m="1" x="519"/>
        <item m="1" x="943"/>
        <item m="1" x="704"/>
        <item m="1" x="820"/>
        <item m="1" x="883"/>
        <item m="1" x="1030"/>
        <item m="1" x="1113"/>
        <item m="1" x="675"/>
        <item m="1" x="396"/>
        <item m="1" x="239"/>
        <item m="1" x="382"/>
        <item m="1" x="1257"/>
        <item m="1" x="414"/>
        <item m="1" x="1095"/>
        <item m="1" x="1024"/>
        <item m="1" x="642"/>
        <item m="1" x="714"/>
        <item m="1" x="580"/>
        <item m="1" x="837"/>
        <item m="1" x="1212"/>
        <item m="1" x="388"/>
        <item m="1" x="336"/>
        <item m="1" x="271"/>
        <item m="1" x="937"/>
        <item m="1" x="1197"/>
        <item m="1" x="1125"/>
        <item m="1" x="782"/>
        <item m="1" x="306"/>
        <item m="1" x="1031"/>
        <item m="1" x="483"/>
        <item m="1" x="737"/>
        <item m="1" x="912"/>
        <item m="1" x="1020"/>
        <item m="1" x="140"/>
        <item m="1" x="969"/>
        <item m="1" x="932"/>
        <item m="1" x="373"/>
        <item m="1" x="821"/>
        <item m="1" x="709"/>
        <item m="1" x="662"/>
        <item m="1" x="395"/>
        <item m="1" x="331"/>
        <item m="1" x="571"/>
        <item m="1" x="758"/>
        <item m="1" x="165"/>
        <item m="1" x="504"/>
        <item m="1" x="363"/>
        <item m="1" x="105"/>
        <item m="1" x="615"/>
        <item m="1" x="816"/>
        <item m="1" x="698"/>
        <item m="1" x="744"/>
        <item m="1" x="1063"/>
        <item m="1" x="645"/>
        <item m="1" x="1171"/>
        <item m="1" x="895"/>
        <item m="1" x="834"/>
        <item m="1" x="348"/>
        <item m="1" x="981"/>
        <item m="1" x="1259"/>
        <item m="1" x="947"/>
        <item m="1" x="931"/>
        <item m="1" x="218"/>
        <item m="1" x="266"/>
        <item m="1" x="801"/>
        <item m="1" x="307"/>
        <item m="1" x="1244"/>
        <item m="1" x="910"/>
        <item m="1" x="835"/>
        <item m="1" x="787"/>
        <item m="1" x="588"/>
        <item m="1" x="216"/>
        <item m="1" x="316"/>
        <item m="1" x="422"/>
        <item m="1" x="1155"/>
        <item m="1" x="1187"/>
        <item m="1" x="886"/>
        <item m="1" x="613"/>
        <item m="1" x="701"/>
        <item m="1" x="211"/>
        <item m="1" x="251"/>
        <item m="1" x="590"/>
        <item m="1" x="815"/>
        <item m="1" x="728"/>
        <item m="1" x="386"/>
        <item m="1" x="619"/>
        <item m="1" x="333"/>
        <item m="1" x="528"/>
        <item m="1" x="450"/>
        <item m="1" x="285"/>
        <item m="1" x="421"/>
        <item m="1" x="791"/>
        <item m="1" x="201"/>
        <item m="1" x="440"/>
        <item m="1" x="232"/>
        <item m="1" x="925"/>
        <item m="1" x="1114"/>
        <item m="1" x="724"/>
        <item m="1" x="368"/>
        <item m="1" x="1018"/>
        <item m="1" x="863"/>
        <item m="1" x="380"/>
        <item m="1" x="381"/>
        <item m="1" x="566"/>
        <item m="1" x="256"/>
        <item m="1" x="445"/>
        <item m="1" x="240"/>
        <item m="1" x="426"/>
        <item m="1" x="994"/>
        <item m="1" x="505"/>
        <item m="1" x="872"/>
        <item m="1" x="922"/>
        <item m="1" x="1056"/>
        <item m="1" x="1060"/>
        <item m="1" x="777"/>
        <item m="1" x="618"/>
        <item m="1" x="657"/>
        <item m="1" x="1224"/>
        <item m="1" x="517"/>
        <item m="1" x="329"/>
        <item m="1" x="707"/>
        <item m="1" x="164"/>
        <item m="1" x="1228"/>
        <item m="1" x="691"/>
        <item m="1" x="125"/>
        <item m="1" x="1146"/>
        <item m="1" x="1189"/>
        <item m="1" x="1026"/>
        <item m="1" x="403"/>
        <item m="1" x="142"/>
        <item m="1" x="1076"/>
        <item m="1" x="467"/>
        <item m="1" x="103"/>
        <item m="1" x="1247"/>
        <item m="1" x="491"/>
        <item m="1" x="646"/>
        <item m="1" x="1091"/>
        <item m="1" x="178"/>
        <item m="1" x="1003"/>
        <item m="1" x="811"/>
        <item m="1" x="676"/>
        <item m="1" x="546"/>
        <item m="1" x="293"/>
        <item m="1" x="794"/>
        <item m="1" x="496"/>
        <item m="1" x="1034"/>
        <item m="1" x="356"/>
        <item m="1" x="1104"/>
        <item m="1" x="1111"/>
        <item m="1" x="795"/>
        <item m="1" x="985"/>
        <item m="1" x="402"/>
        <item m="1" x="699"/>
        <item m="1" x="988"/>
        <item m="1" x="572"/>
        <item m="1" x="862"/>
        <item m="1" x="501"/>
        <item m="1" x="286"/>
        <item m="1" x="490"/>
        <item m="1" x="1256"/>
        <item m="1" x="1198"/>
        <item m="1" x="343"/>
        <item m="1" x="1144"/>
        <item m="1" x="150"/>
        <item m="1" x="1166"/>
        <item m="1" x="185"/>
        <item m="1" x="487"/>
        <item m="1" x="585"/>
        <item m="1" x="532"/>
        <item m="1" x="1139"/>
        <item m="1" x="1042"/>
        <item m="1" x="283"/>
        <item m="1" x="853"/>
        <item m="1" x="1061"/>
        <item m="1" x="1195"/>
        <item m="1" x="1102"/>
        <item m="1" x="188"/>
        <item m="1" x="1268"/>
        <item m="1" x="339"/>
        <item m="1" x="620"/>
        <item m="1" x="1064"/>
        <item m="1" x="187"/>
        <item m="1" x="1123"/>
        <item m="1" x="352"/>
        <item m="1" x="996"/>
        <item m="1" x="860"/>
        <item m="1" x="838"/>
        <item m="1" x="417"/>
        <item m="1" x="379"/>
        <item m="1" x="1191"/>
        <item m="1" x="132"/>
        <item m="1" x="314"/>
        <item m="1" x="973"/>
        <item m="1" x="1084"/>
        <item m="1" x="1011"/>
        <item m="1" x="1215"/>
        <item m="1" x="719"/>
        <item m="1" x="346"/>
        <item m="1" x="466"/>
        <item m="1" x="785"/>
        <item m="1" x="527"/>
        <item m="1" x="855"/>
        <item m="1" x="468"/>
        <item m="1" x="270"/>
        <item m="1" x="923"/>
        <item m="1" x="325"/>
        <item m="1" x="205"/>
        <item m="1" x="1057"/>
        <item m="1" x="1204"/>
        <item m="1" x="905"/>
        <item m="1" x="170"/>
        <item m="1" x="1096"/>
        <item m="1" x="894"/>
        <item m="1" x="1004"/>
        <item m="1" x="1143"/>
        <item m="1" x="371"/>
        <item m="1" x="563"/>
        <item m="1" x="401"/>
        <item m="1" x="669"/>
        <item m="1" x="593"/>
        <item m="1" x="623"/>
        <item m="1" x="1159"/>
        <item m="1" x="605"/>
        <item m="1" x="808"/>
        <item m="1" x="340"/>
        <item m="1" x="539"/>
        <item m="1" x="513"/>
        <item m="1" x="856"/>
        <item m="1" x="759"/>
        <item m="1" x="987"/>
        <item m="1" x="509"/>
        <item m="1" x="1145"/>
        <item m="1" x="347"/>
        <item m="1" x="273"/>
        <item m="1" x="529"/>
        <item m="1" x="1070"/>
        <item m="1" x="180"/>
        <item m="1" x="181"/>
        <item m="1" x="477"/>
        <item m="1" x="1150"/>
        <item m="1" x="544"/>
        <item m="1" x="189"/>
        <item m="1" x="349"/>
        <item m="1" x="591"/>
        <item m="1" x="902"/>
        <item m="1" x="874"/>
        <item m="1" x="545"/>
        <item m="1" x="126"/>
        <item m="1" x="264"/>
        <item m="1" x="476"/>
        <item m="1" x="364"/>
        <item m="1" x="121"/>
        <item m="1" x="1074"/>
        <item m="1" x="1203"/>
        <item m="1" x="673"/>
        <item m="1" x="1103"/>
        <item m="1" x="1163"/>
        <item m="1" x="186"/>
        <item m="1" x="1201"/>
        <item m="1" x="939"/>
        <item m="1" x="362"/>
        <item m="1" x="548"/>
        <item m="1" x="452"/>
        <item m="1" x="814"/>
        <item m="1" x="385"/>
        <item m="1" x="601"/>
        <item m="1" x="896"/>
        <item m="1" x="1021"/>
        <item m="1" x="524"/>
        <item m="1" x="652"/>
        <item m="1" x="464"/>
        <item m="1" x="390"/>
        <item m="1" x="901"/>
        <item m="1" x="1016"/>
        <item m="1" x="1178"/>
        <item m="1" x="220"/>
        <item m="1" x="424"/>
        <item m="1" x="864"/>
        <item m="1" x="265"/>
        <item m="1" x="552"/>
        <item m="1" x="933"/>
        <item m="1" x="198"/>
        <item m="1" x="408"/>
        <item m="1" x="518"/>
        <item m="1" x="1124"/>
        <item m="1" x="357"/>
        <item m="1" x="627"/>
        <item m="1" x="1180"/>
        <item m="1" x="308"/>
        <item m="1" x="497"/>
        <item m="1" x="685"/>
        <item m="1" x="1022"/>
        <item m="1" x="320"/>
        <item m="1" x="576"/>
        <item m="1" x="418"/>
        <item m="1" x="914"/>
        <item m="1" x="1100"/>
        <item m="1" x="226"/>
        <item m="1" x="446"/>
        <item m="1" x="1182"/>
        <item m="1" x="1147"/>
        <item m="1" x="247"/>
        <item m="1" x="564"/>
        <item m="1" x="1088"/>
        <item m="1" x="1219"/>
        <item m="1" x="1090"/>
        <item m="1" x="1065"/>
        <item m="1" x="196"/>
        <item m="1" x="372"/>
        <item m="1" x="454"/>
        <item m="1" x="443"/>
        <item m="1" x="670"/>
        <item m="1" x="158"/>
        <item m="1" x="857"/>
        <item m="1" x="928"/>
        <item m="1" x="110"/>
        <item m="1" x="1188"/>
        <item m="1" x="1050"/>
        <item m="1" x="1179"/>
        <item m="1" x="1209"/>
        <item m="1" x="1245"/>
        <item m="1" x="1183"/>
        <item m="1" x="547"/>
        <item m="1" x="907"/>
        <item m="1" x="514"/>
        <item m="1" x="920"/>
        <item m="1" x="885"/>
        <item m="1" x="323"/>
        <item m="1" x="361"/>
        <item m="1" x="499"/>
        <item m="1" x="964"/>
        <item m="1" x="484"/>
        <item m="1" x="230"/>
        <item m="1" x="1229"/>
        <item m="1" x="979"/>
        <item m="1" x="812"/>
        <item m="1" x="844"/>
        <item m="1" x="893"/>
        <item m="1" x="318"/>
        <item m="1" x="660"/>
        <item m="1" x="1005"/>
        <item m="1" x="156"/>
        <item m="1" x="399"/>
        <item m="1" x="299"/>
        <item m="1" x="296"/>
        <item m="1" x="300"/>
        <item m="1" x="101"/>
        <item m="1" x="322"/>
        <item m="1" x="1119"/>
        <item m="1" x="123"/>
        <item m="1" x="769"/>
        <item m="1" x="1206"/>
        <item m="1" x="1017"/>
        <item m="1" x="277"/>
        <item m="1" x="1277"/>
        <item m="1" x="206"/>
        <item m="1" x="573"/>
        <item m="1" x="796"/>
        <item m="1" x="252"/>
        <item m="1" x="705"/>
        <item m="1" x="865"/>
        <item m="1" x="1133"/>
        <item m="1" x="1035"/>
        <item m="1" x="114"/>
        <item m="1" x="797"/>
        <item m="1" x="197"/>
        <item m="1" x="433"/>
        <item m="1" x="405"/>
        <item m="1" x="167"/>
        <item m="1" x="760"/>
        <item m="1" x="767"/>
        <item m="1" x="867"/>
        <item m="1" x="616"/>
        <item m="1" x="1116"/>
        <item m="1" x="525"/>
        <item m="1" x="1235"/>
        <item m="1" x="870"/>
        <item m="1" x="761"/>
        <item m="1" x="425"/>
        <item m="1" x="833"/>
        <item m="1" x="1131"/>
        <item m="1" x="1196"/>
        <item m="1" x="1175"/>
        <item m="1" x="1105"/>
        <item m="1" x="854"/>
        <item m="1" x="967"/>
        <item m="1" x="480"/>
        <item m="1" x="929"/>
        <item m="1" x="754"/>
        <item m="1" x="713"/>
        <item m="1" x="711"/>
        <item m="1" x="712"/>
        <item m="1" x="409"/>
        <item m="1" x="453"/>
        <item m="1" x="1066"/>
        <item m="1" x="631"/>
        <item m="1" x="473"/>
        <item m="1" x="515"/>
        <item m="1" x="561"/>
        <item m="1" x="813"/>
        <item m="1" x="1151"/>
        <item m="1" x="1240"/>
        <item m="1" x="358"/>
        <item m="1" x="309"/>
        <item m="1" x="146"/>
        <item m="1" x="168"/>
        <item m="1" x="465"/>
        <item m="1" x="253"/>
        <item m="1" x="581"/>
        <item m="1" x="1117"/>
        <item m="1" x="458"/>
        <item m="1" x="250"/>
        <item m="1" x="1009"/>
        <item m="1" x="127"/>
        <item m="1" x="1135"/>
        <item m="1" x="1210"/>
        <item m="1" x="1274"/>
        <item m="1" x="1149"/>
        <item m="1" x="392"/>
        <item m="1" x="169"/>
        <item m="1" x="633"/>
        <item m="1" x="717"/>
        <item m="1" x="913"/>
        <item m="1" x="881"/>
        <item m="1" x="917"/>
        <item m="1" x="694"/>
        <item m="1" x="732"/>
        <item m="1" x="1173"/>
        <item m="1" x="936"/>
        <item m="1" x="906"/>
        <item m="1" x="845"/>
        <item m="1" x="918"/>
        <item m="1" x="119"/>
        <item m="1" x="124"/>
        <item m="1" x="727"/>
        <item m="1" x="1112"/>
        <item m="1" x="682"/>
        <item m="1" x="1252"/>
        <item m="1" x="651"/>
        <item m="1" x="827"/>
        <item m="1" x="898"/>
        <item m="1" x="512"/>
        <item m="1" x="344"/>
        <item m="1" x="720"/>
        <item m="1" x="406"/>
        <item m="1" x="1261"/>
        <item m="1" x="1176"/>
        <item m="1" x="989"/>
        <item m="1" x="246"/>
        <item m="1" x="173"/>
        <item m="1" x="746"/>
        <item m="1" x="990"/>
        <item m="1" x="1279"/>
        <item m="1" x="625"/>
        <item m="1" x="1226"/>
        <item m="1" x="160"/>
        <item m="1" x="274"/>
        <item m="1" x="586"/>
        <item m="1" x="677"/>
        <item m="1" x="1106"/>
        <item m="1" x="430"/>
        <item m="1" x="1109"/>
        <item m="1" x="526"/>
        <item m="1" x="1098"/>
        <item m="1" x="1262"/>
        <item m="1" x="190"/>
        <item m="1" x="1246"/>
        <item m="1" x="137"/>
        <item m="1" x="999"/>
        <item m="1" x="617"/>
        <item m="1" x="448"/>
        <item m="1" x="411"/>
        <item m="1" x="555"/>
        <item m="1" x="154"/>
        <item m="1" x="1239"/>
        <item m="1" x="238"/>
        <item m="1" x="259"/>
        <item m="1" x="1132"/>
        <item m="1" x="1211"/>
        <item m="1" x="725"/>
        <item m="1" x="866"/>
        <item m="1" x="567"/>
        <item m="1" x="680"/>
        <item m="1" x="829"/>
        <item m="1" x="946"/>
        <item m="1" x="533"/>
        <item m="1" x="809"/>
        <item m="1" x="628"/>
        <item m="1" x="1265"/>
        <item m="1" x="118"/>
        <item m="1" x="557"/>
        <item m="1" x="498"/>
        <item m="1" x="459"/>
        <item m="1" x="1253"/>
        <item m="1" x="1071"/>
        <item m="1" x="1202"/>
        <item m="1" x="215"/>
        <item m="1" x="1213"/>
        <item m="1" x="1200"/>
        <item m="1" x="1077"/>
        <item m="1" x="312"/>
        <item m="1" x="681"/>
        <item m="1" x="774"/>
        <item m="1" x="520"/>
        <item m="1" x="1118"/>
        <item m="1" x="904"/>
        <item m="1" x="924"/>
        <item m="1" x="818"/>
        <item m="1" x="161"/>
        <item m="1" x="991"/>
        <item m="1" x="1153"/>
        <item m="1" x="558"/>
        <item m="1" x="1272"/>
        <item m="1" x="766"/>
        <item m="1" x="353"/>
        <item m="1" x="486"/>
        <item m="1" x="522"/>
        <item m="1" x="1181"/>
        <item m="1" x="1165"/>
        <item m="1" x="225"/>
        <item m="1" x="227"/>
        <item m="1" x="141"/>
        <item m="1" x="1101"/>
        <item m="1" x="143"/>
        <item m="1" x="560"/>
        <item m="1" x="460"/>
        <item m="1" x="916"/>
        <item m="1" x="859"/>
        <item m="1" x="1208"/>
        <item m="1" x="1140"/>
        <item m="1" x="632"/>
        <item m="1" x="846"/>
        <item m="1" x="1081"/>
        <item m="1" x="194"/>
        <item m="1" x="626"/>
        <item m="1" x="556"/>
        <item m="1" x="1250"/>
        <item m="1" x="1217"/>
        <item m="1" x="648"/>
        <item m="1" x="254"/>
        <item m="1" x="549"/>
        <item m="1" x="722"/>
        <item m="1" x="176"/>
        <item m="1" x="1012"/>
        <item m="1" x="606"/>
        <item m="1" x="416"/>
        <item m="1" x="510"/>
        <item m="1" x="956"/>
        <item m="1" x="1255"/>
        <item m="1" x="334"/>
        <item m="1" x="1107"/>
        <item m="1" x="328"/>
        <item m="1" x="892"/>
        <item m="1" x="664"/>
        <item m="1" x="595"/>
        <item m="1" x="317"/>
        <item m="1" x="384"/>
        <item m="1" x="172"/>
        <item m="1" x="972"/>
        <item m="1" x="485"/>
        <item m="1" x="209"/>
        <item m="1" x="823"/>
        <item m="1" x="1138"/>
        <item m="1" x="678"/>
        <item m="1" x="636"/>
        <item m="1" x="107"/>
        <item m="1" x="1243"/>
        <item m="1" x="493"/>
        <item m="1" x="553"/>
        <item m="1" x="960"/>
        <item m="1" x="1237"/>
        <item m="1" x="1162"/>
        <item m="1" x="1013"/>
        <item m="1" x="1128"/>
        <item m="1" x="289"/>
        <item m="1" x="488"/>
        <item m="1" x="321"/>
        <item m="1" x="113"/>
        <item m="1" x="726"/>
        <item m="1" x="175"/>
        <item m="1" x="397"/>
        <item m="1" x="341"/>
        <item m="1" x="287"/>
        <item m="1" x="1242"/>
        <item m="1" x="338"/>
        <item m="1" x="940"/>
        <item m="1" x="1152"/>
        <item m="1" x="278"/>
        <item m="1" x="182"/>
        <item m="1" x="975"/>
        <item m="1" x="951"/>
        <item m="1" x="992"/>
        <item m="1" x="911"/>
        <item m="1" x="255"/>
        <item m="1" x="611"/>
        <item m="1" x="879"/>
        <item m="1" x="1129"/>
        <item m="1" x="723"/>
        <item m="1" x="841"/>
        <item m="1" x="1185"/>
        <item m="1" x="597"/>
        <item m="1" x="441"/>
        <item m="1" x="674"/>
        <item m="1" x="621"/>
        <item m="1" x="551"/>
        <item m="1" x="1068"/>
        <item m="1" x="755"/>
        <item m="1" x="851"/>
        <item m="1" x="102"/>
        <item m="1" x="647"/>
        <item m="1" x="249"/>
        <item m="1" x="516"/>
        <item m="1" x="654"/>
        <item m="1" x="184"/>
        <item m="1" x="301"/>
        <item m="1" x="756"/>
        <item m="1" x="953"/>
        <item m="1" x="1223"/>
        <item m="1" x="1266"/>
        <item m="1" x="876"/>
        <item m="1" x="224"/>
        <item m="1" x="152"/>
        <item m="1" x="738"/>
        <item m="1" x="360"/>
        <item m="1" x="634"/>
        <item m="1" x="262"/>
        <item m="1" x="365"/>
        <item m="1" x="792"/>
        <item m="1" x="1148"/>
        <item m="1" x="1079"/>
        <item m="1" x="495"/>
        <item m="1" x="530"/>
        <item m="1" x="806"/>
        <item m="1" x="1236"/>
        <item m="1" x="962"/>
        <item m="1" x="128"/>
        <item m="1" x="1190"/>
        <item m="1" x="236"/>
        <item m="1" x="882"/>
        <item m="1" x="927"/>
        <item m="1" x="930"/>
        <item m="1" x="1270"/>
        <item m="1" x="163"/>
        <item m="1" x="941"/>
        <item m="1" x="1038"/>
        <item m="1" x="810"/>
        <item m="1" x="980"/>
        <item m="1" x="222"/>
        <item m="1" x="614"/>
        <item m="1" x="461"/>
        <item m="1" x="1073"/>
        <item m="1" x="1168"/>
        <item m="1" x="697"/>
        <item m="1" x="1136"/>
        <item m="1" x="1184"/>
        <item m="1" x="537"/>
        <item m="1" x="1040"/>
        <item m="1" x="903"/>
        <item m="1" x="1186"/>
        <item m="1" x="1230"/>
        <item m="1" x="968"/>
        <item m="1" x="578"/>
        <item m="1" x="383"/>
        <item m="1" x="1218"/>
        <item m="1" x="765"/>
        <item m="1" x="739"/>
        <item m="1" x="748"/>
        <item m="1" x="1269"/>
        <item m="1" x="993"/>
        <item m="1" x="688"/>
        <item m="1" x="957"/>
        <item m="1" x="934"/>
        <item m="1" x="550"/>
        <item m="1" x="451"/>
        <item m="1" x="950"/>
        <item m="1" x="345"/>
        <item m="1" x="302"/>
        <item m="1" x="244"/>
        <item m="1" x="1231"/>
        <item m="1" x="847"/>
        <item m="1" x="582"/>
        <item m="1" x="663"/>
        <item m="1" x="144"/>
        <item m="1" x="1220"/>
        <item m="1" x="771"/>
        <item m="1" x="919"/>
        <item m="1" x="367"/>
        <item m="1" x="1051"/>
        <item m="1" x="554"/>
        <item m="1" x="447"/>
        <item m="1" x="1275"/>
        <item m="1" x="577"/>
        <item m="1" x="1216"/>
        <item m="1" x="802"/>
        <item m="1" x="478"/>
        <item m="1" x="269"/>
        <item m="1" x="212"/>
        <item m="1" x="506"/>
        <item m="1" x="203"/>
        <item m="1" x="174"/>
        <item m="1" x="191"/>
        <item m="1" x="470"/>
        <item m="1" x="315"/>
        <item m="1" x="622"/>
        <item m="1" x="679"/>
        <item m="1" x="778"/>
        <item m="1" x="649"/>
        <item m="1" x="982"/>
        <item m="1" x="1046"/>
        <item m="1" x="258"/>
        <item m="1" x="268"/>
        <item m="1" x="457"/>
        <item m="1" x="599"/>
        <item m="1" x="389"/>
        <item m="1" x="942"/>
        <item m="1" x="692"/>
        <item m="1" x="609"/>
        <item m="1" x="742"/>
        <item m="1" x="1048"/>
        <item m="1" x="986"/>
        <item m="1" x="1072"/>
        <item m="1" x="828"/>
        <item m="1" x="248"/>
        <item m="1" x="1254"/>
        <item m="1" x="667"/>
        <item m="1" x="282"/>
        <item m="1" x="106"/>
        <item m="1" x="1251"/>
        <item m="1" x="735"/>
        <item m="1" x="702"/>
        <item m="1" x="474"/>
        <item m="1" x="354"/>
        <item m="1" x="438"/>
        <item m="1" x="592"/>
        <item m="1" x="1167"/>
        <item m="1" x="1086"/>
        <item m="1" x="462"/>
        <item m="1" x="535"/>
        <item m="1" x="542"/>
        <item m="1" x="1080"/>
        <item m="1" x="683"/>
        <item m="1" x="155"/>
        <item m="1" x="716"/>
        <item m="1" x="995"/>
        <item m="1" x="1121"/>
        <item m="1" x="1014"/>
        <item m="1" x="822"/>
        <item m="1" x="1120"/>
        <item m="1" x="134"/>
        <item m="1" x="1037"/>
        <item m="1" x="116"/>
        <item m="1" x="456"/>
        <item m="1" x="120"/>
        <item m="1" x="279"/>
        <item m="1" x="369"/>
        <item m="1" x="375"/>
        <item m="1" x="793"/>
        <item m="1" x="1047"/>
        <item m="1" x="574"/>
        <item m="1" x="145"/>
        <item m="1" x="351"/>
        <item m="1" x="139"/>
        <item m="1" x="1134"/>
        <item m="1" x="359"/>
        <item m="1" x="695"/>
        <item m="1" x="1154"/>
        <item m="1" x="481"/>
        <item m="1" x="423"/>
        <item m="1" x="819"/>
        <item m="1" x="376"/>
        <item m="1" x="684"/>
        <item m="1" x="978"/>
        <item m="1" x="117"/>
        <item m="1" x="630"/>
        <item m="1" x="749"/>
        <item m="1" x="241"/>
        <item m="1" x="583"/>
        <item m="1" x="718"/>
        <item m="1" x="469"/>
        <item m="1" x="507"/>
        <item m="1" x="234"/>
        <item m="1" x="640"/>
        <item m="1" x="104"/>
        <item m="1" x="776"/>
        <item m="1" x="1169"/>
        <item m="1" x="890"/>
        <item m="1" x="884"/>
        <item m="1" x="783"/>
        <item m="1" x="109"/>
        <item m="1" x="915"/>
        <item m="1" x="958"/>
        <item m="1" x="764"/>
        <item m="1" x="108"/>
        <item m="1" x="1115"/>
        <item m="1" x="1082"/>
        <item m="1" x="112"/>
        <item m="1" x="391"/>
        <item m="1" x="781"/>
        <item m="1" x="1036"/>
        <item m="1" x="233"/>
        <item m="1" x="129"/>
        <item m="1" x="288"/>
        <item m="1" x="179"/>
        <item m="1" x="587"/>
        <item m="1" x="400"/>
        <item m="1" x="398"/>
        <item m="1" x="569"/>
        <item m="1" x="671"/>
        <item m="1" x="575"/>
        <item m="1" x="772"/>
        <item m="1" x="624"/>
        <item m="1" x="489"/>
        <item m="1" x="604"/>
        <item m="1" x="1097"/>
        <item m="1" x="1192"/>
        <item m="1" x="449"/>
        <item m="1" x="1172"/>
        <item m="1" x="214"/>
        <item m="1" x="1161"/>
        <item m="1" x="858"/>
        <item m="1" x="1029"/>
        <item m="1" x="1108"/>
        <item m="1" x="788"/>
        <item m="1" x="1000"/>
        <item m="1" x="292"/>
        <item m="1" x="275"/>
        <item m="1" x="897"/>
        <item m="1" x="869"/>
        <item m="1" x="431"/>
        <item m="1" x="1267"/>
        <item m="1" x="839"/>
        <item m="1" x="579"/>
        <item m="1" x="653"/>
        <item m="1" x="612"/>
        <item m="1" x="1122"/>
        <item m="1" x="1126"/>
        <item m="1" x="122"/>
        <item m="1" x="1006"/>
        <item m="1" x="1052"/>
        <item m="1" x="171"/>
        <item m="1" x="543"/>
        <item m="1" x="534"/>
        <item m="1" x="1041"/>
        <item m="1" x="740"/>
        <item m="1" x="944"/>
        <item m="1" x="610"/>
        <item m="1" x="961"/>
        <item m="1" x="149"/>
        <item m="1" x="272"/>
        <item m="1" x="1241"/>
        <item m="1" x="861"/>
        <item m="1" x="1233"/>
        <item m="1" x="153"/>
        <item m="1" x="413"/>
        <item m="1" x="229"/>
        <item m="1" x="162"/>
        <item m="1" x="177"/>
        <item m="1" x="729"/>
        <item m="1" x="762"/>
        <item m="1" x="434"/>
        <item m="1" x="852"/>
        <item m="1" x="1170"/>
        <item m="1" x="521"/>
        <item m="1" x="600"/>
        <item m="1" x="750"/>
        <item m="1" x="1238"/>
        <item m="1" x="415"/>
        <item m="1" x="427"/>
        <item m="1" x="437"/>
        <item m="1" x="1058"/>
        <item m="1" x="1194"/>
        <item m="1" x="111"/>
        <item m="1" x="938"/>
        <item m="1" x="1234"/>
        <item m="1" x="335"/>
        <item m="1" x="650"/>
        <item m="1" x="1271"/>
        <item m="1" x="1177"/>
        <item m="1" x="324"/>
        <item m="1" x="436"/>
        <item m="1" x="523"/>
        <item m="1" x="848"/>
        <item m="1" x="1045"/>
        <item m="1" x="280"/>
        <item m="1" x="751"/>
        <item m="1" x="276"/>
        <item m="1" x="245"/>
        <item m="1" x="193"/>
        <item m="1" x="1164"/>
        <item m="1" x="757"/>
        <item m="1" x="1205"/>
        <item m="1" x="598"/>
        <item m="1" x="1222"/>
        <item m="1" x="974"/>
        <item m="1" x="263"/>
        <item m="1" x="1078"/>
        <item m="1" x="1092"/>
        <item m="1" x="752"/>
        <item m="1" x="1127"/>
        <item m="1" x="965"/>
        <item m="1" x="830"/>
        <item m="1" x="147"/>
        <item m="1" x="976"/>
        <item m="1" x="708"/>
        <item m="1" x="641"/>
        <item m="1" x="984"/>
        <item m="1" x="568"/>
        <item m="1" x="202"/>
        <item m="1" x="374"/>
        <item m="1" x="151"/>
        <item m="1" x="500"/>
        <item m="1" x="878"/>
        <item m="1" x="463"/>
        <item m="1" x="326"/>
        <item m="1" x="541"/>
        <item m="1" x="219"/>
        <item m="1" x="471"/>
        <item m="1" x="342"/>
        <item m="1" x="693"/>
        <item m="1" x="1280"/>
        <item m="1" x="734"/>
        <item m="1" x="330"/>
        <item m="1" x="607"/>
        <item m="1" x="313"/>
        <item m="1" x="366"/>
        <item m="1" x="658"/>
        <item m="1" x="926"/>
        <item m="1" x="643"/>
        <item m="1" x="1093"/>
        <item m="1" x="655"/>
        <item m="1" x="889"/>
        <item m="1" x="204"/>
        <item m="1" x="687"/>
        <item m="1" x="327"/>
        <item m="1" x="257"/>
        <item m="1" x="983"/>
        <item m="1" x="298"/>
        <item m="1" x="1007"/>
        <item m="1" x="199"/>
        <item m="1" x="824"/>
        <item m="1" x="831"/>
        <item m="1" x="235"/>
        <item m="1" x="753"/>
        <item m="1" x="131"/>
        <item m="1" x="954"/>
        <item m="1" x="659"/>
        <item m="1" x="880"/>
        <item m="1" x="849"/>
        <item m="1" x="1069"/>
        <item m="1" x="842"/>
        <item m="1" x="420"/>
        <item m="1" x="921"/>
        <item m="1" x="1055"/>
        <item m="1" x="745"/>
        <item m="1" x="877"/>
        <item m="1" x="210"/>
        <item m="1" x="1043"/>
        <item m="1" x="700"/>
        <item m="1" x="565"/>
        <item m="1" x="949"/>
        <item m="1" x="475"/>
        <item m="1" x="798"/>
        <item m="1" x="332"/>
        <item m="1" x="428"/>
        <item m="1" x="825"/>
        <item m="1" x="594"/>
        <item m="1" x="138"/>
        <item m="1" x="472"/>
        <item m="1" x="952"/>
        <item m="1" x="1054"/>
        <item m="1" x="157"/>
        <item m="1" x="442"/>
        <item m="1" x="377"/>
        <item m="1" x="710"/>
        <item m="1" x="803"/>
        <item m="1" x="243"/>
        <item m="1" x="1225"/>
        <item m="1" x="208"/>
        <item m="1" x="281"/>
        <item m="1" x="1062"/>
        <item m="1" x="570"/>
        <item m="1" x="584"/>
        <item m="1" x="638"/>
        <item m="1" x="213"/>
        <item m="1" x="492"/>
        <item m="1" x="887"/>
        <item m="1" x="799"/>
        <item m="1" x="589"/>
        <item m="1" x="536"/>
        <item m="1" x="166"/>
        <item m="1" x="404"/>
        <item m="1" x="868"/>
        <item m="1" x="502"/>
        <item m="1" x="665"/>
        <item m="1" x="602"/>
        <item m="1" x="784"/>
        <item m="1" x="148"/>
        <item m="1" x="629"/>
        <item m="1" x="303"/>
        <item m="1" x="706"/>
        <item m="1" x="832"/>
        <item m="1" x="908"/>
        <item m="1" x="843"/>
        <item m="1" x="804"/>
        <item m="1" x="730"/>
        <item m="1" x="1141"/>
        <item m="1" x="1033"/>
        <item m="1" x="284"/>
        <item m="1" x="1025"/>
        <item m="1" x="479"/>
        <item m="1" x="789"/>
        <item m="1" x="195"/>
        <item m="1" x="768"/>
        <item m="1" x="635"/>
        <item m="1" x="1067"/>
        <item m="1" x="221"/>
        <item m="1" x="1278"/>
        <item m="1" x="260"/>
        <item m="1" x="200"/>
        <item m="1" x="770"/>
        <item m="1" x="970"/>
        <item m="1" x="873"/>
        <item m="1" x="159"/>
        <item m="1" x="311"/>
        <item m="1" x="1099"/>
        <item m="1" x="1039"/>
        <item m="1" x="294"/>
        <item m="1" x="267"/>
        <item m="1" x="562"/>
        <item m="1" x="183"/>
        <item m="1" x="790"/>
        <item m="1" x="223"/>
        <item m="1" x="393"/>
        <item m="1" x="690"/>
        <item m="1" x="1221"/>
        <item m="1" x="261"/>
        <item m="1" x="531"/>
        <item m="1" x="378"/>
        <item m="1" x="540"/>
        <item m="1" x="1094"/>
        <item m="1" x="977"/>
        <item m="1" x="439"/>
        <item m="1" x="192"/>
        <item m="1" x="1142"/>
        <item m="1" x="305"/>
        <item m="1" x="1087"/>
        <item m="1" x="644"/>
        <item m="1" x="1028"/>
        <item m="1" x="387"/>
        <item m="1" x="559"/>
        <item m="1" x="1044"/>
        <item m="1" x="1232"/>
        <item m="1" x="1008"/>
        <item m="1" x="407"/>
        <item m="1" x="350"/>
        <item m="1" x="1053"/>
        <item m="1" x="817"/>
        <item m="1" x="661"/>
        <item m="1" x="1085"/>
        <item m="1" x="133"/>
        <item m="1" x="130"/>
        <item m="1" x="805"/>
        <item m="1" x="945"/>
        <item m="1" x="900"/>
        <item m="1" x="1083"/>
        <item m="1" x="608"/>
        <item m="1" x="355"/>
        <item m="1" x="429"/>
        <item m="1" x="959"/>
        <item m="1" x="511"/>
        <item m="1" x="741"/>
        <item m="1" x="1156"/>
        <item m="1" x="394"/>
        <item m="1" x="731"/>
        <item m="1" x="115"/>
        <item m="1" x="444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x="95"/>
        <item x="94"/>
        <item x="93"/>
        <item x="92"/>
        <item x="91"/>
        <item x="97"/>
        <item x="96"/>
        <item x="99"/>
        <item x="98"/>
        <item m="1" x="432"/>
        <item m="1" x="1193"/>
        <item m="1" x="135"/>
        <item m="1" x="100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1">
    <i>
      <x/>
    </i>
    <i r="1">
      <x v="1273"/>
    </i>
    <i r="2">
      <x v="11"/>
    </i>
    <i r="1">
      <x v="1274"/>
    </i>
    <i r="2">
      <x v="10"/>
    </i>
    <i r="2">
      <x v="11"/>
    </i>
    <i r="1">
      <x v="1275"/>
    </i>
    <i r="2">
      <x v="11"/>
    </i>
    <i r="1">
      <x v="1276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20" totalsRowShown="0" totalsRowDxfId="23">
  <autoFilter ref="A1:C1020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832" totalsRowShown="0">
  <autoFilter ref="A1:S832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5" totalsRowShown="0">
  <autoFilter ref="A1:B115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zoomScale="115" zoomScaleNormal="115" workbookViewId="0">
      <selection activeCell="A6" sqref="A6:B15"/>
    </sheetView>
  </sheetViews>
  <sheetFormatPr defaultColWidth="0" defaultRowHeight="15"/>
  <cols>
    <col min="1" max="1" width="31.4257812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25</v>
      </c>
      <c r="C5"/>
      <c r="D5"/>
      <c r="E5"/>
    </row>
    <row r="6" spans="1:6">
      <c r="A6" s="67" t="s">
        <v>2563</v>
      </c>
      <c r="B6" s="73">
        <v>5</v>
      </c>
      <c r="C6"/>
      <c r="D6"/>
      <c r="E6"/>
    </row>
    <row r="7" spans="1:6">
      <c r="A7" s="68" t="s">
        <v>375</v>
      </c>
      <c r="B7" s="73">
        <v>5</v>
      </c>
      <c r="C7"/>
      <c r="D7"/>
      <c r="E7"/>
    </row>
    <row r="8" spans="1:6">
      <c r="A8" s="67" t="s">
        <v>2535</v>
      </c>
      <c r="B8" s="73">
        <v>18</v>
      </c>
      <c r="C8" s="56"/>
      <c r="D8"/>
      <c r="E8"/>
    </row>
    <row r="9" spans="1:6">
      <c r="A9" s="68" t="s">
        <v>377</v>
      </c>
      <c r="B9" s="73">
        <v>4</v>
      </c>
      <c r="C9"/>
      <c r="D9"/>
    </row>
    <row r="10" spans="1:6">
      <c r="A10" s="68" t="s">
        <v>375</v>
      </c>
      <c r="B10" s="73">
        <v>14</v>
      </c>
      <c r="C10" s="53"/>
      <c r="D10"/>
    </row>
    <row r="11" spans="1:6">
      <c r="A11" s="67" t="s">
        <v>2570</v>
      </c>
      <c r="B11" s="73">
        <v>1</v>
      </c>
      <c r="C11"/>
      <c r="D11"/>
    </row>
    <row r="12" spans="1:6">
      <c r="A12" s="68" t="s">
        <v>375</v>
      </c>
      <c r="B12" s="73">
        <v>1</v>
      </c>
      <c r="C12"/>
      <c r="D12"/>
    </row>
    <row r="13" spans="1:6">
      <c r="A13" s="67" t="s">
        <v>2565</v>
      </c>
      <c r="B13" s="73">
        <v>1</v>
      </c>
      <c r="C13"/>
      <c r="D13"/>
    </row>
    <row r="14" spans="1:6">
      <c r="A14" s="68" t="s">
        <v>375</v>
      </c>
      <c r="B14" s="73">
        <v>1</v>
      </c>
      <c r="C14" s="53"/>
      <c r="D14"/>
    </row>
    <row r="15" spans="1:6">
      <c r="A15" s="17" t="s">
        <v>381</v>
      </c>
      <c r="B15" s="73">
        <v>25</v>
      </c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20"/>
  <sheetViews>
    <sheetView topLeftCell="A982" workbookViewId="0">
      <selection activeCell="B1015" sqref="B1015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  <row r="1009" spans="1:3">
      <c r="A1009" t="s">
        <v>2250</v>
      </c>
      <c r="B1009">
        <v>1</v>
      </c>
      <c r="C1009" s="72" t="s">
        <v>4</v>
      </c>
    </row>
    <row r="1010" spans="1:3">
      <c r="A1010" t="s">
        <v>2424</v>
      </c>
      <c r="B1010">
        <v>1</v>
      </c>
      <c r="C1010" s="72" t="s">
        <v>4</v>
      </c>
    </row>
    <row r="1011" spans="1:3">
      <c r="A1011" t="s">
        <v>2427</v>
      </c>
      <c r="B1011">
        <v>4</v>
      </c>
      <c r="C1011" s="72" t="s">
        <v>4</v>
      </c>
    </row>
    <row r="1012" spans="1:3">
      <c r="A1012" t="s">
        <v>2438</v>
      </c>
      <c r="B1012">
        <v>1</v>
      </c>
      <c r="C1012" s="72" t="s">
        <v>4</v>
      </c>
    </row>
    <row r="1013" spans="1:3">
      <c r="A1013" t="s">
        <v>2439</v>
      </c>
      <c r="B1013">
        <v>1</v>
      </c>
      <c r="C1013" s="72" t="s">
        <v>4</v>
      </c>
    </row>
    <row r="1014" spans="1:3">
      <c r="A1014" t="s">
        <v>2448</v>
      </c>
      <c r="B1014">
        <v>2</v>
      </c>
      <c r="C1014" s="72" t="s">
        <v>4</v>
      </c>
    </row>
    <row r="1015" spans="1:3">
      <c r="A1015" t="s">
        <v>2449</v>
      </c>
      <c r="B1015">
        <v>1</v>
      </c>
      <c r="C1015" s="72" t="s">
        <v>4</v>
      </c>
    </row>
    <row r="1016" spans="1:3">
      <c r="A1016" t="s">
        <v>2533</v>
      </c>
      <c r="B1016">
        <v>8</v>
      </c>
      <c r="C1016" s="72" t="s">
        <v>4</v>
      </c>
    </row>
    <row r="1017" spans="1:3">
      <c r="A1017" t="s">
        <v>2515</v>
      </c>
      <c r="B1017">
        <v>2</v>
      </c>
      <c r="C1017" s="72" t="s">
        <v>4</v>
      </c>
    </row>
    <row r="1018" spans="1:3">
      <c r="A1018" t="s">
        <v>2513</v>
      </c>
      <c r="B1018">
        <v>1</v>
      </c>
      <c r="C1018" s="72" t="s">
        <v>4</v>
      </c>
    </row>
    <row r="1019" spans="1:3">
      <c r="A1019" t="s">
        <v>2510</v>
      </c>
      <c r="B1019">
        <v>11</v>
      </c>
      <c r="C1019" s="72" t="s">
        <v>4</v>
      </c>
    </row>
    <row r="1020" spans="1:3">
      <c r="A1020" t="s">
        <v>2477</v>
      </c>
      <c r="B1020">
        <v>22</v>
      </c>
      <c r="C1020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832"/>
  <sheetViews>
    <sheetView tabSelected="1" zoomScale="85" zoomScaleNormal="85" workbookViewId="0"/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9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73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9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9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9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9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9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9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9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9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9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9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9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9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9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9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9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9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9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9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9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9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9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9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9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9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9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9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9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9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9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9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9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9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9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9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9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9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9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9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9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9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9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9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9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9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9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9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9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9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9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9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9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9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9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9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9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9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9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9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9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9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9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9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9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9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9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9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9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9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9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9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9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9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9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9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9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9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9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9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9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9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9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9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9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9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9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9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9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9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9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9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9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9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9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9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9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9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9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9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9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9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9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9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9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9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9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9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53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9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9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9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9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9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9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9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9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9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9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9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9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9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9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9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9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9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9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9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9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9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9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9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9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9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9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9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9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9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9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9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9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9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9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9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9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9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9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9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9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9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9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9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9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9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9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9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9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9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9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9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9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9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9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9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9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9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9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9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9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9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9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9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9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9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9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9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9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9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9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9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9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9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9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9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9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9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9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9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9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9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9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9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9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9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9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9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9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9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9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9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9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9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9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9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9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9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9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9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9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9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9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9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9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9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9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9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9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9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9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9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9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9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9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9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9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9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9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9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9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9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9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9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9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9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9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9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9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9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9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9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9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9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9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9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9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9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9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9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9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9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9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9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9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9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9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9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9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9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9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9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9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9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9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9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9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9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9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9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9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9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9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9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9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9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9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9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9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9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9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9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9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9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9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9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9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9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9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9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9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9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9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9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9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9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9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9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9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9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28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9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28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9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28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9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28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9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28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9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28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9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28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9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28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9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28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9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28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9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28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9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9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9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9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9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9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9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9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9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9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9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9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9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9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9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9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24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9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9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9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9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9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9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9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9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9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9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9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9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9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9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9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9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9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9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9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9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9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9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9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9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9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9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9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9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9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9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9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9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9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9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9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9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9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9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9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9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9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9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9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9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9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9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9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9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9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9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9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9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9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9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9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9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9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9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9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9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9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21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9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21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9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21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9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21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9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21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9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21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9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21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9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21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9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21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9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21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9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21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9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21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9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21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9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21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9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21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9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21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9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21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9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21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9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21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9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21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9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21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9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21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9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21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9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21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9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21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9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21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9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21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9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21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9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21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9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21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9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21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9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21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9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21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9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21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9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21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9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21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9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21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9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21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9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21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9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21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9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21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9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9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9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9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9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9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20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9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20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9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20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9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20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9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20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9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20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9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20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9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20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9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20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9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20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9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20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9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20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9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20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9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20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9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20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9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20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9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20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9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20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9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20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9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20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9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20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9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20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9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20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9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20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9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20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9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20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9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20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9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20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9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20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9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20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9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20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9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20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9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20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9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20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9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20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9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20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9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20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9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20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9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20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9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20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9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20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9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20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9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20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9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20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9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20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9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20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9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20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9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20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9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20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9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20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9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20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9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20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9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20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9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20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9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20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9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20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9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20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9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20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9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20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9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19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9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19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9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19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9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19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9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19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9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18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9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18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9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9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16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9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16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15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69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12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69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12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69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12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69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12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2453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69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12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2453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69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12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2453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69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12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69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12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69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12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69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12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69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12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11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11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11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11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11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12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12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12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12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12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12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12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12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12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12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 hidden="1">
      <c r="A662" t="s">
        <v>2250</v>
      </c>
      <c r="B662" s="73" t="str">
        <f>IFERROR(VLOOKUP(Proc[[#This Row],[App]],Table2[],3,0),"open")</f>
        <v>ok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O662" s="69">
        <v>45716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4</v>
      </c>
      <c r="R662" s="74" t="s">
        <v>538</v>
      </c>
      <c r="S662" s="73"/>
    </row>
    <row r="663" spans="1:19" hidden="1">
      <c r="A663" s="72" t="s">
        <v>2250</v>
      </c>
      <c r="B663" s="73" t="str">
        <f>IFERROR(VLOOKUP(Proc[[#This Row],[App]],Table2[],3,0),"open")</f>
        <v>ok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O663" s="69">
        <v>45716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4</v>
      </c>
      <c r="R663" s="74" t="s">
        <v>538</v>
      </c>
      <c r="S663" s="73"/>
    </row>
    <row r="664" spans="1:19" hidden="1">
      <c r="A664" s="72" t="s">
        <v>2250</v>
      </c>
      <c r="B664" s="73" t="str">
        <f>IFERROR(VLOOKUP(Proc[[#This Row],[App]],Table2[],3,0),"open")</f>
        <v>ok</v>
      </c>
      <c r="C664" s="72" t="s">
        <v>369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N664" s="69">
        <v>45716</v>
      </c>
      <c r="O664" s="69">
        <v>45716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4</v>
      </c>
      <c r="R664" s="74" t="s">
        <v>538</v>
      </c>
      <c r="S664" s="73"/>
    </row>
    <row r="665" spans="1:19" hidden="1">
      <c r="A665" s="72" t="s">
        <v>2250</v>
      </c>
      <c r="B665" s="73" t="str">
        <f>IFERROR(VLOOKUP(Proc[[#This Row],[App]],Table2[],3,0),"open")</f>
        <v>ok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O665" s="69">
        <v>45716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4</v>
      </c>
      <c r="R665" s="74" t="s">
        <v>538</v>
      </c>
      <c r="S665" s="73"/>
    </row>
    <row r="666" spans="1:19" hidden="1">
      <c r="A666" s="72" t="s">
        <v>2250</v>
      </c>
      <c r="B666" s="73" t="str">
        <f>IFERROR(VLOOKUP(Proc[[#This Row],[App]],Table2[],3,0),"open")</f>
        <v>ok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O666" s="69">
        <v>45716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4</v>
      </c>
      <c r="R666" s="74" t="s">
        <v>538</v>
      </c>
      <c r="S666" s="73"/>
    </row>
    <row r="667" spans="1:19" hidden="1">
      <c r="A667" s="72" t="s">
        <v>2250</v>
      </c>
      <c r="B667" s="73" t="str">
        <f>IFERROR(VLOOKUP(Proc[[#This Row],[App]],Table2[],3,0),"open")</f>
        <v>ok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O667" s="69">
        <v>45716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4</v>
      </c>
      <c r="R667" s="74" t="s">
        <v>538</v>
      </c>
      <c r="S667" s="73"/>
    </row>
    <row r="668" spans="1:19" hidden="1">
      <c r="A668" s="72" t="s">
        <v>2250</v>
      </c>
      <c r="B668" s="73" t="str">
        <f>IFERROR(VLOOKUP(Proc[[#This Row],[App]],Table2[],3,0),"open")</f>
        <v>ok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O668" s="69">
        <v>45716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4</v>
      </c>
      <c r="R668" s="74" t="s">
        <v>538</v>
      </c>
      <c r="S668" s="73"/>
    </row>
    <row r="669" spans="1:19" hidden="1">
      <c r="A669" s="72" t="s">
        <v>2250</v>
      </c>
      <c r="B669" s="73" t="str">
        <f>IFERROR(VLOOKUP(Proc[[#This Row],[App]],Table2[],3,0),"open")</f>
        <v>ok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O669" s="69">
        <v>45716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4</v>
      </c>
      <c r="R669" s="74" t="s">
        <v>538</v>
      </c>
      <c r="S669" s="73"/>
    </row>
    <row r="670" spans="1:19" hidden="1">
      <c r="A670" s="72" t="s">
        <v>2250</v>
      </c>
      <c r="B670" s="73" t="str">
        <f>IFERROR(VLOOKUP(Proc[[#This Row],[App]],Table2[],3,0),"open")</f>
        <v>ok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O670" s="69">
        <v>45716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4</v>
      </c>
      <c r="R670" s="74" t="s">
        <v>538</v>
      </c>
      <c r="S670" s="73"/>
    </row>
    <row r="671" spans="1:19" hidden="1">
      <c r="A671" s="72" t="s">
        <v>2250</v>
      </c>
      <c r="B671" s="73" t="str">
        <f>IFERROR(VLOOKUP(Proc[[#This Row],[App]],Table2[],3,0),"open")</f>
        <v>ok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O671" s="69">
        <v>45716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4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yep</v>
      </c>
      <c r="Q676" s="3">
        <f ca="1">IF(Proc[[#This Row],[DateClosed]]="",ABS(NETWORKDAYS(Proc[[#This Row],[DateOpened]],TODAY()))-1,ABS(NETWORKDAYS(Proc[[#This Row],[DateOpened]],Proc[[#This Row],[DateClosed]]))-1)</f>
        <v>6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yep</v>
      </c>
      <c r="Q677" s="3">
        <f ca="1">IF(Proc[[#This Row],[DateClosed]]="",ABS(NETWORKDAYS(Proc[[#This Row],[DateOpened]],TODAY()))-1,ABS(NETWORKDAYS(Proc[[#This Row],[DateOpened]],Proc[[#This Row],[DateClosed]]))-1)</f>
        <v>6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yep</v>
      </c>
      <c r="Q678" s="3">
        <f ca="1">IF(Proc[[#This Row],[DateClosed]]="",ABS(NETWORKDAYS(Proc[[#This Row],[DateOpened]],TODAY()))-1,ABS(NETWORKDAYS(Proc[[#This Row],[DateOpened]],Proc[[#This Row],[DateClosed]]))-1)</f>
        <v>6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 hidden="1">
      <c r="A754" t="s">
        <v>2424</v>
      </c>
      <c r="B754" s="73" t="str">
        <f>IFERROR(VLOOKUP(Proc[[#This Row],[App]],Table2[],3,0),"open")</f>
        <v>ok</v>
      </c>
      <c r="C754" t="s">
        <v>369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N754" s="69">
        <v>45716</v>
      </c>
      <c r="O754" s="69">
        <v>45716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2</v>
      </c>
      <c r="R754" s="74" t="s">
        <v>1004</v>
      </c>
      <c r="S754" s="73"/>
    </row>
    <row r="755" spans="1:19" hidden="1">
      <c r="A755" t="s">
        <v>2427</v>
      </c>
      <c r="B755" s="73" t="str">
        <f>IFERROR(VLOOKUP(Proc[[#This Row],[App]],Table2[],3,0),"open")</f>
        <v>ok</v>
      </c>
      <c r="C755" s="72" t="s">
        <v>369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N755" s="69">
        <v>45716</v>
      </c>
      <c r="O755" s="69">
        <v>45716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2</v>
      </c>
      <c r="R755" s="74" t="s">
        <v>1004</v>
      </c>
      <c r="S755" s="73"/>
    </row>
    <row r="756" spans="1:19" hidden="1">
      <c r="A756" s="72" t="s">
        <v>2427</v>
      </c>
      <c r="B756" s="73" t="str">
        <f>IFERROR(VLOOKUP(Proc[[#This Row],[App]],Table2[],3,0),"open")</f>
        <v>ok</v>
      </c>
      <c r="C756" s="72" t="s">
        <v>369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N756" s="69">
        <v>45716</v>
      </c>
      <c r="O756" s="69">
        <v>45716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2</v>
      </c>
      <c r="R756" s="74" t="s">
        <v>1004</v>
      </c>
      <c r="S756" s="73"/>
    </row>
    <row r="757" spans="1:19" hidden="1">
      <c r="A757" s="72" t="s">
        <v>2427</v>
      </c>
      <c r="B757" s="73" t="str">
        <f>IFERROR(VLOOKUP(Proc[[#This Row],[App]],Table2[],3,0),"open")</f>
        <v>ok</v>
      </c>
      <c r="C757" s="72" t="s">
        <v>369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N757" s="69">
        <v>45716</v>
      </c>
      <c r="O757" s="69">
        <v>45716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2</v>
      </c>
      <c r="R757" s="74" t="s">
        <v>1004</v>
      </c>
      <c r="S757" s="73"/>
    </row>
    <row r="758" spans="1:19" hidden="1">
      <c r="A758" s="72" t="s">
        <v>2427</v>
      </c>
      <c r="B758" s="73" t="str">
        <f>IFERROR(VLOOKUP(Proc[[#This Row],[App]],Table2[],3,0),"open")</f>
        <v>ok</v>
      </c>
      <c r="C758" s="72" t="s">
        <v>369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N758" s="69">
        <v>45716</v>
      </c>
      <c r="O758" s="69">
        <v>45716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2</v>
      </c>
      <c r="R758" s="74" t="s">
        <v>1004</v>
      </c>
      <c r="S758" s="73"/>
    </row>
    <row r="759" spans="1:19" hidden="1">
      <c r="A759" t="s">
        <v>2438</v>
      </c>
      <c r="B759" s="73" t="str">
        <f>IFERROR(VLOOKUP(Proc[[#This Row],[App]],Table2[],3,0),"open")</f>
        <v>ok</v>
      </c>
      <c r="C759" s="72" t="s">
        <v>369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N759" s="69">
        <v>45716</v>
      </c>
      <c r="O759" s="69">
        <v>45716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2</v>
      </c>
      <c r="R759" s="74" t="s">
        <v>858</v>
      </c>
      <c r="S759" s="73"/>
    </row>
    <row r="760" spans="1:19" hidden="1">
      <c r="A760" t="s">
        <v>2439</v>
      </c>
      <c r="B760" s="73" t="str">
        <f>IFERROR(VLOOKUP(Proc[[#This Row],[App]],Table2[],3,0),"open")</f>
        <v>ok</v>
      </c>
      <c r="C760" s="72" t="s">
        <v>369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N760" s="69">
        <v>45716</v>
      </c>
      <c r="O760" s="69">
        <v>45716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2</v>
      </c>
      <c r="R760" s="74" t="s">
        <v>1113</v>
      </c>
      <c r="S760" s="73"/>
    </row>
    <row r="761" spans="1:19" hidden="1">
      <c r="A761" t="s">
        <v>2448</v>
      </c>
      <c r="B761" s="73" t="str">
        <f>IFERROR(VLOOKUP(Proc[[#This Row],[App]],Table2[],3,0),"open")</f>
        <v>ok</v>
      </c>
      <c r="C761" s="72" t="s">
        <v>369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N761" s="69">
        <v>45716</v>
      </c>
      <c r="O761" s="69">
        <v>45716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1</v>
      </c>
      <c r="R761" s="74" t="s">
        <v>538</v>
      </c>
      <c r="S761" s="73"/>
    </row>
    <row r="762" spans="1:19" hidden="1">
      <c r="A762" t="s">
        <v>2448</v>
      </c>
      <c r="B762" s="73" t="str">
        <f>IFERROR(VLOOKUP(Proc[[#This Row],[App]],Table2[],3,0),"open")</f>
        <v>ok</v>
      </c>
      <c r="C762" s="72" t="s">
        <v>369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N762" s="69">
        <v>45716</v>
      </c>
      <c r="O762" s="69">
        <v>45716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1</v>
      </c>
      <c r="R762" s="74" t="s">
        <v>538</v>
      </c>
      <c r="S762" s="73"/>
    </row>
    <row r="763" spans="1:19" hidden="1">
      <c r="A763" t="s">
        <v>2449</v>
      </c>
      <c r="B763" s="73" t="str">
        <f>IFERROR(VLOOKUP(Proc[[#This Row],[App]],Table2[],3,0),"open")</f>
        <v>ok</v>
      </c>
      <c r="C763" t="s">
        <v>369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N763" s="69">
        <v>45719</v>
      </c>
      <c r="O763" s="69">
        <v>45719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2</v>
      </c>
      <c r="R763" s="74" t="s">
        <v>1113</v>
      </c>
      <c r="S763" s="73"/>
    </row>
    <row r="764" spans="1:19" hidden="1">
      <c r="A764" t="s">
        <v>2477</v>
      </c>
      <c r="B764" s="73" t="str">
        <f>IFERROR(VLOOKUP(Proc[[#This Row],[App]],Table2[],3,0),"open")</f>
        <v>ok</v>
      </c>
      <c r="C764" t="s">
        <v>369</v>
      </c>
      <c r="D764" t="s">
        <v>2454</v>
      </c>
      <c r="E764" t="s">
        <v>2455</v>
      </c>
      <c r="F764" s="73" t="s">
        <v>2478</v>
      </c>
      <c r="G764" t="s">
        <v>400</v>
      </c>
      <c r="H764" s="73" t="str">
        <f>IF(Proc[[#This Row],[type]]="LFF (MDG-F)",MID(Proc[[#This Row],[Obj]],13,10),"")</f>
        <v/>
      </c>
      <c r="J764" s="73" t="b">
        <f>Proc[[#This Row],[Requested]]=Proc[[#This Row],[CurrentParent]]</f>
        <v>0</v>
      </c>
      <c r="K764" s="73" t="str">
        <f>IF(Proc[[#This Row],[Author]]="Marcela Urrego",VLOOKUP(LEFT(Proc[[#This Row],[Requested]],1),Table3[#All],2,0),VLOOKUP(Proc[[#This Row],[Author]],Table4[],2,0))</f>
        <v>HC</v>
      </c>
      <c r="L764" s="32" t="s">
        <v>530</v>
      </c>
      <c r="M764" s="69">
        <v>45716.734988425924</v>
      </c>
      <c r="N764" s="69">
        <v>45721</v>
      </c>
      <c r="O764" s="69">
        <v>45721</v>
      </c>
      <c r="P764" s="74" t="str">
        <f ca="1">IF(Proc[[#This Row],[DaysAgeing]]&gt;5,"yep","on track")</f>
        <v>on track</v>
      </c>
      <c r="Q764" s="3">
        <f ca="1">IF(Proc[[#This Row],[DateClosed]]="",ABS(NETWORKDAYS(Proc[[#This Row],[DateOpened]],TODAY()))-1,ABS(NETWORKDAYS(Proc[[#This Row],[DateOpened]],Proc[[#This Row],[DateClosed]]))-1)</f>
        <v>3</v>
      </c>
      <c r="R764" s="74" t="s">
        <v>1045</v>
      </c>
      <c r="S764" s="73"/>
    </row>
    <row r="765" spans="1:19" hidden="1">
      <c r="A765" s="72" t="s">
        <v>2477</v>
      </c>
      <c r="B765" s="73" t="str">
        <f>IFERROR(VLOOKUP(Proc[[#This Row],[App]],Table2[],3,0),"open")</f>
        <v>ok</v>
      </c>
      <c r="C765" s="72" t="s">
        <v>369</v>
      </c>
      <c r="D765" t="s">
        <v>2456</v>
      </c>
      <c r="E765" t="s">
        <v>2457</v>
      </c>
      <c r="F765" s="73" t="s">
        <v>2479</v>
      </c>
      <c r="G765" s="72" t="s">
        <v>400</v>
      </c>
      <c r="H765" s="73" t="str">
        <f>IF(Proc[[#This Row],[type]]="LFF (MDG-F)",MID(Proc[[#This Row],[Obj]],13,10),"")</f>
        <v/>
      </c>
      <c r="J765" s="73" t="b">
        <f>Proc[[#This Row],[Requested]]=Proc[[#This Row],[CurrentParent]]</f>
        <v>0</v>
      </c>
      <c r="K765" s="73" t="str">
        <f>IF(Proc[[#This Row],[Author]]="Marcela Urrego",VLOOKUP(LEFT(Proc[[#This Row],[Requested]],1),Table3[#All],2,0),VLOOKUP(Proc[[#This Row],[Author]],Table4[],2,0))</f>
        <v>HC</v>
      </c>
      <c r="L765" s="32" t="s">
        <v>530</v>
      </c>
      <c r="M765" s="69">
        <v>45716.734988425924</v>
      </c>
      <c r="N765" s="69">
        <v>45721</v>
      </c>
      <c r="O765" s="69">
        <v>45721</v>
      </c>
      <c r="P765" s="74" t="str">
        <f ca="1">IF(Proc[[#This Row],[DaysAgeing]]&gt;5,"yep","on track")</f>
        <v>on track</v>
      </c>
      <c r="Q765" s="3">
        <f ca="1">IF(Proc[[#This Row],[DateClosed]]="",ABS(NETWORKDAYS(Proc[[#This Row],[DateOpened]],TODAY()))-1,ABS(NETWORKDAYS(Proc[[#This Row],[DateOpened]],Proc[[#This Row],[DateClosed]]))-1)</f>
        <v>3</v>
      </c>
      <c r="R765" s="74" t="s">
        <v>1045</v>
      </c>
      <c r="S765" s="73"/>
    </row>
    <row r="766" spans="1:19" hidden="1">
      <c r="A766" s="72" t="s">
        <v>2477</v>
      </c>
      <c r="B766" s="73" t="str">
        <f>IFERROR(VLOOKUP(Proc[[#This Row],[App]],Table2[],3,0),"open")</f>
        <v>ok</v>
      </c>
      <c r="C766" s="72" t="s">
        <v>369</v>
      </c>
      <c r="D766" t="s">
        <v>2458</v>
      </c>
      <c r="E766" t="s">
        <v>2457</v>
      </c>
      <c r="F766" s="73" t="s">
        <v>2479</v>
      </c>
      <c r="G766" s="72" t="s">
        <v>400</v>
      </c>
      <c r="H766" s="73" t="str">
        <f>IF(Proc[[#This Row],[type]]="LFF (MDG-F)",MID(Proc[[#This Row],[Obj]],13,10),"")</f>
        <v/>
      </c>
      <c r="J766" s="73" t="b">
        <f>Proc[[#This Row],[Requested]]=Proc[[#This Row],[CurrentParent]]</f>
        <v>0</v>
      </c>
      <c r="K766" s="73" t="str">
        <f>IF(Proc[[#This Row],[Author]]="Marcela Urrego",VLOOKUP(LEFT(Proc[[#This Row],[Requested]],1),Table3[#All],2,0),VLOOKUP(Proc[[#This Row],[Author]],Table4[],2,0))</f>
        <v>HC</v>
      </c>
      <c r="L766" s="32" t="s">
        <v>530</v>
      </c>
      <c r="M766" s="69">
        <v>45716.734988425924</v>
      </c>
      <c r="N766" s="69">
        <v>45721</v>
      </c>
      <c r="O766" s="69">
        <v>45721</v>
      </c>
      <c r="P766" s="74" t="str">
        <f ca="1">IF(Proc[[#This Row],[DaysAgeing]]&gt;5,"yep","on track")</f>
        <v>on track</v>
      </c>
      <c r="Q766" s="3">
        <f ca="1">IF(Proc[[#This Row],[DateClosed]]="",ABS(NETWORKDAYS(Proc[[#This Row],[DateOpened]],TODAY()))-1,ABS(NETWORKDAYS(Proc[[#This Row],[DateOpened]],Proc[[#This Row],[DateClosed]]))-1)</f>
        <v>3</v>
      </c>
      <c r="R766" s="74" t="s">
        <v>1045</v>
      </c>
      <c r="S766" s="73"/>
    </row>
    <row r="767" spans="1:19" hidden="1">
      <c r="A767" s="72" t="s">
        <v>2477</v>
      </c>
      <c r="B767" s="73" t="str">
        <f>IFERROR(VLOOKUP(Proc[[#This Row],[App]],Table2[],3,0),"open")</f>
        <v>ok</v>
      </c>
      <c r="C767" s="72" t="s">
        <v>369</v>
      </c>
      <c r="D767" t="s">
        <v>2459</v>
      </c>
      <c r="E767" t="s">
        <v>2457</v>
      </c>
      <c r="F767" s="73" t="s">
        <v>2479</v>
      </c>
      <c r="G767" s="72" t="s">
        <v>400</v>
      </c>
      <c r="H767" s="73" t="str">
        <f>IF(Proc[[#This Row],[type]]="LFF (MDG-F)",MID(Proc[[#This Row],[Obj]],13,10),"")</f>
        <v/>
      </c>
      <c r="J767" s="73" t="b">
        <f>Proc[[#This Row],[Requested]]=Proc[[#This Row],[CurrentParent]]</f>
        <v>0</v>
      </c>
      <c r="K767" s="73" t="str">
        <f>IF(Proc[[#This Row],[Author]]="Marcela Urrego",VLOOKUP(LEFT(Proc[[#This Row],[Requested]],1),Table3[#All],2,0),VLOOKUP(Proc[[#This Row],[Author]],Table4[],2,0))</f>
        <v>HC</v>
      </c>
      <c r="L767" s="32" t="s">
        <v>530</v>
      </c>
      <c r="M767" s="69">
        <v>45716.734988425924</v>
      </c>
      <c r="N767" s="69">
        <v>45721</v>
      </c>
      <c r="O767" s="69">
        <v>45721</v>
      </c>
      <c r="P767" s="74" t="str">
        <f ca="1">IF(Proc[[#This Row],[DaysAgeing]]&gt;5,"yep","on track")</f>
        <v>on track</v>
      </c>
      <c r="Q767" s="3">
        <f ca="1">IF(Proc[[#This Row],[DateClosed]]="",ABS(NETWORKDAYS(Proc[[#This Row],[DateOpened]],TODAY()))-1,ABS(NETWORKDAYS(Proc[[#This Row],[DateOpened]],Proc[[#This Row],[DateClosed]]))-1)</f>
        <v>3</v>
      </c>
      <c r="R767" s="74" t="s">
        <v>1045</v>
      </c>
      <c r="S767" s="73"/>
    </row>
    <row r="768" spans="1:19" hidden="1">
      <c r="A768" s="72" t="s">
        <v>2477</v>
      </c>
      <c r="B768" s="73" t="str">
        <f>IFERROR(VLOOKUP(Proc[[#This Row],[App]],Table2[],3,0),"open")</f>
        <v>ok</v>
      </c>
      <c r="C768" s="72" t="s">
        <v>369</v>
      </c>
      <c r="D768" t="s">
        <v>2460</v>
      </c>
      <c r="E768" t="s">
        <v>2457</v>
      </c>
      <c r="F768" s="73" t="s">
        <v>2479</v>
      </c>
      <c r="G768" s="72" t="s">
        <v>400</v>
      </c>
      <c r="H768" s="73" t="str">
        <f>IF(Proc[[#This Row],[type]]="LFF (MDG-F)",MID(Proc[[#This Row],[Obj]],13,10),"")</f>
        <v/>
      </c>
      <c r="J768" s="73" t="b">
        <f>Proc[[#This Row],[Requested]]=Proc[[#This Row],[CurrentParent]]</f>
        <v>0</v>
      </c>
      <c r="K768" s="73" t="str">
        <f>IF(Proc[[#This Row],[Author]]="Marcela Urrego",VLOOKUP(LEFT(Proc[[#This Row],[Requested]],1),Table3[#All],2,0),VLOOKUP(Proc[[#This Row],[Author]],Table4[],2,0))</f>
        <v>HC</v>
      </c>
      <c r="L768" s="32" t="s">
        <v>530</v>
      </c>
      <c r="M768" s="69">
        <v>45716.734988425924</v>
      </c>
      <c r="N768" s="69">
        <v>45721</v>
      </c>
      <c r="O768" s="69">
        <v>45721</v>
      </c>
      <c r="P768" s="74" t="str">
        <f ca="1">IF(Proc[[#This Row],[DaysAgeing]]&gt;5,"yep","on track")</f>
        <v>on track</v>
      </c>
      <c r="Q768" s="3">
        <f ca="1">IF(Proc[[#This Row],[DateClosed]]="",ABS(NETWORKDAYS(Proc[[#This Row],[DateOpened]],TODAY()))-1,ABS(NETWORKDAYS(Proc[[#This Row],[DateOpened]],Proc[[#This Row],[DateClosed]]))-1)</f>
        <v>3</v>
      </c>
      <c r="R768" s="74" t="s">
        <v>1045</v>
      </c>
      <c r="S768" s="73"/>
    </row>
    <row r="769" spans="1:19" hidden="1">
      <c r="A769" s="72" t="s">
        <v>2477</v>
      </c>
      <c r="B769" s="73" t="str">
        <f>IFERROR(VLOOKUP(Proc[[#This Row],[App]],Table2[],3,0),"open")</f>
        <v>ok</v>
      </c>
      <c r="C769" s="72" t="s">
        <v>369</v>
      </c>
      <c r="D769" t="s">
        <v>2461</v>
      </c>
      <c r="E769" t="s">
        <v>2457</v>
      </c>
      <c r="F769" s="73" t="s">
        <v>2479</v>
      </c>
      <c r="G769" s="72" t="s">
        <v>400</v>
      </c>
      <c r="H769" s="73" t="str">
        <f>IF(Proc[[#This Row],[type]]="LFF (MDG-F)",MID(Proc[[#This Row],[Obj]],13,10),"")</f>
        <v/>
      </c>
      <c r="J769" s="73" t="b">
        <f>Proc[[#This Row],[Requested]]=Proc[[#This Row],[CurrentParent]]</f>
        <v>0</v>
      </c>
      <c r="K769" s="73" t="str">
        <f>IF(Proc[[#This Row],[Author]]="Marcela Urrego",VLOOKUP(LEFT(Proc[[#This Row],[Requested]],1),Table3[#All],2,0),VLOOKUP(Proc[[#This Row],[Author]],Table4[],2,0))</f>
        <v>HC</v>
      </c>
      <c r="L769" s="32" t="s">
        <v>530</v>
      </c>
      <c r="M769" s="69">
        <v>45716.734988425924</v>
      </c>
      <c r="N769" s="69">
        <v>45721</v>
      </c>
      <c r="O769" s="69">
        <v>45721</v>
      </c>
      <c r="P769" s="74" t="str">
        <f ca="1">IF(Proc[[#This Row],[DaysAgeing]]&gt;5,"yep","on track")</f>
        <v>on track</v>
      </c>
      <c r="Q769" s="3">
        <f ca="1">IF(Proc[[#This Row],[DateClosed]]="",ABS(NETWORKDAYS(Proc[[#This Row],[DateOpened]],TODAY()))-1,ABS(NETWORKDAYS(Proc[[#This Row],[DateOpened]],Proc[[#This Row],[DateClosed]]))-1)</f>
        <v>3</v>
      </c>
      <c r="R769" s="74" t="s">
        <v>1045</v>
      </c>
      <c r="S769" s="73"/>
    </row>
    <row r="770" spans="1:19" hidden="1">
      <c r="A770" s="72" t="s">
        <v>2477</v>
      </c>
      <c r="B770" s="73" t="str">
        <f>IFERROR(VLOOKUP(Proc[[#This Row],[App]],Table2[],3,0),"open")</f>
        <v>ok</v>
      </c>
      <c r="C770" s="72" t="s">
        <v>369</v>
      </c>
      <c r="D770" t="s">
        <v>2462</v>
      </c>
      <c r="E770" t="s">
        <v>2457</v>
      </c>
      <c r="F770" s="73" t="s">
        <v>2479</v>
      </c>
      <c r="G770" s="72" t="s">
        <v>400</v>
      </c>
      <c r="H770" s="73" t="str">
        <f>IF(Proc[[#This Row],[type]]="LFF (MDG-F)",MID(Proc[[#This Row],[Obj]],13,10),"")</f>
        <v/>
      </c>
      <c r="J770" s="73" t="b">
        <f>Proc[[#This Row],[Requested]]=Proc[[#This Row],[CurrentParent]]</f>
        <v>0</v>
      </c>
      <c r="K770" s="73" t="str">
        <f>IF(Proc[[#This Row],[Author]]="Marcela Urrego",VLOOKUP(LEFT(Proc[[#This Row],[Requested]],1),Table3[#All],2,0),VLOOKUP(Proc[[#This Row],[Author]],Table4[],2,0))</f>
        <v>HC</v>
      </c>
      <c r="L770" s="32" t="s">
        <v>530</v>
      </c>
      <c r="M770" s="69">
        <v>45716.734988425924</v>
      </c>
      <c r="N770" s="69">
        <v>45721</v>
      </c>
      <c r="O770" s="69">
        <v>45721</v>
      </c>
      <c r="P770" s="74" t="str">
        <f ca="1">IF(Proc[[#This Row],[DaysAgeing]]&gt;5,"yep","on track")</f>
        <v>on track</v>
      </c>
      <c r="Q770" s="3">
        <f ca="1">IF(Proc[[#This Row],[DateClosed]]="",ABS(NETWORKDAYS(Proc[[#This Row],[DateOpened]],TODAY()))-1,ABS(NETWORKDAYS(Proc[[#This Row],[DateOpened]],Proc[[#This Row],[DateClosed]]))-1)</f>
        <v>3</v>
      </c>
      <c r="R770" s="74" t="s">
        <v>1045</v>
      </c>
      <c r="S770" s="73"/>
    </row>
    <row r="771" spans="1:19" hidden="1">
      <c r="A771" s="72" t="s">
        <v>2477</v>
      </c>
      <c r="B771" s="73" t="str">
        <f>IFERROR(VLOOKUP(Proc[[#This Row],[App]],Table2[],3,0),"open")</f>
        <v>ok</v>
      </c>
      <c r="C771" s="72" t="s">
        <v>369</v>
      </c>
      <c r="D771" t="s">
        <v>2463</v>
      </c>
      <c r="E771" t="s">
        <v>2457</v>
      </c>
      <c r="F771" s="73" t="s">
        <v>2479</v>
      </c>
      <c r="G771" s="72" t="s">
        <v>400</v>
      </c>
      <c r="H771" s="73" t="str">
        <f>IF(Proc[[#This Row],[type]]="LFF (MDG-F)",MID(Proc[[#This Row],[Obj]],13,10),"")</f>
        <v/>
      </c>
      <c r="J771" s="73" t="b">
        <f>Proc[[#This Row],[Requested]]=Proc[[#This Row],[CurrentParent]]</f>
        <v>0</v>
      </c>
      <c r="K771" s="73" t="str">
        <f>IF(Proc[[#This Row],[Author]]="Marcela Urrego",VLOOKUP(LEFT(Proc[[#This Row],[Requested]],1),Table3[#All],2,0),VLOOKUP(Proc[[#This Row],[Author]],Table4[],2,0))</f>
        <v>HC</v>
      </c>
      <c r="L771" s="32" t="s">
        <v>530</v>
      </c>
      <c r="M771" s="69">
        <v>45716.734988425924</v>
      </c>
      <c r="N771" s="69">
        <v>45721</v>
      </c>
      <c r="O771" s="69">
        <v>45721</v>
      </c>
      <c r="P771" s="74" t="str">
        <f ca="1">IF(Proc[[#This Row],[DaysAgeing]]&gt;5,"yep","on track")</f>
        <v>on track</v>
      </c>
      <c r="Q771" s="3">
        <f ca="1">IF(Proc[[#This Row],[DateClosed]]="",ABS(NETWORKDAYS(Proc[[#This Row],[DateOpened]],TODAY()))-1,ABS(NETWORKDAYS(Proc[[#This Row],[DateOpened]],Proc[[#This Row],[DateClosed]]))-1)</f>
        <v>3</v>
      </c>
      <c r="R771" s="74" t="s">
        <v>1045</v>
      </c>
      <c r="S771" s="73"/>
    </row>
    <row r="772" spans="1:19" hidden="1">
      <c r="A772" s="72" t="s">
        <v>2477</v>
      </c>
      <c r="B772" s="73" t="str">
        <f>IFERROR(VLOOKUP(Proc[[#This Row],[App]],Table2[],3,0),"open")</f>
        <v>ok</v>
      </c>
      <c r="C772" s="72" t="s">
        <v>369</v>
      </c>
      <c r="D772" t="s">
        <v>2464</v>
      </c>
      <c r="E772" t="s">
        <v>2457</v>
      </c>
      <c r="F772" s="73" t="s">
        <v>2479</v>
      </c>
      <c r="G772" s="72" t="s">
        <v>400</v>
      </c>
      <c r="H772" s="73" t="str">
        <f>IF(Proc[[#This Row],[type]]="LFF (MDG-F)",MID(Proc[[#This Row],[Obj]],13,10),"")</f>
        <v/>
      </c>
      <c r="J772" s="73" t="b">
        <f>Proc[[#This Row],[Requested]]=Proc[[#This Row],[CurrentParent]]</f>
        <v>0</v>
      </c>
      <c r="K772" s="73" t="str">
        <f>IF(Proc[[#This Row],[Author]]="Marcela Urrego",VLOOKUP(LEFT(Proc[[#This Row],[Requested]],1),Table3[#All],2,0),VLOOKUP(Proc[[#This Row],[Author]],Table4[],2,0))</f>
        <v>HC</v>
      </c>
      <c r="L772" s="32" t="s">
        <v>530</v>
      </c>
      <c r="M772" s="69">
        <v>45716.734988425924</v>
      </c>
      <c r="N772" s="69">
        <v>45721</v>
      </c>
      <c r="O772" s="69">
        <v>45721</v>
      </c>
      <c r="P772" s="74" t="str">
        <f ca="1">IF(Proc[[#This Row],[DaysAgeing]]&gt;5,"yep","on track")</f>
        <v>on track</v>
      </c>
      <c r="Q772" s="3">
        <f ca="1">IF(Proc[[#This Row],[DateClosed]]="",ABS(NETWORKDAYS(Proc[[#This Row],[DateOpened]],TODAY()))-1,ABS(NETWORKDAYS(Proc[[#This Row],[DateOpened]],Proc[[#This Row],[DateClosed]]))-1)</f>
        <v>3</v>
      </c>
      <c r="R772" s="74" t="s">
        <v>1045</v>
      </c>
      <c r="S772" s="73"/>
    </row>
    <row r="773" spans="1:19" hidden="1">
      <c r="A773" s="72" t="s">
        <v>2477</v>
      </c>
      <c r="B773" s="73" t="str">
        <f>IFERROR(VLOOKUP(Proc[[#This Row],[App]],Table2[],3,0),"open")</f>
        <v>ok</v>
      </c>
      <c r="C773" s="72" t="s">
        <v>369</v>
      </c>
      <c r="D773" t="s">
        <v>2465</v>
      </c>
      <c r="E773" t="s">
        <v>2457</v>
      </c>
      <c r="F773" s="73" t="s">
        <v>2479</v>
      </c>
      <c r="G773" s="72" t="s">
        <v>400</v>
      </c>
      <c r="H773" s="73" t="str">
        <f>IF(Proc[[#This Row],[type]]="LFF (MDG-F)",MID(Proc[[#This Row],[Obj]],13,10),"")</f>
        <v/>
      </c>
      <c r="J773" s="73" t="b">
        <f>Proc[[#This Row],[Requested]]=Proc[[#This Row],[CurrentParent]]</f>
        <v>0</v>
      </c>
      <c r="K773" s="73" t="str">
        <f>IF(Proc[[#This Row],[Author]]="Marcela Urrego",VLOOKUP(LEFT(Proc[[#This Row],[Requested]],1),Table3[#All],2,0),VLOOKUP(Proc[[#This Row],[Author]],Table4[],2,0))</f>
        <v>HC</v>
      </c>
      <c r="L773" s="32" t="s">
        <v>530</v>
      </c>
      <c r="M773" s="69">
        <v>45716.734988425924</v>
      </c>
      <c r="N773" s="69">
        <v>45721</v>
      </c>
      <c r="O773" s="69">
        <v>45721</v>
      </c>
      <c r="P773" s="74" t="str">
        <f ca="1">IF(Proc[[#This Row],[DaysAgeing]]&gt;5,"yep","on track")</f>
        <v>on track</v>
      </c>
      <c r="Q773" s="3">
        <f ca="1">IF(Proc[[#This Row],[DateClosed]]="",ABS(NETWORKDAYS(Proc[[#This Row],[DateOpened]],TODAY()))-1,ABS(NETWORKDAYS(Proc[[#This Row],[DateOpened]],Proc[[#This Row],[DateClosed]]))-1)</f>
        <v>3</v>
      </c>
      <c r="R773" s="74" t="s">
        <v>1045</v>
      </c>
      <c r="S773" s="73"/>
    </row>
    <row r="774" spans="1:19" hidden="1">
      <c r="A774" s="72" t="s">
        <v>2477</v>
      </c>
      <c r="B774" s="73" t="str">
        <f>IFERROR(VLOOKUP(Proc[[#This Row],[App]],Table2[],3,0),"open")</f>
        <v>ok</v>
      </c>
      <c r="C774" s="72" t="s">
        <v>369</v>
      </c>
      <c r="D774" t="s">
        <v>2466</v>
      </c>
      <c r="E774" t="s">
        <v>2457</v>
      </c>
      <c r="F774" s="73" t="s">
        <v>2479</v>
      </c>
      <c r="G774" s="72" t="s">
        <v>400</v>
      </c>
      <c r="H774" s="73" t="str">
        <f>IF(Proc[[#This Row],[type]]="LFF (MDG-F)",MID(Proc[[#This Row],[Obj]],13,10),"")</f>
        <v/>
      </c>
      <c r="J774" s="73" t="b">
        <f>Proc[[#This Row],[Requested]]=Proc[[#This Row],[CurrentParent]]</f>
        <v>0</v>
      </c>
      <c r="K774" s="73" t="str">
        <f>IF(Proc[[#This Row],[Author]]="Marcela Urrego",VLOOKUP(LEFT(Proc[[#This Row],[Requested]],1),Table3[#All],2,0),VLOOKUP(Proc[[#This Row],[Author]],Table4[],2,0))</f>
        <v>HC</v>
      </c>
      <c r="L774" s="32" t="s">
        <v>530</v>
      </c>
      <c r="M774" s="69">
        <v>45716.734988425924</v>
      </c>
      <c r="N774" s="69">
        <v>45721</v>
      </c>
      <c r="O774" s="69">
        <v>45721</v>
      </c>
      <c r="P774" s="74" t="str">
        <f ca="1">IF(Proc[[#This Row],[DaysAgeing]]&gt;5,"yep","on track")</f>
        <v>on track</v>
      </c>
      <c r="Q774" s="3">
        <f ca="1">IF(Proc[[#This Row],[DateClosed]]="",ABS(NETWORKDAYS(Proc[[#This Row],[DateOpened]],TODAY()))-1,ABS(NETWORKDAYS(Proc[[#This Row],[DateOpened]],Proc[[#This Row],[DateClosed]]))-1)</f>
        <v>3</v>
      </c>
      <c r="R774" s="74" t="s">
        <v>1045</v>
      </c>
      <c r="S774" s="73"/>
    </row>
    <row r="775" spans="1:19" hidden="1">
      <c r="A775" s="72" t="s">
        <v>2477</v>
      </c>
      <c r="B775" s="73" t="str">
        <f>IFERROR(VLOOKUP(Proc[[#This Row],[App]],Table2[],3,0),"open")</f>
        <v>ok</v>
      </c>
      <c r="C775" s="72" t="s">
        <v>369</v>
      </c>
      <c r="D775" t="s">
        <v>2467</v>
      </c>
      <c r="E775" t="s">
        <v>2457</v>
      </c>
      <c r="F775" s="73" t="s">
        <v>2479</v>
      </c>
      <c r="G775" s="72" t="s">
        <v>400</v>
      </c>
      <c r="H775" s="73" t="str">
        <f>IF(Proc[[#This Row],[type]]="LFF (MDG-F)",MID(Proc[[#This Row],[Obj]],13,10),"")</f>
        <v/>
      </c>
      <c r="J775" s="73" t="b">
        <f>Proc[[#This Row],[Requested]]=Proc[[#This Row],[CurrentParent]]</f>
        <v>0</v>
      </c>
      <c r="K775" s="73" t="str">
        <f>IF(Proc[[#This Row],[Author]]="Marcela Urrego",VLOOKUP(LEFT(Proc[[#This Row],[Requested]],1),Table3[#All],2,0),VLOOKUP(Proc[[#This Row],[Author]],Table4[],2,0))</f>
        <v>HC</v>
      </c>
      <c r="L775" s="32" t="s">
        <v>530</v>
      </c>
      <c r="M775" s="69">
        <v>45716.734988425924</v>
      </c>
      <c r="N775" s="69">
        <v>45721</v>
      </c>
      <c r="O775" s="69">
        <v>45721</v>
      </c>
      <c r="P775" s="74" t="str">
        <f ca="1">IF(Proc[[#This Row],[DaysAgeing]]&gt;5,"yep","on track")</f>
        <v>on track</v>
      </c>
      <c r="Q775" s="3">
        <f ca="1">IF(Proc[[#This Row],[DateClosed]]="",ABS(NETWORKDAYS(Proc[[#This Row],[DateOpened]],TODAY()))-1,ABS(NETWORKDAYS(Proc[[#This Row],[DateOpened]],Proc[[#This Row],[DateClosed]]))-1)</f>
        <v>3</v>
      </c>
      <c r="R775" s="74" t="s">
        <v>1045</v>
      </c>
      <c r="S775" s="73"/>
    </row>
    <row r="776" spans="1:19" hidden="1">
      <c r="A776" s="72" t="s">
        <v>2477</v>
      </c>
      <c r="B776" s="73" t="str">
        <f>IFERROR(VLOOKUP(Proc[[#This Row],[App]],Table2[],3,0),"open")</f>
        <v>ok</v>
      </c>
      <c r="C776" s="72" t="s">
        <v>369</v>
      </c>
      <c r="D776" t="s">
        <v>2468</v>
      </c>
      <c r="E776" t="s">
        <v>2457</v>
      </c>
      <c r="F776" s="73" t="s">
        <v>2479</v>
      </c>
      <c r="G776" s="72" t="s">
        <v>400</v>
      </c>
      <c r="H776" s="73" t="str">
        <f>IF(Proc[[#This Row],[type]]="LFF (MDG-F)",MID(Proc[[#This Row],[Obj]],13,10),"")</f>
        <v/>
      </c>
      <c r="J776" s="73" t="b">
        <f>Proc[[#This Row],[Requested]]=Proc[[#This Row],[CurrentParent]]</f>
        <v>0</v>
      </c>
      <c r="K776" s="73" t="str">
        <f>IF(Proc[[#This Row],[Author]]="Marcela Urrego",VLOOKUP(LEFT(Proc[[#This Row],[Requested]],1),Table3[#All],2,0),VLOOKUP(Proc[[#This Row],[Author]],Table4[],2,0))</f>
        <v>HC</v>
      </c>
      <c r="L776" s="32" t="s">
        <v>530</v>
      </c>
      <c r="M776" s="69">
        <v>45716.734988425924</v>
      </c>
      <c r="N776" s="69">
        <v>45721</v>
      </c>
      <c r="O776" s="69">
        <v>45721</v>
      </c>
      <c r="P776" s="74" t="str">
        <f ca="1">IF(Proc[[#This Row],[DaysAgeing]]&gt;5,"yep","on track")</f>
        <v>on track</v>
      </c>
      <c r="Q776" s="3">
        <f ca="1">IF(Proc[[#This Row],[DateClosed]]="",ABS(NETWORKDAYS(Proc[[#This Row],[DateOpened]],TODAY()))-1,ABS(NETWORKDAYS(Proc[[#This Row],[DateOpened]],Proc[[#This Row],[DateClosed]]))-1)</f>
        <v>3</v>
      </c>
      <c r="R776" s="74" t="s">
        <v>1045</v>
      </c>
      <c r="S776" s="73"/>
    </row>
    <row r="777" spans="1:19" hidden="1">
      <c r="A777" s="72" t="s">
        <v>2477</v>
      </c>
      <c r="B777" s="73" t="str">
        <f>IFERROR(VLOOKUP(Proc[[#This Row],[App]],Table2[],3,0),"open")</f>
        <v>ok</v>
      </c>
      <c r="C777" s="72" t="s">
        <v>369</v>
      </c>
      <c r="D777" t="s">
        <v>2469</v>
      </c>
      <c r="E777" t="s">
        <v>2457</v>
      </c>
      <c r="F777" s="73" t="s">
        <v>2479</v>
      </c>
      <c r="G777" s="72" t="s">
        <v>400</v>
      </c>
      <c r="H777" s="73" t="str">
        <f>IF(Proc[[#This Row],[type]]="LFF (MDG-F)",MID(Proc[[#This Row],[Obj]],13,10),"")</f>
        <v/>
      </c>
      <c r="J777" s="73" t="b">
        <f>Proc[[#This Row],[Requested]]=Proc[[#This Row],[CurrentParent]]</f>
        <v>0</v>
      </c>
      <c r="K777" s="73" t="str">
        <f>IF(Proc[[#This Row],[Author]]="Marcela Urrego",VLOOKUP(LEFT(Proc[[#This Row],[Requested]],1),Table3[#All],2,0),VLOOKUP(Proc[[#This Row],[Author]],Table4[],2,0))</f>
        <v>HC</v>
      </c>
      <c r="L777" s="32" t="s">
        <v>530</v>
      </c>
      <c r="M777" s="69">
        <v>45716.734988425924</v>
      </c>
      <c r="N777" s="69">
        <v>45721</v>
      </c>
      <c r="O777" s="69">
        <v>45721</v>
      </c>
      <c r="P777" s="74" t="str">
        <f ca="1">IF(Proc[[#This Row],[DaysAgeing]]&gt;5,"yep","on track")</f>
        <v>on track</v>
      </c>
      <c r="Q777" s="3">
        <f ca="1">IF(Proc[[#This Row],[DateClosed]]="",ABS(NETWORKDAYS(Proc[[#This Row],[DateOpened]],TODAY()))-1,ABS(NETWORKDAYS(Proc[[#This Row],[DateOpened]],Proc[[#This Row],[DateClosed]]))-1)</f>
        <v>3</v>
      </c>
      <c r="R777" s="74" t="s">
        <v>1045</v>
      </c>
      <c r="S777" s="73"/>
    </row>
    <row r="778" spans="1:19" hidden="1">
      <c r="A778" s="72" t="s">
        <v>2477</v>
      </c>
      <c r="B778" s="73" t="str">
        <f>IFERROR(VLOOKUP(Proc[[#This Row],[App]],Table2[],3,0),"open")</f>
        <v>ok</v>
      </c>
      <c r="C778" s="72" t="s">
        <v>369</v>
      </c>
      <c r="D778" t="s">
        <v>2470</v>
      </c>
      <c r="E778" t="s">
        <v>2457</v>
      </c>
      <c r="F778" s="73" t="s">
        <v>2479</v>
      </c>
      <c r="G778" s="72" t="s">
        <v>400</v>
      </c>
      <c r="H778" s="73" t="str">
        <f>IF(Proc[[#This Row],[type]]="LFF (MDG-F)",MID(Proc[[#This Row],[Obj]],13,10),"")</f>
        <v/>
      </c>
      <c r="J778" s="73" t="b">
        <f>Proc[[#This Row],[Requested]]=Proc[[#This Row],[CurrentParent]]</f>
        <v>0</v>
      </c>
      <c r="K778" s="73" t="str">
        <f>IF(Proc[[#This Row],[Author]]="Marcela Urrego",VLOOKUP(LEFT(Proc[[#This Row],[Requested]],1),Table3[#All],2,0),VLOOKUP(Proc[[#This Row],[Author]],Table4[],2,0))</f>
        <v>HC</v>
      </c>
      <c r="L778" s="32" t="s">
        <v>530</v>
      </c>
      <c r="M778" s="69">
        <v>45716.734988425924</v>
      </c>
      <c r="N778" s="69">
        <v>45721</v>
      </c>
      <c r="O778" s="69">
        <v>45721</v>
      </c>
      <c r="P778" s="74" t="str">
        <f ca="1">IF(Proc[[#This Row],[DaysAgeing]]&gt;5,"yep","on track")</f>
        <v>on track</v>
      </c>
      <c r="Q778" s="3">
        <f ca="1">IF(Proc[[#This Row],[DateClosed]]="",ABS(NETWORKDAYS(Proc[[#This Row],[DateOpened]],TODAY()))-1,ABS(NETWORKDAYS(Proc[[#This Row],[DateOpened]],Proc[[#This Row],[DateClosed]]))-1)</f>
        <v>3</v>
      </c>
      <c r="R778" s="74" t="s">
        <v>1045</v>
      </c>
      <c r="S778" s="73"/>
    </row>
    <row r="779" spans="1:19" hidden="1">
      <c r="A779" s="72" t="s">
        <v>2477</v>
      </c>
      <c r="B779" s="73" t="str">
        <f>IFERROR(VLOOKUP(Proc[[#This Row],[App]],Table2[],3,0),"open")</f>
        <v>ok</v>
      </c>
      <c r="C779" s="72" t="s">
        <v>369</v>
      </c>
      <c r="D779" t="s">
        <v>2471</v>
      </c>
      <c r="E779" t="s">
        <v>2457</v>
      </c>
      <c r="F779" s="73" t="s">
        <v>2479</v>
      </c>
      <c r="G779" s="72" t="s">
        <v>400</v>
      </c>
      <c r="H779" s="73" t="str">
        <f>IF(Proc[[#This Row],[type]]="LFF (MDG-F)",MID(Proc[[#This Row],[Obj]],13,10),"")</f>
        <v/>
      </c>
      <c r="J779" s="73" t="b">
        <f>Proc[[#This Row],[Requested]]=Proc[[#This Row],[CurrentParent]]</f>
        <v>0</v>
      </c>
      <c r="K779" s="73" t="str">
        <f>IF(Proc[[#This Row],[Author]]="Marcela Urrego",VLOOKUP(LEFT(Proc[[#This Row],[Requested]],1),Table3[#All],2,0),VLOOKUP(Proc[[#This Row],[Author]],Table4[],2,0))</f>
        <v>HC</v>
      </c>
      <c r="L779" s="32" t="s">
        <v>530</v>
      </c>
      <c r="M779" s="69">
        <v>45716.734988425924</v>
      </c>
      <c r="N779" s="69">
        <v>45721</v>
      </c>
      <c r="O779" s="69">
        <v>45721</v>
      </c>
      <c r="P779" s="74" t="str">
        <f ca="1">IF(Proc[[#This Row],[DaysAgeing]]&gt;5,"yep","on track")</f>
        <v>on track</v>
      </c>
      <c r="Q779" s="3">
        <f ca="1">IF(Proc[[#This Row],[DateClosed]]="",ABS(NETWORKDAYS(Proc[[#This Row],[DateOpened]],TODAY()))-1,ABS(NETWORKDAYS(Proc[[#This Row],[DateOpened]],Proc[[#This Row],[DateClosed]]))-1)</f>
        <v>3</v>
      </c>
      <c r="R779" s="74" t="s">
        <v>1045</v>
      </c>
      <c r="S779" s="73"/>
    </row>
    <row r="780" spans="1:19" hidden="1">
      <c r="A780" s="72" t="s">
        <v>2477</v>
      </c>
      <c r="B780" s="73" t="str">
        <f>IFERROR(VLOOKUP(Proc[[#This Row],[App]],Table2[],3,0),"open")</f>
        <v>ok</v>
      </c>
      <c r="C780" s="72" t="s">
        <v>369</v>
      </c>
      <c r="D780" t="s">
        <v>2472</v>
      </c>
      <c r="E780" t="s">
        <v>2457</v>
      </c>
      <c r="F780" s="73" t="s">
        <v>2479</v>
      </c>
      <c r="G780" s="72" t="s">
        <v>400</v>
      </c>
      <c r="H780" s="73" t="str">
        <f>IF(Proc[[#This Row],[type]]="LFF (MDG-F)",MID(Proc[[#This Row],[Obj]],13,10),"")</f>
        <v/>
      </c>
      <c r="J780" s="73" t="b">
        <f>Proc[[#This Row],[Requested]]=Proc[[#This Row],[CurrentParent]]</f>
        <v>0</v>
      </c>
      <c r="K780" s="73" t="str">
        <f>IF(Proc[[#This Row],[Author]]="Marcela Urrego",VLOOKUP(LEFT(Proc[[#This Row],[Requested]],1),Table3[#All],2,0),VLOOKUP(Proc[[#This Row],[Author]],Table4[],2,0))</f>
        <v>HC</v>
      </c>
      <c r="L780" s="32" t="s">
        <v>530</v>
      </c>
      <c r="M780" s="69">
        <v>45716.734988425924</v>
      </c>
      <c r="N780" s="69">
        <v>45721</v>
      </c>
      <c r="O780" s="69">
        <v>45721</v>
      </c>
      <c r="P780" s="74" t="str">
        <f ca="1">IF(Proc[[#This Row],[DaysAgeing]]&gt;5,"yep","on track")</f>
        <v>on track</v>
      </c>
      <c r="Q780" s="3">
        <f ca="1">IF(Proc[[#This Row],[DateClosed]]="",ABS(NETWORKDAYS(Proc[[#This Row],[DateOpened]],TODAY()))-1,ABS(NETWORKDAYS(Proc[[#This Row],[DateOpened]],Proc[[#This Row],[DateClosed]]))-1)</f>
        <v>3</v>
      </c>
      <c r="R780" s="74" t="s">
        <v>1045</v>
      </c>
      <c r="S780" s="73"/>
    </row>
    <row r="781" spans="1:19" hidden="1">
      <c r="A781" s="72" t="s">
        <v>2477</v>
      </c>
      <c r="B781" s="73" t="str">
        <f>IFERROR(VLOOKUP(Proc[[#This Row],[App]],Table2[],3,0),"open")</f>
        <v>ok</v>
      </c>
      <c r="C781" s="72" t="s">
        <v>369</v>
      </c>
      <c r="D781" t="s">
        <v>2312</v>
      </c>
      <c r="E781" t="s">
        <v>2455</v>
      </c>
      <c r="F781" s="73" t="s">
        <v>2306</v>
      </c>
      <c r="G781" s="72" t="s">
        <v>400</v>
      </c>
      <c r="H781" s="73" t="str">
        <f>IF(Proc[[#This Row],[type]]="LFF (MDG-F)",MID(Proc[[#This Row],[Obj]],13,10),"")</f>
        <v/>
      </c>
      <c r="J781" s="73" t="b">
        <f>Proc[[#This Row],[Requested]]=Proc[[#This Row],[CurrentParent]]</f>
        <v>0</v>
      </c>
      <c r="K781" s="73" t="str">
        <f>IF(Proc[[#This Row],[Author]]="Marcela Urrego",VLOOKUP(LEFT(Proc[[#This Row],[Requested]],1),Table3[#All],2,0),VLOOKUP(Proc[[#This Row],[Author]],Table4[],2,0))</f>
        <v>HC</v>
      </c>
      <c r="L781" s="32" t="s">
        <v>530</v>
      </c>
      <c r="M781" s="69">
        <v>45716.734988425924</v>
      </c>
      <c r="N781" s="69">
        <v>45721</v>
      </c>
      <c r="O781" s="69">
        <v>45721</v>
      </c>
      <c r="P781" s="74" t="str">
        <f ca="1">IF(Proc[[#This Row],[DaysAgeing]]&gt;5,"yep","on track")</f>
        <v>on track</v>
      </c>
      <c r="Q781" s="3">
        <f ca="1">IF(Proc[[#This Row],[DateClosed]]="",ABS(NETWORKDAYS(Proc[[#This Row],[DateOpened]],TODAY()))-1,ABS(NETWORKDAYS(Proc[[#This Row],[DateOpened]],Proc[[#This Row],[DateClosed]]))-1)</f>
        <v>3</v>
      </c>
      <c r="R781" s="74" t="s">
        <v>1045</v>
      </c>
      <c r="S781" s="73"/>
    </row>
    <row r="782" spans="1:19" hidden="1">
      <c r="A782" s="72" t="s">
        <v>2477</v>
      </c>
      <c r="B782" s="73" t="str">
        <f>IFERROR(VLOOKUP(Proc[[#This Row],[App]],Table2[],3,0),"open")</f>
        <v>ok</v>
      </c>
      <c r="C782" s="72" t="s">
        <v>369</v>
      </c>
      <c r="D782" t="s">
        <v>2473</v>
      </c>
      <c r="E782" t="s">
        <v>2457</v>
      </c>
      <c r="F782" s="73" t="s">
        <v>2480</v>
      </c>
      <c r="G782" s="72" t="s">
        <v>400</v>
      </c>
      <c r="H782" s="73" t="str">
        <f>IF(Proc[[#This Row],[type]]="LFF (MDG-F)",MID(Proc[[#This Row],[Obj]],13,10),"")</f>
        <v/>
      </c>
      <c r="J782" s="73" t="b">
        <f>Proc[[#This Row],[Requested]]=Proc[[#This Row],[CurrentParent]]</f>
        <v>0</v>
      </c>
      <c r="K782" s="73" t="str">
        <f>IF(Proc[[#This Row],[Author]]="Marcela Urrego",VLOOKUP(LEFT(Proc[[#This Row],[Requested]],1),Table3[#All],2,0),VLOOKUP(Proc[[#This Row],[Author]],Table4[],2,0))</f>
        <v>HC</v>
      </c>
      <c r="L782" s="32" t="s">
        <v>530</v>
      </c>
      <c r="M782" s="69">
        <v>45716.734988425924</v>
      </c>
      <c r="N782" s="69">
        <v>45721</v>
      </c>
      <c r="O782" s="69">
        <v>45721</v>
      </c>
      <c r="P782" s="74" t="str">
        <f ca="1">IF(Proc[[#This Row],[DaysAgeing]]&gt;5,"yep","on track")</f>
        <v>on track</v>
      </c>
      <c r="Q782" s="3">
        <f ca="1">IF(Proc[[#This Row],[DateClosed]]="",ABS(NETWORKDAYS(Proc[[#This Row],[DateOpened]],TODAY()))-1,ABS(NETWORKDAYS(Proc[[#This Row],[DateOpened]],Proc[[#This Row],[DateClosed]]))-1)</f>
        <v>3</v>
      </c>
      <c r="R782" s="74" t="s">
        <v>1045</v>
      </c>
      <c r="S782" s="73"/>
    </row>
    <row r="783" spans="1:19" hidden="1">
      <c r="A783" s="72" t="s">
        <v>2477</v>
      </c>
      <c r="B783" s="73" t="str">
        <f>IFERROR(VLOOKUP(Proc[[#This Row],[App]],Table2[],3,0),"open")</f>
        <v>ok</v>
      </c>
      <c r="C783" s="72" t="s">
        <v>369</v>
      </c>
      <c r="D783" t="s">
        <v>2474</v>
      </c>
      <c r="E783" t="s">
        <v>2457</v>
      </c>
      <c r="F783" s="73" t="s">
        <v>2481</v>
      </c>
      <c r="G783" s="72" t="s">
        <v>400</v>
      </c>
      <c r="H783" s="73" t="str">
        <f>IF(Proc[[#This Row],[type]]="LFF (MDG-F)",MID(Proc[[#This Row],[Obj]],13,10),"")</f>
        <v/>
      </c>
      <c r="J783" s="73" t="b">
        <f>Proc[[#This Row],[Requested]]=Proc[[#This Row],[CurrentParent]]</f>
        <v>0</v>
      </c>
      <c r="K783" s="73" t="str">
        <f>IF(Proc[[#This Row],[Author]]="Marcela Urrego",VLOOKUP(LEFT(Proc[[#This Row],[Requested]],1),Table3[#All],2,0),VLOOKUP(Proc[[#This Row],[Author]],Table4[],2,0))</f>
        <v>HC</v>
      </c>
      <c r="L783" s="32" t="s">
        <v>530</v>
      </c>
      <c r="M783" s="69">
        <v>45716.734988425924</v>
      </c>
      <c r="N783" s="69">
        <v>45721</v>
      </c>
      <c r="O783" s="69">
        <v>45721</v>
      </c>
      <c r="P783" s="74" t="str">
        <f ca="1">IF(Proc[[#This Row],[DaysAgeing]]&gt;5,"yep","on track")</f>
        <v>on track</v>
      </c>
      <c r="Q783" s="3">
        <f ca="1">IF(Proc[[#This Row],[DateClosed]]="",ABS(NETWORKDAYS(Proc[[#This Row],[DateOpened]],TODAY()))-1,ABS(NETWORKDAYS(Proc[[#This Row],[DateOpened]],Proc[[#This Row],[DateClosed]]))-1)</f>
        <v>3</v>
      </c>
      <c r="R783" s="74" t="s">
        <v>1045</v>
      </c>
      <c r="S783" s="73"/>
    </row>
    <row r="784" spans="1:19" hidden="1">
      <c r="A784" s="72" t="s">
        <v>2477</v>
      </c>
      <c r="B784" s="73" t="str">
        <f>IFERROR(VLOOKUP(Proc[[#This Row],[App]],Table2[],3,0),"open")</f>
        <v>ok</v>
      </c>
      <c r="C784" s="72" t="s">
        <v>369</v>
      </c>
      <c r="D784" t="s">
        <v>2475</v>
      </c>
      <c r="E784" t="s">
        <v>2457</v>
      </c>
      <c r="F784" s="73" t="s">
        <v>2482</v>
      </c>
      <c r="G784" s="72" t="s">
        <v>400</v>
      </c>
      <c r="H784" s="73" t="str">
        <f>IF(Proc[[#This Row],[type]]="LFF (MDG-F)",MID(Proc[[#This Row],[Obj]],13,10),"")</f>
        <v/>
      </c>
      <c r="J784" s="73" t="b">
        <f>Proc[[#This Row],[Requested]]=Proc[[#This Row],[CurrentParent]]</f>
        <v>0</v>
      </c>
      <c r="K784" s="73" t="str">
        <f>IF(Proc[[#This Row],[Author]]="Marcela Urrego",VLOOKUP(LEFT(Proc[[#This Row],[Requested]],1),Table3[#All],2,0),VLOOKUP(Proc[[#This Row],[Author]],Table4[],2,0))</f>
        <v>HC</v>
      </c>
      <c r="L784" s="32" t="s">
        <v>530</v>
      </c>
      <c r="M784" s="69">
        <v>45716.734988425924</v>
      </c>
      <c r="N784" s="69">
        <v>45721</v>
      </c>
      <c r="O784" s="69">
        <v>45721</v>
      </c>
      <c r="P784" s="74" t="str">
        <f ca="1">IF(Proc[[#This Row],[DaysAgeing]]&gt;5,"yep","on track")</f>
        <v>on track</v>
      </c>
      <c r="Q784" s="3">
        <f ca="1">IF(Proc[[#This Row],[DateClosed]]="",ABS(NETWORKDAYS(Proc[[#This Row],[DateOpened]],TODAY()))-1,ABS(NETWORKDAYS(Proc[[#This Row],[DateOpened]],Proc[[#This Row],[DateClosed]]))-1)</f>
        <v>3</v>
      </c>
      <c r="R784" s="74" t="s">
        <v>1045</v>
      </c>
      <c r="S784" s="73"/>
    </row>
    <row r="785" spans="1:19" hidden="1">
      <c r="A785" s="72" t="s">
        <v>2477</v>
      </c>
      <c r="B785" s="73" t="str">
        <f>IFERROR(VLOOKUP(Proc[[#This Row],[App]],Table2[],3,0),"open")</f>
        <v>ok</v>
      </c>
      <c r="C785" s="72" t="s">
        <v>369</v>
      </c>
      <c r="D785" t="s">
        <v>2476</v>
      </c>
      <c r="E785" t="s">
        <v>2457</v>
      </c>
      <c r="F785" s="73" t="s">
        <v>2483</v>
      </c>
      <c r="G785" s="72" t="s">
        <v>400</v>
      </c>
      <c r="H785" s="73" t="str">
        <f>IF(Proc[[#This Row],[type]]="LFF (MDG-F)",MID(Proc[[#This Row],[Obj]],13,10),"")</f>
        <v/>
      </c>
      <c r="J785" s="73" t="b">
        <f>Proc[[#This Row],[Requested]]=Proc[[#This Row],[CurrentParent]]</f>
        <v>0</v>
      </c>
      <c r="K785" s="73" t="str">
        <f>IF(Proc[[#This Row],[Author]]="Marcela Urrego",VLOOKUP(LEFT(Proc[[#This Row],[Requested]],1),Table3[#All],2,0),VLOOKUP(Proc[[#This Row],[Author]],Table4[],2,0))</f>
        <v>HC</v>
      </c>
      <c r="L785" s="32" t="s">
        <v>530</v>
      </c>
      <c r="M785" s="69">
        <v>45716.734988425924</v>
      </c>
      <c r="N785" s="69">
        <v>45721</v>
      </c>
      <c r="O785" s="69">
        <v>45721</v>
      </c>
      <c r="P785" s="74" t="str">
        <f ca="1">IF(Proc[[#This Row],[DaysAgeing]]&gt;5,"yep","on track")</f>
        <v>on track</v>
      </c>
      <c r="Q785" s="3">
        <f ca="1">IF(Proc[[#This Row],[DateClosed]]="",ABS(NETWORKDAYS(Proc[[#This Row],[DateOpened]],TODAY()))-1,ABS(NETWORKDAYS(Proc[[#This Row],[DateOpened]],Proc[[#This Row],[DateClosed]]))-1)</f>
        <v>3</v>
      </c>
      <c r="R785" s="74" t="s">
        <v>1045</v>
      </c>
      <c r="S785" s="73"/>
    </row>
    <row r="786" spans="1:19" hidden="1">
      <c r="A786" t="s">
        <v>2510</v>
      </c>
      <c r="B786" s="73" t="str">
        <f>IFERROR(VLOOKUP(Proc[[#This Row],[App]],Table2[],3,0),"open")</f>
        <v>ok</v>
      </c>
      <c r="C786" s="72" t="s">
        <v>369</v>
      </c>
      <c r="D786" t="s">
        <v>2484</v>
      </c>
      <c r="E786" t="s">
        <v>2485</v>
      </c>
      <c r="F786" s="73" t="s">
        <v>990</v>
      </c>
      <c r="G786" s="72" t="s">
        <v>400</v>
      </c>
      <c r="H786" s="73" t="str">
        <f>IF(Proc[[#This Row],[type]]="LFF (MDG-F)",MID(Proc[[#This Row],[Obj]],13,10),"")</f>
        <v/>
      </c>
      <c r="J786" s="73" t="b">
        <f>Proc[[#This Row],[Requested]]=Proc[[#This Row],[CurrentParent]]</f>
        <v>0</v>
      </c>
      <c r="K786" s="73" t="str">
        <f>IF(Proc[[#This Row],[Author]]="Marcela Urrego",VLOOKUP(LEFT(Proc[[#This Row],[Requested]],1),Table3[#All],2,0),VLOOKUP(Proc[[#This Row],[Author]],Table4[],2,0))</f>
        <v>HC</v>
      </c>
      <c r="L786" s="32" t="s">
        <v>530</v>
      </c>
      <c r="M786" s="69">
        <v>45716.548854166664</v>
      </c>
      <c r="N786" s="69">
        <v>45721</v>
      </c>
      <c r="O786" s="69">
        <v>45721</v>
      </c>
      <c r="P786" s="74" t="str">
        <f ca="1">IF(Proc[[#This Row],[DaysAgeing]]&gt;5,"yep","on track")</f>
        <v>on track</v>
      </c>
      <c r="Q786" s="3">
        <f ca="1">IF(Proc[[#This Row],[DateClosed]]="",ABS(NETWORKDAYS(Proc[[#This Row],[DateOpened]],TODAY()))-1,ABS(NETWORKDAYS(Proc[[#This Row],[DateOpened]],Proc[[#This Row],[DateClosed]]))-1)</f>
        <v>3</v>
      </c>
      <c r="R786" s="74" t="s">
        <v>1045</v>
      </c>
      <c r="S786" s="73"/>
    </row>
    <row r="787" spans="1:19" hidden="1">
      <c r="A787" s="72" t="s">
        <v>2510</v>
      </c>
      <c r="B787" s="73" t="str">
        <f>IFERROR(VLOOKUP(Proc[[#This Row],[App]],Table2[],3,0),"open")</f>
        <v>ok</v>
      </c>
      <c r="C787" s="72" t="s">
        <v>369</v>
      </c>
      <c r="D787" t="s">
        <v>2486</v>
      </c>
      <c r="E787" t="s">
        <v>2487</v>
      </c>
      <c r="F787" s="73" t="s">
        <v>2488</v>
      </c>
      <c r="G787" s="72" t="s">
        <v>400</v>
      </c>
      <c r="H787" s="73" t="str">
        <f>IF(Proc[[#This Row],[type]]="LFF (MDG-F)",MID(Proc[[#This Row],[Obj]],13,10),"")</f>
        <v/>
      </c>
      <c r="I787" t="s">
        <v>2534</v>
      </c>
      <c r="J787" s="73" t="b">
        <f>Proc[[#This Row],[Requested]]=Proc[[#This Row],[CurrentParent]]</f>
        <v>0</v>
      </c>
      <c r="K787" s="73" t="str">
        <f>IF(Proc[[#This Row],[Author]]="Marcela Urrego",VLOOKUP(LEFT(Proc[[#This Row],[Requested]],1),Table3[#All],2,0),VLOOKUP(Proc[[#This Row],[Author]],Table4[],2,0))</f>
        <v>HC</v>
      </c>
      <c r="L787" s="32" t="s">
        <v>530</v>
      </c>
      <c r="M787" s="69">
        <v>45716.548854166664</v>
      </c>
      <c r="N787" s="69">
        <v>45721</v>
      </c>
      <c r="O787" s="69">
        <v>45721</v>
      </c>
      <c r="P787" s="74" t="str">
        <f ca="1">IF(Proc[[#This Row],[DaysAgeing]]&gt;5,"yep","on track")</f>
        <v>on track</v>
      </c>
      <c r="Q787" s="3">
        <f ca="1">IF(Proc[[#This Row],[DateClosed]]="",ABS(NETWORKDAYS(Proc[[#This Row],[DateOpened]],TODAY()))-1,ABS(NETWORKDAYS(Proc[[#This Row],[DateOpened]],Proc[[#This Row],[DateClosed]]))-1)</f>
        <v>3</v>
      </c>
      <c r="R787" s="74" t="s">
        <v>1045</v>
      </c>
      <c r="S787" s="73"/>
    </row>
    <row r="788" spans="1:19" hidden="1">
      <c r="A788" s="72" t="s">
        <v>2510</v>
      </c>
      <c r="B788" s="73" t="str">
        <f>IFERROR(VLOOKUP(Proc[[#This Row],[App]],Table2[],3,0),"open")</f>
        <v>ok</v>
      </c>
      <c r="C788" s="72" t="s">
        <v>369</v>
      </c>
      <c r="D788" t="s">
        <v>2489</v>
      </c>
      <c r="E788" t="s">
        <v>2490</v>
      </c>
      <c r="F788" s="73" t="s">
        <v>2491</v>
      </c>
      <c r="G788" s="72" t="s">
        <v>400</v>
      </c>
      <c r="H788" s="73" t="str">
        <f>IF(Proc[[#This Row],[type]]="LFF (MDG-F)",MID(Proc[[#This Row],[Obj]],13,10),"")</f>
        <v/>
      </c>
      <c r="J788" s="73" t="b">
        <f>Proc[[#This Row],[Requested]]=Proc[[#This Row],[CurrentParent]]</f>
        <v>0</v>
      </c>
      <c r="K788" s="73" t="str">
        <f>IF(Proc[[#This Row],[Author]]="Marcela Urrego",VLOOKUP(LEFT(Proc[[#This Row],[Requested]],1),Table3[#All],2,0),VLOOKUP(Proc[[#This Row],[Author]],Table4[],2,0))</f>
        <v>HC</v>
      </c>
      <c r="L788" s="32" t="s">
        <v>530</v>
      </c>
      <c r="M788" s="69">
        <v>45716.548854166664</v>
      </c>
      <c r="N788" s="69">
        <v>45721</v>
      </c>
      <c r="O788" s="69">
        <v>45721</v>
      </c>
      <c r="P788" s="74" t="str">
        <f ca="1">IF(Proc[[#This Row],[DaysAgeing]]&gt;5,"yep","on track")</f>
        <v>on track</v>
      </c>
      <c r="Q788" s="3">
        <f ca="1">IF(Proc[[#This Row],[DateClosed]]="",ABS(NETWORKDAYS(Proc[[#This Row],[DateOpened]],TODAY()))-1,ABS(NETWORKDAYS(Proc[[#This Row],[DateOpened]],Proc[[#This Row],[DateClosed]]))-1)</f>
        <v>3</v>
      </c>
      <c r="R788" s="74" t="s">
        <v>1045</v>
      </c>
      <c r="S788" s="73"/>
    </row>
    <row r="789" spans="1:19" hidden="1">
      <c r="A789" s="72" t="s">
        <v>2510</v>
      </c>
      <c r="B789" s="73" t="str">
        <f>IFERROR(VLOOKUP(Proc[[#This Row],[App]],Table2[],3,0),"open")</f>
        <v>ok</v>
      </c>
      <c r="C789" s="72" t="s">
        <v>369</v>
      </c>
      <c r="D789" t="s">
        <v>2492</v>
      </c>
      <c r="E789" t="s">
        <v>2490</v>
      </c>
      <c r="F789" s="73" t="s">
        <v>2493</v>
      </c>
      <c r="G789" s="72" t="s">
        <v>400</v>
      </c>
      <c r="H789" s="73" t="str">
        <f>IF(Proc[[#This Row],[type]]="LFF (MDG-F)",MID(Proc[[#This Row],[Obj]],13,10),"")</f>
        <v/>
      </c>
      <c r="J789" s="73" t="b">
        <f>Proc[[#This Row],[Requested]]=Proc[[#This Row],[CurrentParent]]</f>
        <v>0</v>
      </c>
      <c r="K789" s="73" t="str">
        <f>IF(Proc[[#This Row],[Author]]="Marcela Urrego",VLOOKUP(LEFT(Proc[[#This Row],[Requested]],1),Table3[#All],2,0),VLOOKUP(Proc[[#This Row],[Author]],Table4[],2,0))</f>
        <v>HC</v>
      </c>
      <c r="L789" s="32" t="s">
        <v>530</v>
      </c>
      <c r="M789" s="69">
        <v>45716.548854166664</v>
      </c>
      <c r="N789" s="69">
        <v>45721</v>
      </c>
      <c r="O789" s="69">
        <v>45721</v>
      </c>
      <c r="P789" s="74" t="str">
        <f ca="1">IF(Proc[[#This Row],[DaysAgeing]]&gt;5,"yep","on track")</f>
        <v>on track</v>
      </c>
      <c r="Q789" s="3">
        <f ca="1">IF(Proc[[#This Row],[DateClosed]]="",ABS(NETWORKDAYS(Proc[[#This Row],[DateOpened]],TODAY()))-1,ABS(NETWORKDAYS(Proc[[#This Row],[DateOpened]],Proc[[#This Row],[DateClosed]]))-1)</f>
        <v>3</v>
      </c>
      <c r="R789" s="74" t="s">
        <v>1045</v>
      </c>
      <c r="S789" s="73"/>
    </row>
    <row r="790" spans="1:19" hidden="1">
      <c r="A790" s="72" t="s">
        <v>2510</v>
      </c>
      <c r="B790" s="73" t="str">
        <f>IFERROR(VLOOKUP(Proc[[#This Row],[App]],Table2[],3,0),"open")</f>
        <v>ok</v>
      </c>
      <c r="C790" s="72" t="s">
        <v>369</v>
      </c>
      <c r="D790" t="s">
        <v>2494</v>
      </c>
      <c r="E790" t="s">
        <v>2490</v>
      </c>
      <c r="F790" s="73" t="s">
        <v>2495</v>
      </c>
      <c r="G790" s="72" t="s">
        <v>400</v>
      </c>
      <c r="H790" s="73" t="str">
        <f>IF(Proc[[#This Row],[type]]="LFF (MDG-F)",MID(Proc[[#This Row],[Obj]],13,10),"")</f>
        <v/>
      </c>
      <c r="J790" s="73" t="b">
        <f>Proc[[#This Row],[Requested]]=Proc[[#This Row],[CurrentParent]]</f>
        <v>0</v>
      </c>
      <c r="K790" s="73" t="str">
        <f>IF(Proc[[#This Row],[Author]]="Marcela Urrego",VLOOKUP(LEFT(Proc[[#This Row],[Requested]],1),Table3[#All],2,0),VLOOKUP(Proc[[#This Row],[Author]],Table4[],2,0))</f>
        <v>HC</v>
      </c>
      <c r="L790" s="32" t="s">
        <v>530</v>
      </c>
      <c r="M790" s="69">
        <v>45716.548854166664</v>
      </c>
      <c r="N790" s="69">
        <v>45721</v>
      </c>
      <c r="O790" s="69">
        <v>45721</v>
      </c>
      <c r="P790" s="74" t="str">
        <f ca="1">IF(Proc[[#This Row],[DaysAgeing]]&gt;5,"yep","on track")</f>
        <v>on track</v>
      </c>
      <c r="Q790" s="3">
        <f ca="1">IF(Proc[[#This Row],[DateClosed]]="",ABS(NETWORKDAYS(Proc[[#This Row],[DateOpened]],TODAY()))-1,ABS(NETWORKDAYS(Proc[[#This Row],[DateOpened]],Proc[[#This Row],[DateClosed]]))-1)</f>
        <v>3</v>
      </c>
      <c r="R790" s="74" t="s">
        <v>1045</v>
      </c>
      <c r="S790" s="73"/>
    </row>
    <row r="791" spans="1:19" hidden="1">
      <c r="A791" s="72" t="s">
        <v>2510</v>
      </c>
      <c r="B791" s="73" t="str">
        <f>IFERROR(VLOOKUP(Proc[[#This Row],[App]],Table2[],3,0),"open")</f>
        <v>ok</v>
      </c>
      <c r="C791" s="72" t="s">
        <v>369</v>
      </c>
      <c r="D791" t="s">
        <v>2496</v>
      </c>
      <c r="E791" t="s">
        <v>2490</v>
      </c>
      <c r="F791" s="73" t="s">
        <v>2497</v>
      </c>
      <c r="G791" s="72" t="s">
        <v>400</v>
      </c>
      <c r="H791" s="73" t="str">
        <f>IF(Proc[[#This Row],[type]]="LFF (MDG-F)",MID(Proc[[#This Row],[Obj]],13,10),"")</f>
        <v/>
      </c>
      <c r="J791" s="73" t="b">
        <f>Proc[[#This Row],[Requested]]=Proc[[#This Row],[CurrentParent]]</f>
        <v>0</v>
      </c>
      <c r="K791" s="73" t="str">
        <f>IF(Proc[[#This Row],[Author]]="Marcela Urrego",VLOOKUP(LEFT(Proc[[#This Row],[Requested]],1),Table3[#All],2,0),VLOOKUP(Proc[[#This Row],[Author]],Table4[],2,0))</f>
        <v>HC</v>
      </c>
      <c r="L791" s="32" t="s">
        <v>530</v>
      </c>
      <c r="M791" s="69">
        <v>45716.548854166664</v>
      </c>
      <c r="N791" s="69">
        <v>45721</v>
      </c>
      <c r="O791" s="69">
        <v>45721</v>
      </c>
      <c r="P791" s="74" t="str">
        <f ca="1">IF(Proc[[#This Row],[DaysAgeing]]&gt;5,"yep","on track")</f>
        <v>on track</v>
      </c>
      <c r="Q791" s="3">
        <f ca="1">IF(Proc[[#This Row],[DateClosed]]="",ABS(NETWORKDAYS(Proc[[#This Row],[DateOpened]],TODAY()))-1,ABS(NETWORKDAYS(Proc[[#This Row],[DateOpened]],Proc[[#This Row],[DateClosed]]))-1)</f>
        <v>3</v>
      </c>
      <c r="R791" s="74" t="s">
        <v>1045</v>
      </c>
      <c r="S791" s="73"/>
    </row>
    <row r="792" spans="1:19" hidden="1">
      <c r="A792" s="72" t="s">
        <v>2510</v>
      </c>
      <c r="B792" s="73" t="str">
        <f>IFERROR(VLOOKUP(Proc[[#This Row],[App]],Table2[],3,0),"open")</f>
        <v>ok</v>
      </c>
      <c r="C792" s="72" t="s">
        <v>369</v>
      </c>
      <c r="D792" t="s">
        <v>2498</v>
      </c>
      <c r="E792" t="s">
        <v>2499</v>
      </c>
      <c r="F792" s="73" t="s">
        <v>2500</v>
      </c>
      <c r="G792" s="72" t="s">
        <v>400</v>
      </c>
      <c r="H792" s="73" t="str">
        <f>IF(Proc[[#This Row],[type]]="LFF (MDG-F)",MID(Proc[[#This Row],[Obj]],13,10),"")</f>
        <v/>
      </c>
      <c r="J792" s="73" t="b">
        <f>Proc[[#This Row],[Requested]]=Proc[[#This Row],[CurrentParent]]</f>
        <v>0</v>
      </c>
      <c r="K792" s="73" t="str">
        <f>IF(Proc[[#This Row],[Author]]="Marcela Urrego",VLOOKUP(LEFT(Proc[[#This Row],[Requested]],1),Table3[#All],2,0),VLOOKUP(Proc[[#This Row],[Author]],Table4[],2,0))</f>
        <v>HC</v>
      </c>
      <c r="L792" s="32" t="s">
        <v>530</v>
      </c>
      <c r="M792" s="69">
        <v>45716.548854166664</v>
      </c>
      <c r="N792" s="69">
        <v>45721</v>
      </c>
      <c r="O792" s="69">
        <v>45721</v>
      </c>
      <c r="P792" s="74" t="str">
        <f ca="1">IF(Proc[[#This Row],[DaysAgeing]]&gt;5,"yep","on track")</f>
        <v>on track</v>
      </c>
      <c r="Q792" s="3">
        <f ca="1">IF(Proc[[#This Row],[DateClosed]]="",ABS(NETWORKDAYS(Proc[[#This Row],[DateOpened]],TODAY()))-1,ABS(NETWORKDAYS(Proc[[#This Row],[DateOpened]],Proc[[#This Row],[DateClosed]]))-1)</f>
        <v>3</v>
      </c>
      <c r="R792" s="74" t="s">
        <v>1045</v>
      </c>
      <c r="S792" s="73"/>
    </row>
    <row r="793" spans="1:19" hidden="1">
      <c r="A793" s="72" t="s">
        <v>2510</v>
      </c>
      <c r="B793" s="73" t="str">
        <f>IFERROR(VLOOKUP(Proc[[#This Row],[App]],Table2[],3,0),"open")</f>
        <v>ok</v>
      </c>
      <c r="C793" s="72" t="s">
        <v>369</v>
      </c>
      <c r="D793" t="s">
        <v>2501</v>
      </c>
      <c r="E793" t="s">
        <v>2502</v>
      </c>
      <c r="F793" s="73" t="s">
        <v>2503</v>
      </c>
      <c r="G793" s="72" t="s">
        <v>400</v>
      </c>
      <c r="H793" s="73" t="str">
        <f>IF(Proc[[#This Row],[type]]="LFF (MDG-F)",MID(Proc[[#This Row],[Obj]],13,10),"")</f>
        <v/>
      </c>
      <c r="J793" s="73" t="b">
        <f>Proc[[#This Row],[Requested]]=Proc[[#This Row],[CurrentParent]]</f>
        <v>0</v>
      </c>
      <c r="K793" s="73" t="str">
        <f>IF(Proc[[#This Row],[Author]]="Marcela Urrego",VLOOKUP(LEFT(Proc[[#This Row],[Requested]],1),Table3[#All],2,0),VLOOKUP(Proc[[#This Row],[Author]],Table4[],2,0))</f>
        <v>HC</v>
      </c>
      <c r="L793" s="32" t="s">
        <v>530</v>
      </c>
      <c r="M793" s="69">
        <v>45716.548854166664</v>
      </c>
      <c r="N793" s="69">
        <v>45721</v>
      </c>
      <c r="O793" s="69">
        <v>45721</v>
      </c>
      <c r="P793" s="74" t="str">
        <f ca="1">IF(Proc[[#This Row],[DaysAgeing]]&gt;5,"yep","on track")</f>
        <v>on track</v>
      </c>
      <c r="Q793" s="3">
        <f ca="1">IF(Proc[[#This Row],[DateClosed]]="",ABS(NETWORKDAYS(Proc[[#This Row],[DateOpened]],TODAY()))-1,ABS(NETWORKDAYS(Proc[[#This Row],[DateOpened]],Proc[[#This Row],[DateClosed]]))-1)</f>
        <v>3</v>
      </c>
      <c r="R793" s="74" t="s">
        <v>1045</v>
      </c>
      <c r="S793" s="73"/>
    </row>
    <row r="794" spans="1:19" hidden="1">
      <c r="A794" s="72" t="s">
        <v>2510</v>
      </c>
      <c r="B794" s="73" t="str">
        <f>IFERROR(VLOOKUP(Proc[[#This Row],[App]],Table2[],3,0),"open")</f>
        <v>ok</v>
      </c>
      <c r="C794" s="72" t="s">
        <v>369</v>
      </c>
      <c r="D794" t="s">
        <v>2504</v>
      </c>
      <c r="E794" t="s">
        <v>2487</v>
      </c>
      <c r="F794" s="73" t="s">
        <v>2505</v>
      </c>
      <c r="G794" s="72" t="s">
        <v>400</v>
      </c>
      <c r="H794" s="73" t="str">
        <f>IF(Proc[[#This Row],[type]]="LFF (MDG-F)",MID(Proc[[#This Row],[Obj]],13,10),"")</f>
        <v/>
      </c>
      <c r="I794" s="72" t="s">
        <v>2534</v>
      </c>
      <c r="J794" s="73" t="b">
        <f>Proc[[#This Row],[Requested]]=Proc[[#This Row],[CurrentParent]]</f>
        <v>0</v>
      </c>
      <c r="K794" s="73" t="str">
        <f>IF(Proc[[#This Row],[Author]]="Marcela Urrego",VLOOKUP(LEFT(Proc[[#This Row],[Requested]],1),Table3[#All],2,0),VLOOKUP(Proc[[#This Row],[Author]],Table4[],2,0))</f>
        <v>HC</v>
      </c>
      <c r="L794" s="32" t="s">
        <v>530</v>
      </c>
      <c r="M794" s="69">
        <v>45716.548854166664</v>
      </c>
      <c r="N794" s="69">
        <v>45721</v>
      </c>
      <c r="O794" s="69">
        <v>45721</v>
      </c>
      <c r="P794" s="74" t="str">
        <f ca="1">IF(Proc[[#This Row],[DaysAgeing]]&gt;5,"yep","on track")</f>
        <v>on track</v>
      </c>
      <c r="Q794" s="3">
        <f ca="1">IF(Proc[[#This Row],[DateClosed]]="",ABS(NETWORKDAYS(Proc[[#This Row],[DateOpened]],TODAY()))-1,ABS(NETWORKDAYS(Proc[[#This Row],[DateOpened]],Proc[[#This Row],[DateClosed]]))-1)</f>
        <v>3</v>
      </c>
      <c r="R794" s="74" t="s">
        <v>1045</v>
      </c>
      <c r="S794" s="73"/>
    </row>
    <row r="795" spans="1:19" hidden="1">
      <c r="A795" s="72" t="s">
        <v>2510</v>
      </c>
      <c r="B795" s="73" t="str">
        <f>IFERROR(VLOOKUP(Proc[[#This Row],[App]],Table2[],3,0),"open")</f>
        <v>ok</v>
      </c>
      <c r="C795" s="72" t="s">
        <v>369</v>
      </c>
      <c r="D795" t="s">
        <v>2506</v>
      </c>
      <c r="E795" t="s">
        <v>2490</v>
      </c>
      <c r="F795" s="73" t="s">
        <v>2507</v>
      </c>
      <c r="G795" s="72" t="s">
        <v>400</v>
      </c>
      <c r="H795" s="73" t="str">
        <f>IF(Proc[[#This Row],[type]]="LFF (MDG-F)",MID(Proc[[#This Row],[Obj]],13,10),"")</f>
        <v/>
      </c>
      <c r="J795" s="73" t="b">
        <f>Proc[[#This Row],[Requested]]=Proc[[#This Row],[CurrentParent]]</f>
        <v>0</v>
      </c>
      <c r="K795" s="73" t="str">
        <f>IF(Proc[[#This Row],[Author]]="Marcela Urrego",VLOOKUP(LEFT(Proc[[#This Row],[Requested]],1),Table3[#All],2,0),VLOOKUP(Proc[[#This Row],[Author]],Table4[],2,0))</f>
        <v>HC</v>
      </c>
      <c r="L795" s="32" t="s">
        <v>530</v>
      </c>
      <c r="M795" s="69">
        <v>45716.548854166664</v>
      </c>
      <c r="N795" s="69">
        <v>45721</v>
      </c>
      <c r="O795" s="69">
        <v>45721</v>
      </c>
      <c r="P795" s="74" t="str">
        <f ca="1">IF(Proc[[#This Row],[DaysAgeing]]&gt;5,"yep","on track")</f>
        <v>on track</v>
      </c>
      <c r="Q795" s="3">
        <f ca="1">IF(Proc[[#This Row],[DateClosed]]="",ABS(NETWORKDAYS(Proc[[#This Row],[DateOpened]],TODAY()))-1,ABS(NETWORKDAYS(Proc[[#This Row],[DateOpened]],Proc[[#This Row],[DateClosed]]))-1)</f>
        <v>3</v>
      </c>
      <c r="R795" s="74" t="s">
        <v>1045</v>
      </c>
      <c r="S795" s="73"/>
    </row>
    <row r="796" spans="1:19" hidden="1">
      <c r="A796" s="72" t="s">
        <v>2510</v>
      </c>
      <c r="B796" s="73" t="str">
        <f>IFERROR(VLOOKUP(Proc[[#This Row],[App]],Table2[],3,0),"open")</f>
        <v>ok</v>
      </c>
      <c r="C796" s="72" t="s">
        <v>369</v>
      </c>
      <c r="D796" t="s">
        <v>2508</v>
      </c>
      <c r="E796" t="s">
        <v>2490</v>
      </c>
      <c r="F796" s="73" t="s">
        <v>2509</v>
      </c>
      <c r="G796" s="72" t="s">
        <v>400</v>
      </c>
      <c r="H796" s="73" t="str">
        <f>IF(Proc[[#This Row],[type]]="LFF (MDG-F)",MID(Proc[[#This Row],[Obj]],13,10),"")</f>
        <v/>
      </c>
      <c r="J796" s="73" t="b">
        <f>Proc[[#This Row],[Requested]]=Proc[[#This Row],[CurrentParent]]</f>
        <v>0</v>
      </c>
      <c r="K796" s="73" t="str">
        <f>IF(Proc[[#This Row],[Author]]="Marcela Urrego",VLOOKUP(LEFT(Proc[[#This Row],[Requested]],1),Table3[#All],2,0),VLOOKUP(Proc[[#This Row],[Author]],Table4[],2,0))</f>
        <v>HC</v>
      </c>
      <c r="L796" s="32" t="s">
        <v>530</v>
      </c>
      <c r="M796" s="69">
        <v>45716.548854166664</v>
      </c>
      <c r="N796" s="69">
        <v>45721</v>
      </c>
      <c r="O796" s="69">
        <v>45721</v>
      </c>
      <c r="P796" s="74" t="str">
        <f ca="1">IF(Proc[[#This Row],[DaysAgeing]]&gt;5,"yep","on track")</f>
        <v>on track</v>
      </c>
      <c r="Q796" s="3">
        <f ca="1">IF(Proc[[#This Row],[DateClosed]]="",ABS(NETWORKDAYS(Proc[[#This Row],[DateOpened]],TODAY()))-1,ABS(NETWORKDAYS(Proc[[#This Row],[DateOpened]],Proc[[#This Row],[DateClosed]]))-1)</f>
        <v>3</v>
      </c>
      <c r="R796" s="74" t="s">
        <v>1045</v>
      </c>
      <c r="S796" s="73"/>
    </row>
    <row r="797" spans="1:19" hidden="1">
      <c r="A797" t="s">
        <v>2513</v>
      </c>
      <c r="B797" s="73" t="str">
        <f>IFERROR(VLOOKUP(Proc[[#This Row],[App]],Table2[],3,0),"open")</f>
        <v>ok</v>
      </c>
      <c r="C797" s="72" t="s">
        <v>369</v>
      </c>
      <c r="D797" t="s">
        <v>2511</v>
      </c>
      <c r="E797" t="s">
        <v>566</v>
      </c>
      <c r="F797" s="73" t="s">
        <v>414</v>
      </c>
      <c r="G797" s="72" t="s">
        <v>400</v>
      </c>
      <c r="H797" s="73" t="str">
        <f>IF(Proc[[#This Row],[type]]="LFF (MDG-F)",MID(Proc[[#This Row],[Obj]],13,10),"")</f>
        <v/>
      </c>
      <c r="J797" s="73" t="b">
        <f>Proc[[#This Row],[Requested]]=Proc[[#This Row],[CurrentParent]]</f>
        <v>0</v>
      </c>
      <c r="K797" s="73" t="str">
        <f>IF(Proc[[#This Row],[Author]]="Marcela Urrego",VLOOKUP(LEFT(Proc[[#This Row],[Requested]],1),Table3[#All],2,0),VLOOKUP(Proc[[#This Row],[Author]],Table4[],2,0))</f>
        <v>MGF</v>
      </c>
      <c r="L797" s="32" t="s">
        <v>530</v>
      </c>
      <c r="M797" s="69">
        <v>45716.515300925923</v>
      </c>
      <c r="N797" s="69">
        <v>45721</v>
      </c>
      <c r="O797" s="69">
        <v>45721</v>
      </c>
      <c r="P797" s="74" t="str">
        <f ca="1">IF(Proc[[#This Row],[DaysAgeing]]&gt;5,"yep","on track")</f>
        <v>on track</v>
      </c>
      <c r="Q797" s="3">
        <f ca="1">IF(Proc[[#This Row],[DateClosed]]="",ABS(NETWORKDAYS(Proc[[#This Row],[DateOpened]],TODAY()))-1,ABS(NETWORKDAYS(Proc[[#This Row],[DateOpened]],Proc[[#This Row],[DateClosed]]))-1)</f>
        <v>3</v>
      </c>
      <c r="R797" s="74" t="s">
        <v>2512</v>
      </c>
      <c r="S797" s="73"/>
    </row>
    <row r="798" spans="1:19" hidden="1">
      <c r="A798" t="s">
        <v>2515</v>
      </c>
      <c r="B798" s="73" t="str">
        <f>IFERROR(VLOOKUP(Proc[[#This Row],[App]],Table2[],3,0),"open")</f>
        <v>ok</v>
      </c>
      <c r="C798" s="72" t="s">
        <v>369</v>
      </c>
      <c r="D798" t="s">
        <v>1855</v>
      </c>
      <c r="E798" t="s">
        <v>513</v>
      </c>
      <c r="F798" s="73" t="s">
        <v>1856</v>
      </c>
      <c r="G798" s="72" t="s">
        <v>400</v>
      </c>
      <c r="H798" s="73" t="str">
        <f>IF(Proc[[#This Row],[type]]="LFF (MDG-F)",MID(Proc[[#This Row],[Obj]],13,10),"")</f>
        <v/>
      </c>
      <c r="I798" t="s">
        <v>1252</v>
      </c>
      <c r="J798" s="73" t="b">
        <f>Proc[[#This Row],[Requested]]=Proc[[#This Row],[CurrentParent]]</f>
        <v>0</v>
      </c>
      <c r="K798" s="73" t="str">
        <f>IF(Proc[[#This Row],[Author]]="Marcela Urrego",VLOOKUP(LEFT(Proc[[#This Row],[Requested]],1),Table3[#All],2,0),VLOOKUP(Proc[[#This Row],[Author]],Table4[],2,0))</f>
        <v>HC</v>
      </c>
      <c r="L798" s="32" t="s">
        <v>530</v>
      </c>
      <c r="M798" s="69">
        <v>45716.407511574071</v>
      </c>
      <c r="N798" s="69">
        <v>45721</v>
      </c>
      <c r="O798" s="69">
        <v>45721</v>
      </c>
      <c r="P798" s="74" t="str">
        <f ca="1">IF(Proc[[#This Row],[DaysAgeing]]&gt;5,"yep","on track")</f>
        <v>on track</v>
      </c>
      <c r="Q798" s="3">
        <f ca="1">IF(Proc[[#This Row],[DateClosed]]="",ABS(NETWORKDAYS(Proc[[#This Row],[DateOpened]],TODAY()))-1,ABS(NETWORKDAYS(Proc[[#This Row],[DateOpened]],Proc[[#This Row],[DateClosed]]))-1)</f>
        <v>3</v>
      </c>
      <c r="R798" s="74" t="s">
        <v>496</v>
      </c>
      <c r="S798" s="73"/>
    </row>
    <row r="799" spans="1:19" hidden="1">
      <c r="A799" s="72" t="s">
        <v>2515</v>
      </c>
      <c r="B799" s="73" t="str">
        <f>IFERROR(VLOOKUP(Proc[[#This Row],[App]],Table2[],3,0),"open")</f>
        <v>ok</v>
      </c>
      <c r="C799" s="72" t="s">
        <v>369</v>
      </c>
      <c r="D799" t="s">
        <v>2514</v>
      </c>
      <c r="E799" t="s">
        <v>2516</v>
      </c>
      <c r="F799" s="73" t="s">
        <v>2517</v>
      </c>
      <c r="G799" s="72" t="s">
        <v>400</v>
      </c>
      <c r="H799" s="73" t="str">
        <f>IF(Proc[[#This Row],[type]]="LFF (MDG-F)",MID(Proc[[#This Row],[Obj]],13,10),"")</f>
        <v/>
      </c>
      <c r="J799" s="73" t="b">
        <f>Proc[[#This Row],[Requested]]=Proc[[#This Row],[CurrentParent]]</f>
        <v>0</v>
      </c>
      <c r="K799" s="73" t="str">
        <f>IF(Proc[[#This Row],[Author]]="Marcela Urrego",VLOOKUP(LEFT(Proc[[#This Row],[Requested]],1),Table3[#All],2,0),VLOOKUP(Proc[[#This Row],[Author]],Table4[],2,0))</f>
        <v>HC</v>
      </c>
      <c r="L799" s="32" t="s">
        <v>530</v>
      </c>
      <c r="M799" s="69">
        <v>45716.407511574071</v>
      </c>
      <c r="N799" s="69">
        <v>45721</v>
      </c>
      <c r="O799" s="69">
        <v>45721</v>
      </c>
      <c r="P799" s="74" t="str">
        <f ca="1">IF(Proc[[#This Row],[DaysAgeing]]&gt;5,"yep","on track")</f>
        <v>on track</v>
      </c>
      <c r="Q799" s="3">
        <f ca="1">IF(Proc[[#This Row],[DateClosed]]="",ABS(NETWORKDAYS(Proc[[#This Row],[DateOpened]],TODAY()))-1,ABS(NETWORKDAYS(Proc[[#This Row],[DateOpened]],Proc[[#This Row],[DateClosed]]))-1)</f>
        <v>3</v>
      </c>
      <c r="R799" s="74" t="s">
        <v>496</v>
      </c>
      <c r="S799" s="73"/>
    </row>
    <row r="800" spans="1:19" hidden="1">
      <c r="A800" t="s">
        <v>2533</v>
      </c>
      <c r="B800" s="73" t="str">
        <f>IFERROR(VLOOKUP(Proc[[#This Row],[App]],Table2[],3,0),"open")</f>
        <v>ok</v>
      </c>
      <c r="C800" s="72" t="s">
        <v>369</v>
      </c>
      <c r="D800" t="s">
        <v>2518</v>
      </c>
      <c r="E800" t="s">
        <v>2519</v>
      </c>
      <c r="F800" s="73" t="s">
        <v>2520</v>
      </c>
      <c r="G800" s="72" t="s">
        <v>400</v>
      </c>
      <c r="H800" s="73" t="str">
        <f>IF(Proc[[#This Row],[type]]="LFF (MDG-F)",MID(Proc[[#This Row],[Obj]],13,10),"")</f>
        <v/>
      </c>
      <c r="J800" s="73" t="b">
        <f>Proc[[#This Row],[Requested]]=Proc[[#This Row],[CurrentParent]]</f>
        <v>0</v>
      </c>
      <c r="K800" s="73" t="str">
        <f>IF(Proc[[#This Row],[Author]]="Marcela Urrego",VLOOKUP(LEFT(Proc[[#This Row],[Requested]],1),Table3[#All],2,0),VLOOKUP(Proc[[#This Row],[Author]],Table4[],2,0))</f>
        <v>HC</v>
      </c>
      <c r="L800" s="32" t="s">
        <v>530</v>
      </c>
      <c r="M800" s="69">
        <v>45716.405740740738</v>
      </c>
      <c r="N800" s="69">
        <v>45721</v>
      </c>
      <c r="O800" s="69">
        <v>45721</v>
      </c>
      <c r="P800" s="74" t="str">
        <f ca="1">IF(Proc[[#This Row],[DaysAgeing]]&gt;5,"yep","on track")</f>
        <v>on track</v>
      </c>
      <c r="Q800" s="3">
        <f ca="1">IF(Proc[[#This Row],[DateClosed]]="",ABS(NETWORKDAYS(Proc[[#This Row],[DateOpened]],TODAY()))-1,ABS(NETWORKDAYS(Proc[[#This Row],[DateOpened]],Proc[[#This Row],[DateClosed]]))-1)</f>
        <v>3</v>
      </c>
      <c r="R800" s="74" t="s">
        <v>766</v>
      </c>
      <c r="S800" s="73"/>
    </row>
    <row r="801" spans="1:19" hidden="1">
      <c r="A801" s="72" t="s">
        <v>2533</v>
      </c>
      <c r="B801" s="73" t="str">
        <f>IFERROR(VLOOKUP(Proc[[#This Row],[App]],Table2[],3,0),"open")</f>
        <v>ok</v>
      </c>
      <c r="C801" s="72" t="s">
        <v>369</v>
      </c>
      <c r="D801" t="s">
        <v>2521</v>
      </c>
      <c r="E801" t="s">
        <v>2519</v>
      </c>
      <c r="F801" s="73" t="s">
        <v>2520</v>
      </c>
      <c r="G801" s="72" t="s">
        <v>400</v>
      </c>
      <c r="H801" s="73" t="str">
        <f>IF(Proc[[#This Row],[type]]="LFF (MDG-F)",MID(Proc[[#This Row],[Obj]],13,10),"")</f>
        <v/>
      </c>
      <c r="J801" s="73" t="b">
        <f>Proc[[#This Row],[Requested]]=Proc[[#This Row],[CurrentParent]]</f>
        <v>0</v>
      </c>
      <c r="K801" s="73" t="str">
        <f>IF(Proc[[#This Row],[Author]]="Marcela Urrego",VLOOKUP(LEFT(Proc[[#This Row],[Requested]],1),Table3[#All],2,0),VLOOKUP(Proc[[#This Row],[Author]],Table4[],2,0))</f>
        <v>HC</v>
      </c>
      <c r="L801" s="32" t="s">
        <v>530</v>
      </c>
      <c r="M801" s="69">
        <v>45716.405740740738</v>
      </c>
      <c r="N801" s="69">
        <v>45721</v>
      </c>
      <c r="O801" s="69">
        <v>45721</v>
      </c>
      <c r="P801" s="74" t="str">
        <f ca="1">IF(Proc[[#This Row],[DaysAgeing]]&gt;5,"yep","on track")</f>
        <v>on track</v>
      </c>
      <c r="Q801" s="3">
        <f ca="1">IF(Proc[[#This Row],[DateClosed]]="",ABS(NETWORKDAYS(Proc[[#This Row],[DateOpened]],TODAY()))-1,ABS(NETWORKDAYS(Proc[[#This Row],[DateOpened]],Proc[[#This Row],[DateClosed]]))-1)</f>
        <v>3</v>
      </c>
      <c r="R801" s="74" t="s">
        <v>766</v>
      </c>
      <c r="S801" s="73"/>
    </row>
    <row r="802" spans="1:19" hidden="1">
      <c r="A802" s="72" t="s">
        <v>2533</v>
      </c>
      <c r="B802" s="73" t="str">
        <f>IFERROR(VLOOKUP(Proc[[#This Row],[App]],Table2[],3,0),"open")</f>
        <v>ok</v>
      </c>
      <c r="C802" s="72" t="s">
        <v>369</v>
      </c>
      <c r="D802" t="s">
        <v>2522</v>
      </c>
      <c r="E802" t="s">
        <v>2519</v>
      </c>
      <c r="F802" s="73" t="s">
        <v>2520</v>
      </c>
      <c r="G802" s="72" t="s">
        <v>400</v>
      </c>
      <c r="H802" s="73" t="str">
        <f>IF(Proc[[#This Row],[type]]="LFF (MDG-F)",MID(Proc[[#This Row],[Obj]],13,10),"")</f>
        <v/>
      </c>
      <c r="J802" s="73" t="b">
        <f>Proc[[#This Row],[Requested]]=Proc[[#This Row],[CurrentParent]]</f>
        <v>0</v>
      </c>
      <c r="K802" s="73" t="str">
        <f>IF(Proc[[#This Row],[Author]]="Marcela Urrego",VLOOKUP(LEFT(Proc[[#This Row],[Requested]],1),Table3[#All],2,0),VLOOKUP(Proc[[#This Row],[Author]],Table4[],2,0))</f>
        <v>HC</v>
      </c>
      <c r="L802" s="32" t="s">
        <v>530</v>
      </c>
      <c r="M802" s="69">
        <v>45716.405740740738</v>
      </c>
      <c r="N802" s="69">
        <v>45721</v>
      </c>
      <c r="O802" s="69">
        <v>45721</v>
      </c>
      <c r="P802" s="74" t="str">
        <f ca="1">IF(Proc[[#This Row],[DaysAgeing]]&gt;5,"yep","on track")</f>
        <v>on track</v>
      </c>
      <c r="Q802" s="3">
        <f ca="1">IF(Proc[[#This Row],[DateClosed]]="",ABS(NETWORKDAYS(Proc[[#This Row],[DateOpened]],TODAY()))-1,ABS(NETWORKDAYS(Proc[[#This Row],[DateOpened]],Proc[[#This Row],[DateClosed]]))-1)</f>
        <v>3</v>
      </c>
      <c r="R802" s="74" t="s">
        <v>766</v>
      </c>
      <c r="S802" s="73"/>
    </row>
    <row r="803" spans="1:19" hidden="1">
      <c r="A803" s="72" t="s">
        <v>2533</v>
      </c>
      <c r="B803" s="73" t="str">
        <f>IFERROR(VLOOKUP(Proc[[#This Row],[App]],Table2[],3,0),"open")</f>
        <v>ok</v>
      </c>
      <c r="C803" s="72" t="s">
        <v>369</v>
      </c>
      <c r="D803" t="s">
        <v>2523</v>
      </c>
      <c r="E803" t="s">
        <v>2519</v>
      </c>
      <c r="F803" s="73" t="s">
        <v>2520</v>
      </c>
      <c r="G803" s="72" t="s">
        <v>400</v>
      </c>
      <c r="H803" s="73" t="str">
        <f>IF(Proc[[#This Row],[type]]="LFF (MDG-F)",MID(Proc[[#This Row],[Obj]],13,10),"")</f>
        <v/>
      </c>
      <c r="J803" s="73" t="b">
        <f>Proc[[#This Row],[Requested]]=Proc[[#This Row],[CurrentParent]]</f>
        <v>0</v>
      </c>
      <c r="K803" s="73" t="str">
        <f>IF(Proc[[#This Row],[Author]]="Marcela Urrego",VLOOKUP(LEFT(Proc[[#This Row],[Requested]],1),Table3[#All],2,0),VLOOKUP(Proc[[#This Row],[Author]],Table4[],2,0))</f>
        <v>HC</v>
      </c>
      <c r="L803" s="32" t="s">
        <v>530</v>
      </c>
      <c r="M803" s="69">
        <v>45716.405740740738</v>
      </c>
      <c r="N803" s="69">
        <v>45721</v>
      </c>
      <c r="O803" s="69">
        <v>45721</v>
      </c>
      <c r="P803" s="74" t="str">
        <f ca="1">IF(Proc[[#This Row],[DaysAgeing]]&gt;5,"yep","on track")</f>
        <v>on track</v>
      </c>
      <c r="Q803" s="3">
        <f ca="1">IF(Proc[[#This Row],[DateClosed]]="",ABS(NETWORKDAYS(Proc[[#This Row],[DateOpened]],TODAY()))-1,ABS(NETWORKDAYS(Proc[[#This Row],[DateOpened]],Proc[[#This Row],[DateClosed]]))-1)</f>
        <v>3</v>
      </c>
      <c r="R803" s="74" t="s">
        <v>766</v>
      </c>
      <c r="S803" s="73"/>
    </row>
    <row r="804" spans="1:19" hidden="1">
      <c r="A804" s="72" t="s">
        <v>2533</v>
      </c>
      <c r="B804" s="73" t="str">
        <f>IFERROR(VLOOKUP(Proc[[#This Row],[App]],Table2[],3,0),"open")</f>
        <v>ok</v>
      </c>
      <c r="C804" s="72" t="s">
        <v>369</v>
      </c>
      <c r="D804" t="s">
        <v>2524</v>
      </c>
      <c r="E804" t="s">
        <v>2525</v>
      </c>
      <c r="F804" s="73" t="s">
        <v>2520</v>
      </c>
      <c r="G804" s="72" t="s">
        <v>400</v>
      </c>
      <c r="H804" s="73" t="str">
        <f>IF(Proc[[#This Row],[type]]="LFF (MDG-F)",MID(Proc[[#This Row],[Obj]],13,10),"")</f>
        <v/>
      </c>
      <c r="J804" s="73" t="b">
        <f>Proc[[#This Row],[Requested]]=Proc[[#This Row],[CurrentParent]]</f>
        <v>0</v>
      </c>
      <c r="K804" s="73" t="str">
        <f>IF(Proc[[#This Row],[Author]]="Marcela Urrego",VLOOKUP(LEFT(Proc[[#This Row],[Requested]],1),Table3[#All],2,0),VLOOKUP(Proc[[#This Row],[Author]],Table4[],2,0))</f>
        <v>HC</v>
      </c>
      <c r="L804" s="32" t="s">
        <v>530</v>
      </c>
      <c r="M804" s="69">
        <v>45716.405740740738</v>
      </c>
      <c r="N804" s="69">
        <v>45721</v>
      </c>
      <c r="O804" s="69">
        <v>45721</v>
      </c>
      <c r="P804" s="74" t="str">
        <f ca="1">IF(Proc[[#This Row],[DaysAgeing]]&gt;5,"yep","on track")</f>
        <v>on track</v>
      </c>
      <c r="Q804" s="3">
        <f ca="1">IF(Proc[[#This Row],[DateClosed]]="",ABS(NETWORKDAYS(Proc[[#This Row],[DateOpened]],TODAY()))-1,ABS(NETWORKDAYS(Proc[[#This Row],[DateOpened]],Proc[[#This Row],[DateClosed]]))-1)</f>
        <v>3</v>
      </c>
      <c r="R804" s="74" t="s">
        <v>766</v>
      </c>
      <c r="S804" s="73"/>
    </row>
    <row r="805" spans="1:19" hidden="1">
      <c r="A805" s="72" t="s">
        <v>2533</v>
      </c>
      <c r="B805" s="73" t="str">
        <f>IFERROR(VLOOKUP(Proc[[#This Row],[App]],Table2[],3,0),"open")</f>
        <v>ok</v>
      </c>
      <c r="C805" s="72" t="s">
        <v>369</v>
      </c>
      <c r="D805" t="s">
        <v>2526</v>
      </c>
      <c r="E805" t="s">
        <v>2525</v>
      </c>
      <c r="F805" s="73" t="s">
        <v>2527</v>
      </c>
      <c r="G805" s="72" t="s">
        <v>400</v>
      </c>
      <c r="H805" s="73" t="str">
        <f>IF(Proc[[#This Row],[type]]="LFF (MDG-F)",MID(Proc[[#This Row],[Obj]],13,10),"")</f>
        <v/>
      </c>
      <c r="J805" s="73" t="b">
        <f>Proc[[#This Row],[Requested]]=Proc[[#This Row],[CurrentParent]]</f>
        <v>0</v>
      </c>
      <c r="K805" s="73" t="str">
        <f>IF(Proc[[#This Row],[Author]]="Marcela Urrego",VLOOKUP(LEFT(Proc[[#This Row],[Requested]],1),Table3[#All],2,0),VLOOKUP(Proc[[#This Row],[Author]],Table4[],2,0))</f>
        <v>HC</v>
      </c>
      <c r="L805" s="32" t="s">
        <v>530</v>
      </c>
      <c r="M805" s="69">
        <v>45716.405740740738</v>
      </c>
      <c r="N805" s="69">
        <v>45721</v>
      </c>
      <c r="O805" s="69">
        <v>45721</v>
      </c>
      <c r="P805" s="74" t="str">
        <f ca="1">IF(Proc[[#This Row],[DaysAgeing]]&gt;5,"yep","on track")</f>
        <v>on track</v>
      </c>
      <c r="Q805" s="3">
        <f ca="1">IF(Proc[[#This Row],[DateClosed]]="",ABS(NETWORKDAYS(Proc[[#This Row],[DateOpened]],TODAY()))-1,ABS(NETWORKDAYS(Proc[[#This Row],[DateOpened]],Proc[[#This Row],[DateClosed]]))-1)</f>
        <v>3</v>
      </c>
      <c r="R805" s="74" t="s">
        <v>766</v>
      </c>
      <c r="S805" s="73"/>
    </row>
    <row r="806" spans="1:19" hidden="1">
      <c r="A806" s="72" t="s">
        <v>2533</v>
      </c>
      <c r="B806" s="73" t="str">
        <f>IFERROR(VLOOKUP(Proc[[#This Row],[App]],Table2[],3,0),"open")</f>
        <v>ok</v>
      </c>
      <c r="C806" s="72" t="s">
        <v>369</v>
      </c>
      <c r="D806" t="s">
        <v>2528</v>
      </c>
      <c r="E806" t="s">
        <v>2525</v>
      </c>
      <c r="F806" s="73" t="s">
        <v>2529</v>
      </c>
      <c r="G806" s="72" t="s">
        <v>400</v>
      </c>
      <c r="H806" s="73" t="str">
        <f>IF(Proc[[#This Row],[type]]="LFF (MDG-F)",MID(Proc[[#This Row],[Obj]],13,10),"")</f>
        <v/>
      </c>
      <c r="J806" s="73" t="b">
        <f>Proc[[#This Row],[Requested]]=Proc[[#This Row],[CurrentParent]]</f>
        <v>0</v>
      </c>
      <c r="K806" s="73" t="str">
        <f>IF(Proc[[#This Row],[Author]]="Marcela Urrego",VLOOKUP(LEFT(Proc[[#This Row],[Requested]],1),Table3[#All],2,0),VLOOKUP(Proc[[#This Row],[Author]],Table4[],2,0))</f>
        <v>HC</v>
      </c>
      <c r="L806" s="32" t="s">
        <v>530</v>
      </c>
      <c r="M806" s="69">
        <v>45716.405740740738</v>
      </c>
      <c r="N806" s="69">
        <v>45721</v>
      </c>
      <c r="O806" s="69">
        <v>45721</v>
      </c>
      <c r="P806" s="74" t="str">
        <f ca="1">IF(Proc[[#This Row],[DaysAgeing]]&gt;5,"yep","on track")</f>
        <v>on track</v>
      </c>
      <c r="Q806" s="3">
        <f ca="1">IF(Proc[[#This Row],[DateClosed]]="",ABS(NETWORKDAYS(Proc[[#This Row],[DateOpened]],TODAY()))-1,ABS(NETWORKDAYS(Proc[[#This Row],[DateOpened]],Proc[[#This Row],[DateClosed]]))-1)</f>
        <v>3</v>
      </c>
      <c r="R806" s="74" t="s">
        <v>766</v>
      </c>
      <c r="S806" s="73"/>
    </row>
    <row r="807" spans="1:19" hidden="1">
      <c r="A807" s="72" t="s">
        <v>2533</v>
      </c>
      <c r="B807" s="73" t="str">
        <f>IFERROR(VLOOKUP(Proc[[#This Row],[App]],Table2[],3,0),"open")</f>
        <v>ok</v>
      </c>
      <c r="C807" s="72" t="s">
        <v>369</v>
      </c>
      <c r="D807" t="s">
        <v>2530</v>
      </c>
      <c r="E807" t="s">
        <v>2531</v>
      </c>
      <c r="F807" s="73" t="s">
        <v>2532</v>
      </c>
      <c r="G807" s="72" t="s">
        <v>400</v>
      </c>
      <c r="H807" s="73" t="str">
        <f>IF(Proc[[#This Row],[type]]="LFF (MDG-F)",MID(Proc[[#This Row],[Obj]],13,10),"")</f>
        <v/>
      </c>
      <c r="J807" s="73" t="b">
        <f>Proc[[#This Row],[Requested]]=Proc[[#This Row],[CurrentParent]]</f>
        <v>0</v>
      </c>
      <c r="K807" s="73" t="str">
        <f>IF(Proc[[#This Row],[Author]]="Marcela Urrego",VLOOKUP(LEFT(Proc[[#This Row],[Requested]],1),Table3[#All],2,0),VLOOKUP(Proc[[#This Row],[Author]],Table4[],2,0))</f>
        <v>HC</v>
      </c>
      <c r="L807" s="32" t="s">
        <v>530</v>
      </c>
      <c r="M807" s="69">
        <v>45716.405740740738</v>
      </c>
      <c r="N807" s="69">
        <v>45721</v>
      </c>
      <c r="O807" s="69">
        <v>45721</v>
      </c>
      <c r="P807" s="74" t="str">
        <f ca="1">IF(Proc[[#This Row],[DaysAgeing]]&gt;5,"yep","on track")</f>
        <v>on track</v>
      </c>
      <c r="Q807" s="3">
        <f ca="1">IF(Proc[[#This Row],[DateClosed]]="",ABS(NETWORKDAYS(Proc[[#This Row],[DateOpened]],TODAY()))-1,ABS(NETWORKDAYS(Proc[[#This Row],[DateOpened]],Proc[[#This Row],[DateClosed]]))-1)</f>
        <v>3</v>
      </c>
      <c r="R807" s="74" t="s">
        <v>766</v>
      </c>
      <c r="S807" s="73"/>
    </row>
    <row r="808" spans="1:19">
      <c r="A808" t="s">
        <v>2535</v>
      </c>
      <c r="B808" s="73" t="str">
        <f>IFERROR(VLOOKUP(Proc[[#This Row],[App]],Table2[],3,0),"open")</f>
        <v>open</v>
      </c>
      <c r="C808" t="s">
        <v>375</v>
      </c>
      <c r="D808" t="s">
        <v>2536</v>
      </c>
      <c r="E808" t="s">
        <v>1582</v>
      </c>
      <c r="F808" s="73" t="s">
        <v>2554</v>
      </c>
      <c r="G808" t="s">
        <v>406</v>
      </c>
      <c r="H808" s="73" t="str">
        <f>IF(Proc[[#This Row],[type]]="LFF (MDG-F)",MID(Proc[[#This Row],[Obj]],13,10),"")</f>
        <v>DE10505500</v>
      </c>
      <c r="J808" s="73" t="b">
        <f>Proc[[#This Row],[Requested]]=Proc[[#This Row],[CurrentParent]]</f>
        <v>0</v>
      </c>
      <c r="K808" s="73" t="str">
        <f>IF(Proc[[#This Row],[Author]]="Marcela Urrego",VLOOKUP(LEFT(Proc[[#This Row],[Requested]],1),Table3[#All],2,0),VLOOKUP(Proc[[#This Row],[Author]],Table4[],2,0))</f>
        <v>MGF</v>
      </c>
      <c r="L808" s="32" t="s">
        <v>530</v>
      </c>
      <c r="M808" s="69">
        <v>45719.398958333331</v>
      </c>
      <c r="N808" s="74"/>
      <c r="O808" s="74"/>
      <c r="P808" s="74" t="str">
        <f ca="1">IF(Proc[[#This Row],[DaysAgeing]]&gt;5,"yep","on track")</f>
        <v>on track</v>
      </c>
      <c r="Q808" s="3">
        <f ca="1">IF(Proc[[#This Row],[DateClosed]]="",ABS(NETWORKDAYS(Proc[[#This Row],[DateOpened]],TODAY()))-1,ABS(NETWORKDAYS(Proc[[#This Row],[DateOpened]],Proc[[#This Row],[DateClosed]]))-1)</f>
        <v>2</v>
      </c>
      <c r="R808" s="74" t="s">
        <v>575</v>
      </c>
      <c r="S808" s="73"/>
    </row>
    <row r="809" spans="1:19">
      <c r="A809" s="72" t="s">
        <v>2535</v>
      </c>
      <c r="B809" s="73" t="str">
        <f>IFERROR(VLOOKUP(Proc[[#This Row],[App]],Table2[],3,0),"open")</f>
        <v>open</v>
      </c>
      <c r="C809" s="72" t="s">
        <v>375</v>
      </c>
      <c r="D809" t="s">
        <v>2537</v>
      </c>
      <c r="E809" t="s">
        <v>1582</v>
      </c>
      <c r="F809" s="73" t="s">
        <v>2555</v>
      </c>
      <c r="G809" s="72" t="s">
        <v>406</v>
      </c>
      <c r="H809" s="73" t="str">
        <f>IF(Proc[[#This Row],[type]]="LFF (MDG-F)",MID(Proc[[#This Row],[Obj]],13,10),"")</f>
        <v>DE10550100</v>
      </c>
      <c r="J809" s="73" t="b">
        <f>Proc[[#This Row],[Requested]]=Proc[[#This Row],[CurrentParent]]</f>
        <v>0</v>
      </c>
      <c r="K809" s="73" t="str">
        <f>IF(Proc[[#This Row],[Author]]="Marcela Urrego",VLOOKUP(LEFT(Proc[[#This Row],[Requested]],1),Table3[#All],2,0),VLOOKUP(Proc[[#This Row],[Author]],Table4[],2,0))</f>
        <v>MGF</v>
      </c>
      <c r="L809" s="32" t="s">
        <v>530</v>
      </c>
      <c r="M809" s="69">
        <v>45719.398958333331</v>
      </c>
      <c r="N809" s="74"/>
      <c r="O809" s="74"/>
      <c r="P809" s="74" t="str">
        <f ca="1">IF(Proc[[#This Row],[DaysAgeing]]&gt;5,"yep","on track")</f>
        <v>on track</v>
      </c>
      <c r="Q809" s="3">
        <f ca="1">IF(Proc[[#This Row],[DateClosed]]="",ABS(NETWORKDAYS(Proc[[#This Row],[DateOpened]],TODAY()))-1,ABS(NETWORKDAYS(Proc[[#This Row],[DateOpened]],Proc[[#This Row],[DateClosed]]))-1)</f>
        <v>2</v>
      </c>
      <c r="R809" s="74" t="s">
        <v>575</v>
      </c>
      <c r="S809" s="73"/>
    </row>
    <row r="810" spans="1:19">
      <c r="A810" s="72" t="s">
        <v>2535</v>
      </c>
      <c r="B810" s="73" t="str">
        <f>IFERROR(VLOOKUP(Proc[[#This Row],[App]],Table2[],3,0),"open")</f>
        <v>open</v>
      </c>
      <c r="C810" s="72" t="s">
        <v>375</v>
      </c>
      <c r="D810" t="s">
        <v>2538</v>
      </c>
      <c r="E810" t="s">
        <v>1582</v>
      </c>
      <c r="F810" s="73" t="s">
        <v>2555</v>
      </c>
      <c r="G810" s="72" t="s">
        <v>406</v>
      </c>
      <c r="H810" s="73" t="str">
        <f>IF(Proc[[#This Row],[type]]="LFF (MDG-F)",MID(Proc[[#This Row],[Obj]],13,10),"")</f>
        <v>DE10559100</v>
      </c>
      <c r="J810" s="73" t="b">
        <f>Proc[[#This Row],[Requested]]=Proc[[#This Row],[CurrentParent]]</f>
        <v>0</v>
      </c>
      <c r="K810" s="73" t="str">
        <f>IF(Proc[[#This Row],[Author]]="Marcela Urrego",VLOOKUP(LEFT(Proc[[#This Row],[Requested]],1),Table3[#All],2,0),VLOOKUP(Proc[[#This Row],[Author]],Table4[],2,0))</f>
        <v>MGF</v>
      </c>
      <c r="L810" s="32" t="s">
        <v>530</v>
      </c>
      <c r="M810" s="69">
        <v>45719.398958333331</v>
      </c>
      <c r="N810" s="74"/>
      <c r="O810" s="74"/>
      <c r="P810" s="74" t="str">
        <f ca="1">IF(Proc[[#This Row],[DaysAgeing]]&gt;5,"yep","on track")</f>
        <v>on track</v>
      </c>
      <c r="Q810" s="3">
        <f ca="1">IF(Proc[[#This Row],[DateClosed]]="",ABS(NETWORKDAYS(Proc[[#This Row],[DateOpened]],TODAY()))-1,ABS(NETWORKDAYS(Proc[[#This Row],[DateOpened]],Proc[[#This Row],[DateClosed]]))-1)</f>
        <v>2</v>
      </c>
      <c r="R810" s="74" t="s">
        <v>575</v>
      </c>
      <c r="S810" s="73"/>
    </row>
    <row r="811" spans="1:19">
      <c r="A811" s="72" t="s">
        <v>2535</v>
      </c>
      <c r="B811" s="73" t="str">
        <f>IFERROR(VLOOKUP(Proc[[#This Row],[App]],Table2[],3,0),"open")</f>
        <v>open</v>
      </c>
      <c r="C811" s="72" t="s">
        <v>375</v>
      </c>
      <c r="D811" t="s">
        <v>2539</v>
      </c>
      <c r="E811" t="s">
        <v>1582</v>
      </c>
      <c r="F811" s="73" t="s">
        <v>2556</v>
      </c>
      <c r="G811" s="72" t="s">
        <v>406</v>
      </c>
      <c r="H811" s="73" t="str">
        <f>IF(Proc[[#This Row],[type]]="LFF (MDG-F)",MID(Proc[[#This Row],[Obj]],13,10),"")</f>
        <v>DE10566910</v>
      </c>
      <c r="J811" s="73" t="b">
        <f>Proc[[#This Row],[Requested]]=Proc[[#This Row],[CurrentParent]]</f>
        <v>0</v>
      </c>
      <c r="K811" s="73" t="str">
        <f>IF(Proc[[#This Row],[Author]]="Marcela Urrego",VLOOKUP(LEFT(Proc[[#This Row],[Requested]],1),Table3[#All],2,0),VLOOKUP(Proc[[#This Row],[Author]],Table4[],2,0))</f>
        <v>MGF</v>
      </c>
      <c r="L811" s="32" t="s">
        <v>530</v>
      </c>
      <c r="M811" s="69">
        <v>45719.398958333331</v>
      </c>
      <c r="N811" s="74"/>
      <c r="O811" s="74"/>
      <c r="P811" s="74" t="str">
        <f ca="1">IF(Proc[[#This Row],[DaysAgeing]]&gt;5,"yep","on track")</f>
        <v>on track</v>
      </c>
      <c r="Q811" s="3">
        <f ca="1">IF(Proc[[#This Row],[DateClosed]]="",ABS(NETWORKDAYS(Proc[[#This Row],[DateOpened]],TODAY()))-1,ABS(NETWORKDAYS(Proc[[#This Row],[DateOpened]],Proc[[#This Row],[DateClosed]]))-1)</f>
        <v>2</v>
      </c>
      <c r="R811" s="74" t="s">
        <v>575</v>
      </c>
      <c r="S811" s="73"/>
    </row>
    <row r="812" spans="1:19">
      <c r="A812" s="72" t="s">
        <v>2535</v>
      </c>
      <c r="B812" s="73" t="str">
        <f>IFERROR(VLOOKUP(Proc[[#This Row],[App]],Table2[],3,0),"open")</f>
        <v>open</v>
      </c>
      <c r="C812" s="72" t="s">
        <v>375</v>
      </c>
      <c r="D812" t="s">
        <v>2540</v>
      </c>
      <c r="E812" t="s">
        <v>1582</v>
      </c>
      <c r="F812" s="73" t="s">
        <v>2554</v>
      </c>
      <c r="G812" s="72" t="s">
        <v>406</v>
      </c>
      <c r="H812" s="73" t="str">
        <f>IF(Proc[[#This Row],[type]]="LFF (MDG-F)",MID(Proc[[#This Row],[Obj]],13,10),"")</f>
        <v>DE10580022</v>
      </c>
      <c r="J812" s="73" t="b">
        <f>Proc[[#This Row],[Requested]]=Proc[[#This Row],[CurrentParent]]</f>
        <v>0</v>
      </c>
      <c r="K812" s="73" t="str">
        <f>IF(Proc[[#This Row],[Author]]="Marcela Urrego",VLOOKUP(LEFT(Proc[[#This Row],[Requested]],1),Table3[#All],2,0),VLOOKUP(Proc[[#This Row],[Author]],Table4[],2,0))</f>
        <v>MGF</v>
      </c>
      <c r="L812" s="32" t="s">
        <v>530</v>
      </c>
      <c r="M812" s="69">
        <v>45719.398958333331</v>
      </c>
      <c r="N812" s="74"/>
      <c r="O812" s="74"/>
      <c r="P812" s="74" t="str">
        <f ca="1">IF(Proc[[#This Row],[DaysAgeing]]&gt;5,"yep","on track")</f>
        <v>on track</v>
      </c>
      <c r="Q812" s="3">
        <f ca="1">IF(Proc[[#This Row],[DateClosed]]="",ABS(NETWORKDAYS(Proc[[#This Row],[DateOpened]],TODAY()))-1,ABS(NETWORKDAYS(Proc[[#This Row],[DateOpened]],Proc[[#This Row],[DateClosed]]))-1)</f>
        <v>2</v>
      </c>
      <c r="R812" s="74" t="s">
        <v>575</v>
      </c>
      <c r="S812" s="73"/>
    </row>
    <row r="813" spans="1:19">
      <c r="A813" s="72" t="s">
        <v>2535</v>
      </c>
      <c r="B813" s="73" t="str">
        <f>IFERROR(VLOOKUP(Proc[[#This Row],[App]],Table2[],3,0),"open")</f>
        <v>open</v>
      </c>
      <c r="C813" s="72" t="s">
        <v>375</v>
      </c>
      <c r="D813" t="s">
        <v>2541</v>
      </c>
      <c r="E813" t="s">
        <v>658</v>
      </c>
      <c r="F813" s="73" t="s">
        <v>2554</v>
      </c>
      <c r="G813" s="72" t="s">
        <v>406</v>
      </c>
      <c r="H813" s="73" t="str">
        <f>IF(Proc[[#This Row],[type]]="LFF (MDG-F)",MID(Proc[[#This Row],[Obj]],13,10),"")</f>
        <v>DE10580023</v>
      </c>
      <c r="J813" s="73" t="b">
        <f>Proc[[#This Row],[Requested]]=Proc[[#This Row],[CurrentParent]]</f>
        <v>0</v>
      </c>
      <c r="K813" s="73" t="str">
        <f>IF(Proc[[#This Row],[Author]]="Marcela Urrego",VLOOKUP(LEFT(Proc[[#This Row],[Requested]],1),Table3[#All],2,0),VLOOKUP(Proc[[#This Row],[Author]],Table4[],2,0))</f>
        <v>MGF</v>
      </c>
      <c r="L813" s="32" t="s">
        <v>530</v>
      </c>
      <c r="M813" s="69">
        <v>45719.398958333331</v>
      </c>
      <c r="N813" s="74"/>
      <c r="O813" s="74"/>
      <c r="P813" s="74" t="str">
        <f ca="1">IF(Proc[[#This Row],[DaysAgeing]]&gt;5,"yep","on track")</f>
        <v>on track</v>
      </c>
      <c r="Q813" s="3">
        <f ca="1">IF(Proc[[#This Row],[DateClosed]]="",ABS(NETWORKDAYS(Proc[[#This Row],[DateOpened]],TODAY()))-1,ABS(NETWORKDAYS(Proc[[#This Row],[DateOpened]],Proc[[#This Row],[DateClosed]]))-1)</f>
        <v>2</v>
      </c>
      <c r="R813" s="74" t="s">
        <v>575</v>
      </c>
      <c r="S813" s="73"/>
    </row>
    <row r="814" spans="1:19">
      <c r="A814" s="72" t="s">
        <v>2535</v>
      </c>
      <c r="B814" s="73" t="str">
        <f>IFERROR(VLOOKUP(Proc[[#This Row],[App]],Table2[],3,0),"open")</f>
        <v>open</v>
      </c>
      <c r="C814" s="72" t="s">
        <v>375</v>
      </c>
      <c r="D814" t="s">
        <v>2542</v>
      </c>
      <c r="E814" t="s">
        <v>658</v>
      </c>
      <c r="F814" s="73" t="s">
        <v>2554</v>
      </c>
      <c r="G814" s="72" t="s">
        <v>406</v>
      </c>
      <c r="H814" s="73" t="str">
        <f>IF(Proc[[#This Row],[type]]="LFF (MDG-F)",MID(Proc[[#This Row],[Obj]],13,10),"")</f>
        <v>DE10580024</v>
      </c>
      <c r="J814" s="73" t="b">
        <f>Proc[[#This Row],[Requested]]=Proc[[#This Row],[CurrentParent]]</f>
        <v>0</v>
      </c>
      <c r="K814" s="73" t="str">
        <f>IF(Proc[[#This Row],[Author]]="Marcela Urrego",VLOOKUP(LEFT(Proc[[#This Row],[Requested]],1),Table3[#All],2,0),VLOOKUP(Proc[[#This Row],[Author]],Table4[],2,0))</f>
        <v>MGF</v>
      </c>
      <c r="L814" s="32" t="s">
        <v>530</v>
      </c>
      <c r="M814" s="69">
        <v>45719.398958333331</v>
      </c>
      <c r="N814" s="74"/>
      <c r="O814" s="74"/>
      <c r="P814" s="74" t="str">
        <f ca="1">IF(Proc[[#This Row],[DaysAgeing]]&gt;5,"yep","on track")</f>
        <v>on track</v>
      </c>
      <c r="Q814" s="3">
        <f ca="1">IF(Proc[[#This Row],[DateClosed]]="",ABS(NETWORKDAYS(Proc[[#This Row],[DateOpened]],TODAY()))-1,ABS(NETWORKDAYS(Proc[[#This Row],[DateOpened]],Proc[[#This Row],[DateClosed]]))-1)</f>
        <v>2</v>
      </c>
      <c r="R814" s="74" t="s">
        <v>575</v>
      </c>
      <c r="S814" s="73"/>
    </row>
    <row r="815" spans="1:19">
      <c r="A815" s="72" t="s">
        <v>2535</v>
      </c>
      <c r="B815" s="73" t="str">
        <f>IFERROR(VLOOKUP(Proc[[#This Row],[App]],Table2[],3,0),"open")</f>
        <v>open</v>
      </c>
      <c r="C815" s="72" t="s">
        <v>375</v>
      </c>
      <c r="D815" t="s">
        <v>2543</v>
      </c>
      <c r="E815" t="s">
        <v>658</v>
      </c>
      <c r="F815" s="73" t="s">
        <v>2554</v>
      </c>
      <c r="G815" s="72" t="s">
        <v>406</v>
      </c>
      <c r="H815" s="73" t="str">
        <f>IF(Proc[[#This Row],[type]]="LFF (MDG-F)",MID(Proc[[#This Row],[Obj]],13,10),"")</f>
        <v>DE10580025</v>
      </c>
      <c r="J815" s="73" t="b">
        <f>Proc[[#This Row],[Requested]]=Proc[[#This Row],[CurrentParent]]</f>
        <v>0</v>
      </c>
      <c r="K815" s="73" t="str">
        <f>IF(Proc[[#This Row],[Author]]="Marcela Urrego",VLOOKUP(LEFT(Proc[[#This Row],[Requested]],1),Table3[#All],2,0),VLOOKUP(Proc[[#This Row],[Author]],Table4[],2,0))</f>
        <v>MGF</v>
      </c>
      <c r="L815" s="32" t="s">
        <v>530</v>
      </c>
      <c r="M815" s="69">
        <v>45719.398958333331</v>
      </c>
      <c r="N815" s="74"/>
      <c r="O815" s="74"/>
      <c r="P815" s="74" t="str">
        <f ca="1">IF(Proc[[#This Row],[DaysAgeing]]&gt;5,"yep","on track")</f>
        <v>on track</v>
      </c>
      <c r="Q815" s="3">
        <f ca="1">IF(Proc[[#This Row],[DateClosed]]="",ABS(NETWORKDAYS(Proc[[#This Row],[DateOpened]],TODAY()))-1,ABS(NETWORKDAYS(Proc[[#This Row],[DateOpened]],Proc[[#This Row],[DateClosed]]))-1)</f>
        <v>2</v>
      </c>
      <c r="R815" s="74" t="s">
        <v>575</v>
      </c>
      <c r="S815" s="73"/>
    </row>
    <row r="816" spans="1:19">
      <c r="A816" s="72" t="s">
        <v>2535</v>
      </c>
      <c r="B816" s="73" t="str">
        <f>IFERROR(VLOOKUP(Proc[[#This Row],[App]],Table2[],3,0),"open")</f>
        <v>open</v>
      </c>
      <c r="C816" s="72" t="s">
        <v>375</v>
      </c>
      <c r="D816" t="s">
        <v>2544</v>
      </c>
      <c r="E816" t="s">
        <v>658</v>
      </c>
      <c r="F816" s="73" t="s">
        <v>2554</v>
      </c>
      <c r="G816" s="72" t="s">
        <v>406</v>
      </c>
      <c r="H816" s="73" t="str">
        <f>IF(Proc[[#This Row],[type]]="LFF (MDG-F)",MID(Proc[[#This Row],[Obj]],13,10),"")</f>
        <v>DE10580026</v>
      </c>
      <c r="J816" s="73" t="b">
        <f>Proc[[#This Row],[Requested]]=Proc[[#This Row],[CurrentParent]]</f>
        <v>0</v>
      </c>
      <c r="K816" s="73" t="str">
        <f>IF(Proc[[#This Row],[Author]]="Marcela Urrego",VLOOKUP(LEFT(Proc[[#This Row],[Requested]],1),Table3[#All],2,0),VLOOKUP(Proc[[#This Row],[Author]],Table4[],2,0))</f>
        <v>MGF</v>
      </c>
      <c r="L816" s="32" t="s">
        <v>530</v>
      </c>
      <c r="M816" s="69">
        <v>45719.398958333331</v>
      </c>
      <c r="N816" s="74"/>
      <c r="O816" s="74"/>
      <c r="P816" s="74" t="str">
        <f ca="1">IF(Proc[[#This Row],[DaysAgeing]]&gt;5,"yep","on track")</f>
        <v>on track</v>
      </c>
      <c r="Q816" s="3">
        <f ca="1">IF(Proc[[#This Row],[DateClosed]]="",ABS(NETWORKDAYS(Proc[[#This Row],[DateOpened]],TODAY()))-1,ABS(NETWORKDAYS(Proc[[#This Row],[DateOpened]],Proc[[#This Row],[DateClosed]]))-1)</f>
        <v>2</v>
      </c>
      <c r="R816" s="74" t="s">
        <v>575</v>
      </c>
      <c r="S816" s="73"/>
    </row>
    <row r="817" spans="1:19">
      <c r="A817" s="72" t="s">
        <v>2535</v>
      </c>
      <c r="B817" s="73" t="str">
        <f>IFERROR(VLOOKUP(Proc[[#This Row],[App]],Table2[],3,0),"open")</f>
        <v>open</v>
      </c>
      <c r="C817" s="72" t="s">
        <v>375</v>
      </c>
      <c r="D817" t="s">
        <v>2545</v>
      </c>
      <c r="E817" t="s">
        <v>658</v>
      </c>
      <c r="F817" s="73" t="s">
        <v>2554</v>
      </c>
      <c r="G817" s="72" t="s">
        <v>406</v>
      </c>
      <c r="H817" s="73" t="str">
        <f>IF(Proc[[#This Row],[type]]="LFF (MDG-F)",MID(Proc[[#This Row],[Obj]],13,10),"")</f>
        <v>DE10580027</v>
      </c>
      <c r="J817" s="73" t="b">
        <f>Proc[[#This Row],[Requested]]=Proc[[#This Row],[CurrentParent]]</f>
        <v>0</v>
      </c>
      <c r="K817" s="73" t="str">
        <f>IF(Proc[[#This Row],[Author]]="Marcela Urrego",VLOOKUP(LEFT(Proc[[#This Row],[Requested]],1),Table3[#All],2,0),VLOOKUP(Proc[[#This Row],[Author]],Table4[],2,0))</f>
        <v>MGF</v>
      </c>
      <c r="L817" s="32" t="s">
        <v>530</v>
      </c>
      <c r="M817" s="69">
        <v>45719.398958333331</v>
      </c>
      <c r="N817" s="74"/>
      <c r="O817" s="74"/>
      <c r="P817" s="74" t="str">
        <f ca="1">IF(Proc[[#This Row],[DaysAgeing]]&gt;5,"yep","on track")</f>
        <v>on track</v>
      </c>
      <c r="Q817" s="3">
        <f ca="1">IF(Proc[[#This Row],[DateClosed]]="",ABS(NETWORKDAYS(Proc[[#This Row],[DateOpened]],TODAY()))-1,ABS(NETWORKDAYS(Proc[[#This Row],[DateOpened]],Proc[[#This Row],[DateClosed]]))-1)</f>
        <v>2</v>
      </c>
      <c r="R817" s="74" t="s">
        <v>575</v>
      </c>
      <c r="S817" s="73"/>
    </row>
    <row r="818" spans="1:19">
      <c r="A818" s="72" t="s">
        <v>2535</v>
      </c>
      <c r="B818" s="73" t="str">
        <f>IFERROR(VLOOKUP(Proc[[#This Row],[App]],Table2[],3,0),"open")</f>
        <v>open</v>
      </c>
      <c r="C818" s="72" t="s">
        <v>375</v>
      </c>
      <c r="D818" t="s">
        <v>2546</v>
      </c>
      <c r="E818" t="s">
        <v>658</v>
      </c>
      <c r="F818" s="73" t="s">
        <v>2554</v>
      </c>
      <c r="G818" s="72" t="s">
        <v>406</v>
      </c>
      <c r="H818" s="73" t="str">
        <f>IF(Proc[[#This Row],[type]]="LFF (MDG-F)",MID(Proc[[#This Row],[Obj]],13,10),"")</f>
        <v>DE10580040</v>
      </c>
      <c r="J818" s="73" t="b">
        <f>Proc[[#This Row],[Requested]]=Proc[[#This Row],[CurrentParent]]</f>
        <v>0</v>
      </c>
      <c r="K818" s="73" t="str">
        <f>IF(Proc[[#This Row],[Author]]="Marcela Urrego",VLOOKUP(LEFT(Proc[[#This Row],[Requested]],1),Table3[#All],2,0),VLOOKUP(Proc[[#This Row],[Author]],Table4[],2,0))</f>
        <v>MGF</v>
      </c>
      <c r="L818" s="32" t="s">
        <v>530</v>
      </c>
      <c r="M818" s="69">
        <v>45719.398958333331</v>
      </c>
      <c r="N818" s="74"/>
      <c r="O818" s="74"/>
      <c r="P818" s="74" t="str">
        <f ca="1">IF(Proc[[#This Row],[DaysAgeing]]&gt;5,"yep","on track")</f>
        <v>on track</v>
      </c>
      <c r="Q818" s="3">
        <f ca="1">IF(Proc[[#This Row],[DateClosed]]="",ABS(NETWORKDAYS(Proc[[#This Row],[DateOpened]],TODAY()))-1,ABS(NETWORKDAYS(Proc[[#This Row],[DateOpened]],Proc[[#This Row],[DateClosed]]))-1)</f>
        <v>2</v>
      </c>
      <c r="R818" s="74" t="s">
        <v>575</v>
      </c>
      <c r="S818" s="73"/>
    </row>
    <row r="819" spans="1:19">
      <c r="A819" s="72" t="s">
        <v>2535</v>
      </c>
      <c r="B819" s="73" t="str">
        <f>IFERROR(VLOOKUP(Proc[[#This Row],[App]],Table2[],3,0),"open")</f>
        <v>open</v>
      </c>
      <c r="C819" s="72" t="s">
        <v>375</v>
      </c>
      <c r="D819" t="s">
        <v>2547</v>
      </c>
      <c r="E819" t="s">
        <v>658</v>
      </c>
      <c r="F819" s="73" t="s">
        <v>2554</v>
      </c>
      <c r="G819" s="72" t="s">
        <v>406</v>
      </c>
      <c r="H819" s="73" t="str">
        <f>IF(Proc[[#This Row],[type]]="LFF (MDG-F)",MID(Proc[[#This Row],[Obj]],13,10),"")</f>
        <v>DE10628300</v>
      </c>
      <c r="J819" s="73" t="b">
        <f>Proc[[#This Row],[Requested]]=Proc[[#This Row],[CurrentParent]]</f>
        <v>0</v>
      </c>
      <c r="K819" s="73" t="str">
        <f>IF(Proc[[#This Row],[Author]]="Marcela Urrego",VLOOKUP(LEFT(Proc[[#This Row],[Requested]],1),Table3[#All],2,0),VLOOKUP(Proc[[#This Row],[Author]],Table4[],2,0))</f>
        <v>MGF</v>
      </c>
      <c r="L819" s="32" t="s">
        <v>530</v>
      </c>
      <c r="M819" s="69">
        <v>45719.398958333331</v>
      </c>
      <c r="N819" s="74"/>
      <c r="O819" s="74"/>
      <c r="P819" s="74" t="str">
        <f ca="1">IF(Proc[[#This Row],[DaysAgeing]]&gt;5,"yep","on track")</f>
        <v>on track</v>
      </c>
      <c r="Q819" s="3">
        <f ca="1">IF(Proc[[#This Row],[DateClosed]]="",ABS(NETWORKDAYS(Proc[[#This Row],[DateOpened]],TODAY()))-1,ABS(NETWORKDAYS(Proc[[#This Row],[DateOpened]],Proc[[#This Row],[DateClosed]]))-1)</f>
        <v>2</v>
      </c>
      <c r="R819" s="74" t="s">
        <v>575</v>
      </c>
      <c r="S819" s="73"/>
    </row>
    <row r="820" spans="1:19">
      <c r="A820" s="72" t="s">
        <v>2535</v>
      </c>
      <c r="B820" s="73" t="str">
        <f>IFERROR(VLOOKUP(Proc[[#This Row],[App]],Table2[],3,0),"open")</f>
        <v>open</v>
      </c>
      <c r="C820" s="72" t="s">
        <v>375</v>
      </c>
      <c r="D820" t="s">
        <v>2548</v>
      </c>
      <c r="E820" t="s">
        <v>658</v>
      </c>
      <c r="F820" s="73" t="s">
        <v>2557</v>
      </c>
      <c r="G820" s="72" t="s">
        <v>406</v>
      </c>
      <c r="H820" s="73" t="str">
        <f>IF(Proc[[#This Row],[type]]="LFF (MDG-F)",MID(Proc[[#This Row],[Obj]],13,10),"")</f>
        <v>DE20675105</v>
      </c>
      <c r="J820" s="73" t="b">
        <f>Proc[[#This Row],[Requested]]=Proc[[#This Row],[CurrentParent]]</f>
        <v>0</v>
      </c>
      <c r="K820" s="73" t="str">
        <f>IF(Proc[[#This Row],[Author]]="Marcela Urrego",VLOOKUP(LEFT(Proc[[#This Row],[Requested]],1),Table3[#All],2,0),VLOOKUP(Proc[[#This Row],[Author]],Table4[],2,0))</f>
        <v>MGF</v>
      </c>
      <c r="L820" s="32" t="s">
        <v>530</v>
      </c>
      <c r="M820" s="69">
        <v>45719.398958333331</v>
      </c>
      <c r="N820" s="74"/>
      <c r="O820" s="74"/>
      <c r="P820" s="74" t="str">
        <f ca="1">IF(Proc[[#This Row],[DaysAgeing]]&gt;5,"yep","on track")</f>
        <v>on track</v>
      </c>
      <c r="Q820" s="3">
        <f ca="1">IF(Proc[[#This Row],[DateClosed]]="",ABS(NETWORKDAYS(Proc[[#This Row],[DateOpened]],TODAY()))-1,ABS(NETWORKDAYS(Proc[[#This Row],[DateOpened]],Proc[[#This Row],[DateClosed]]))-1)</f>
        <v>2</v>
      </c>
      <c r="R820" s="74" t="s">
        <v>575</v>
      </c>
      <c r="S820" s="73"/>
    </row>
    <row r="821" spans="1:19">
      <c r="A821" s="72" t="s">
        <v>2535</v>
      </c>
      <c r="B821" s="73" t="str">
        <f>IFERROR(VLOOKUP(Proc[[#This Row],[App]],Table2[],3,0),"open")</f>
        <v>open</v>
      </c>
      <c r="C821" s="72" t="s">
        <v>375</v>
      </c>
      <c r="D821" t="s">
        <v>2549</v>
      </c>
      <c r="E821" t="s">
        <v>658</v>
      </c>
      <c r="F821" s="73" t="s">
        <v>2557</v>
      </c>
      <c r="G821" s="72" t="s">
        <v>406</v>
      </c>
      <c r="H821" s="73" t="str">
        <f>IF(Proc[[#This Row],[type]]="LFF (MDG-F)",MID(Proc[[#This Row],[Obj]],13,10),"")</f>
        <v>DE20675106</v>
      </c>
      <c r="J821" s="73" t="b">
        <f>Proc[[#This Row],[Requested]]=Proc[[#This Row],[CurrentParent]]</f>
        <v>0</v>
      </c>
      <c r="K821" s="73" t="str">
        <f>IF(Proc[[#This Row],[Author]]="Marcela Urrego",VLOOKUP(LEFT(Proc[[#This Row],[Requested]],1),Table3[#All],2,0),VLOOKUP(Proc[[#This Row],[Author]],Table4[],2,0))</f>
        <v>MGF</v>
      </c>
      <c r="L821" s="32" t="s">
        <v>530</v>
      </c>
      <c r="M821" s="69">
        <v>45719.398958333331</v>
      </c>
      <c r="N821" s="74"/>
      <c r="O821" s="74"/>
      <c r="P821" s="74" t="str">
        <f ca="1">IF(Proc[[#This Row],[DaysAgeing]]&gt;5,"yep","on track")</f>
        <v>on track</v>
      </c>
      <c r="Q821" s="3">
        <f ca="1">IF(Proc[[#This Row],[DateClosed]]="",ABS(NETWORKDAYS(Proc[[#This Row],[DateOpened]],TODAY()))-1,ABS(NETWORKDAYS(Proc[[#This Row],[DateOpened]],Proc[[#This Row],[DateClosed]]))-1)</f>
        <v>2</v>
      </c>
      <c r="R821" s="74" t="s">
        <v>575</v>
      </c>
      <c r="S821" s="73"/>
    </row>
    <row r="822" spans="1:19">
      <c r="A822" s="72" t="s">
        <v>2535</v>
      </c>
      <c r="B822" s="73" t="str">
        <f>IFERROR(VLOOKUP(Proc[[#This Row],[App]],Table2[],3,0),"open")</f>
        <v>open</v>
      </c>
      <c r="C822" t="s">
        <v>377</v>
      </c>
      <c r="D822" t="s">
        <v>2550</v>
      </c>
      <c r="E822" t="s">
        <v>1582</v>
      </c>
      <c r="F822" s="73" t="s">
        <v>449</v>
      </c>
      <c r="G822" s="72" t="s">
        <v>406</v>
      </c>
      <c r="H822" s="73" t="str">
        <f>IF(Proc[[#This Row],[type]]="LFF (MDG-F)",MID(Proc[[#This Row],[Obj]],13,10),"")</f>
        <v>DE20995000</v>
      </c>
      <c r="I822" s="72" t="s">
        <v>449</v>
      </c>
      <c r="J822" s="73" t="b">
        <f>Proc[[#This Row],[Requested]]=Proc[[#This Row],[CurrentParent]]</f>
        <v>0</v>
      </c>
      <c r="K822" s="73" t="str">
        <f>IF(Proc[[#This Row],[Author]]="Marcela Urrego",VLOOKUP(LEFT(Proc[[#This Row],[Requested]],1),Table3[#All],2,0),VLOOKUP(Proc[[#This Row],[Author]],Table4[],2,0))</f>
        <v>MGF</v>
      </c>
      <c r="L822" s="32" t="s">
        <v>530</v>
      </c>
      <c r="M822" s="69">
        <v>45719.398958333331</v>
      </c>
      <c r="N822" s="74"/>
      <c r="O822" s="74"/>
      <c r="P822" s="74" t="str">
        <f ca="1">IF(Proc[[#This Row],[DaysAgeing]]&gt;5,"yep","on track")</f>
        <v>on track</v>
      </c>
      <c r="Q822" s="3">
        <f ca="1">IF(Proc[[#This Row],[DateClosed]]="",ABS(NETWORKDAYS(Proc[[#This Row],[DateOpened]],TODAY()))-1,ABS(NETWORKDAYS(Proc[[#This Row],[DateOpened]],Proc[[#This Row],[DateClosed]]))-1)</f>
        <v>2</v>
      </c>
      <c r="R822" s="74" t="s">
        <v>575</v>
      </c>
      <c r="S822" s="73"/>
    </row>
    <row r="823" spans="1:19">
      <c r="A823" s="72" t="s">
        <v>2535</v>
      </c>
      <c r="B823" s="73" t="str">
        <f>IFERROR(VLOOKUP(Proc[[#This Row],[App]],Table2[],3,0),"open")</f>
        <v>open</v>
      </c>
      <c r="C823" s="72" t="s">
        <v>377</v>
      </c>
      <c r="D823" t="s">
        <v>2551</v>
      </c>
      <c r="E823" t="s">
        <v>1582</v>
      </c>
      <c r="F823" s="73" t="s">
        <v>449</v>
      </c>
      <c r="G823" s="72" t="s">
        <v>406</v>
      </c>
      <c r="H823" s="73" t="str">
        <f>IF(Proc[[#This Row],[type]]="LFF (MDG-F)",MID(Proc[[#This Row],[Obj]],13,10),"")</f>
        <v>DE10889997</v>
      </c>
      <c r="I823" t="s">
        <v>449</v>
      </c>
      <c r="J823" s="73" t="b">
        <f>Proc[[#This Row],[Requested]]=Proc[[#This Row],[CurrentParent]]</f>
        <v>0</v>
      </c>
      <c r="K823" s="73" t="str">
        <f>IF(Proc[[#This Row],[Author]]="Marcela Urrego",VLOOKUP(LEFT(Proc[[#This Row],[Requested]],1),Table3[#All],2,0),VLOOKUP(Proc[[#This Row],[Author]],Table4[],2,0))</f>
        <v>MGF</v>
      </c>
      <c r="L823" s="32" t="s">
        <v>530</v>
      </c>
      <c r="M823" s="69">
        <v>45719.398958333331</v>
      </c>
      <c r="N823" s="74"/>
      <c r="O823" s="74"/>
      <c r="P823" s="74" t="str">
        <f ca="1">IF(Proc[[#This Row],[DaysAgeing]]&gt;5,"yep","on track")</f>
        <v>on track</v>
      </c>
      <c r="Q823" s="3">
        <f ca="1">IF(Proc[[#This Row],[DateClosed]]="",ABS(NETWORKDAYS(Proc[[#This Row],[DateOpened]],TODAY()))-1,ABS(NETWORKDAYS(Proc[[#This Row],[DateOpened]],Proc[[#This Row],[DateClosed]]))-1)</f>
        <v>2</v>
      </c>
      <c r="R823" s="74" t="s">
        <v>575</v>
      </c>
      <c r="S823" s="73"/>
    </row>
    <row r="824" spans="1:19">
      <c r="A824" s="72" t="s">
        <v>2535</v>
      </c>
      <c r="B824" s="73" t="str">
        <f>IFERROR(VLOOKUP(Proc[[#This Row],[App]],Table2[],3,0),"open")</f>
        <v>open</v>
      </c>
      <c r="C824" s="72" t="s">
        <v>377</v>
      </c>
      <c r="D824" t="s">
        <v>2552</v>
      </c>
      <c r="E824" t="s">
        <v>1582</v>
      </c>
      <c r="F824" s="73" t="s">
        <v>449</v>
      </c>
      <c r="G824" s="72" t="s">
        <v>406</v>
      </c>
      <c r="H824" s="73" t="str">
        <f>IF(Proc[[#This Row],[type]]="LFF (MDG-F)",MID(Proc[[#This Row],[Obj]],13,10),"")</f>
        <v>DE10889998</v>
      </c>
      <c r="I824" s="72" t="s">
        <v>449</v>
      </c>
      <c r="J824" s="73" t="b">
        <f>Proc[[#This Row],[Requested]]=Proc[[#This Row],[CurrentParent]]</f>
        <v>0</v>
      </c>
      <c r="K824" s="73" t="str">
        <f>IF(Proc[[#This Row],[Author]]="Marcela Urrego",VLOOKUP(LEFT(Proc[[#This Row],[Requested]],1),Table3[#All],2,0),VLOOKUP(Proc[[#This Row],[Author]],Table4[],2,0))</f>
        <v>MGF</v>
      </c>
      <c r="L824" s="32" t="s">
        <v>530</v>
      </c>
      <c r="M824" s="69">
        <v>45719.398958333331</v>
      </c>
      <c r="N824" s="74"/>
      <c r="O824" s="74"/>
      <c r="P824" s="74" t="str">
        <f ca="1">IF(Proc[[#This Row],[DaysAgeing]]&gt;5,"yep","on track")</f>
        <v>on track</v>
      </c>
      <c r="Q824" s="3">
        <f ca="1">IF(Proc[[#This Row],[DateClosed]]="",ABS(NETWORKDAYS(Proc[[#This Row],[DateOpened]],TODAY()))-1,ABS(NETWORKDAYS(Proc[[#This Row],[DateOpened]],Proc[[#This Row],[DateClosed]]))-1)</f>
        <v>2</v>
      </c>
      <c r="R824" s="74" t="s">
        <v>575</v>
      </c>
      <c r="S824" s="73"/>
    </row>
    <row r="825" spans="1:19">
      <c r="A825" s="72" t="s">
        <v>2535</v>
      </c>
      <c r="B825" s="73" t="str">
        <f>IFERROR(VLOOKUP(Proc[[#This Row],[App]],Table2[],3,0),"open")</f>
        <v>open</v>
      </c>
      <c r="C825" s="72" t="s">
        <v>377</v>
      </c>
      <c r="D825" t="s">
        <v>2553</v>
      </c>
      <c r="E825" t="s">
        <v>1582</v>
      </c>
      <c r="F825" s="73" t="s">
        <v>449</v>
      </c>
      <c r="G825" s="72" t="s">
        <v>406</v>
      </c>
      <c r="H825" s="73" t="str">
        <f>IF(Proc[[#This Row],[type]]="LFF (MDG-F)",MID(Proc[[#This Row],[Obj]],13,10),"")</f>
        <v>DE10889999</v>
      </c>
      <c r="I825" s="72" t="s">
        <v>449</v>
      </c>
      <c r="J825" s="73" t="b">
        <f>Proc[[#This Row],[Requested]]=Proc[[#This Row],[CurrentParent]]</f>
        <v>0</v>
      </c>
      <c r="K825" s="73" t="str">
        <f>IF(Proc[[#This Row],[Author]]="Marcela Urrego",VLOOKUP(LEFT(Proc[[#This Row],[Requested]],1),Table3[#All],2,0),VLOOKUP(Proc[[#This Row],[Author]],Table4[],2,0))</f>
        <v>MGF</v>
      </c>
      <c r="L825" s="32" t="s">
        <v>530</v>
      </c>
      <c r="M825" s="69">
        <v>45719.398958333331</v>
      </c>
      <c r="N825" s="74"/>
      <c r="O825" s="74"/>
      <c r="P825" s="74" t="str">
        <f ca="1">IF(Proc[[#This Row],[DaysAgeing]]&gt;5,"yep","on track")</f>
        <v>on track</v>
      </c>
      <c r="Q825" s="3">
        <f ca="1">IF(Proc[[#This Row],[DateClosed]]="",ABS(NETWORKDAYS(Proc[[#This Row],[DateOpened]],TODAY()))-1,ABS(NETWORKDAYS(Proc[[#This Row],[DateOpened]],Proc[[#This Row],[DateClosed]]))-1)</f>
        <v>2</v>
      </c>
      <c r="R825" s="74" t="s">
        <v>575</v>
      </c>
      <c r="S825" s="73"/>
    </row>
    <row r="826" spans="1:19">
      <c r="A826" t="s">
        <v>2563</v>
      </c>
      <c r="B826" s="73" t="str">
        <f>IFERROR(VLOOKUP(Proc[[#This Row],[App]],Table2[],3,0),"open")</f>
        <v>open</v>
      </c>
      <c r="C826" s="72" t="s">
        <v>375</v>
      </c>
      <c r="D826" t="s">
        <v>2558</v>
      </c>
      <c r="E826" t="s">
        <v>1582</v>
      </c>
      <c r="F826" s="73" t="s">
        <v>477</v>
      </c>
      <c r="G826" s="72" t="s">
        <v>406</v>
      </c>
      <c r="H826" s="73" t="str">
        <f>IF(Proc[[#This Row],[type]]="LFF (MDG-F)",MID(Proc[[#This Row],[Obj]],13,10),"")</f>
        <v>DE20517200</v>
      </c>
      <c r="J826" s="73" t="b">
        <f>Proc[[#This Row],[Requested]]=Proc[[#This Row],[CurrentParent]]</f>
        <v>0</v>
      </c>
      <c r="K826" s="73" t="str">
        <f>IF(Proc[[#This Row],[Author]]="Marcela Urrego",VLOOKUP(LEFT(Proc[[#This Row],[Requested]],1),Table3[#All],2,0),VLOOKUP(Proc[[#This Row],[Author]],Table4[],2,0))</f>
        <v>MGF</v>
      </c>
      <c r="L826" s="32" t="s">
        <v>530</v>
      </c>
      <c r="M826" s="69">
        <v>45719.3903125</v>
      </c>
      <c r="N826" s="74"/>
      <c r="O826" s="74"/>
      <c r="P826" s="74" t="str">
        <f ca="1">IF(Proc[[#This Row],[DaysAgeing]]&gt;5,"yep","on track")</f>
        <v>on track</v>
      </c>
      <c r="Q826" s="3">
        <f ca="1">IF(Proc[[#This Row],[DateClosed]]="",ABS(NETWORKDAYS(Proc[[#This Row],[DateOpened]],TODAY()))-1,ABS(NETWORKDAYS(Proc[[#This Row],[DateOpened]],Proc[[#This Row],[DateClosed]]))-1)</f>
        <v>2</v>
      </c>
      <c r="R826" s="74" t="s">
        <v>575</v>
      </c>
      <c r="S826" s="73"/>
    </row>
    <row r="827" spans="1:19">
      <c r="A827" s="72" t="s">
        <v>2563</v>
      </c>
      <c r="B827" s="73" t="str">
        <f>IFERROR(VLOOKUP(Proc[[#This Row],[App]],Table2[],3,0),"open")</f>
        <v>open</v>
      </c>
      <c r="C827" s="72" t="s">
        <v>375</v>
      </c>
      <c r="D827" t="s">
        <v>2559</v>
      </c>
      <c r="E827" t="s">
        <v>1582</v>
      </c>
      <c r="F827" s="73" t="s">
        <v>477</v>
      </c>
      <c r="G827" s="72" t="s">
        <v>406</v>
      </c>
      <c r="H827" s="73" t="str">
        <f>IF(Proc[[#This Row],[type]]="LFF (MDG-F)",MID(Proc[[#This Row],[Obj]],13,10),"")</f>
        <v>DE20847204</v>
      </c>
      <c r="J827" s="73" t="b">
        <f>Proc[[#This Row],[Requested]]=Proc[[#This Row],[CurrentParent]]</f>
        <v>0</v>
      </c>
      <c r="K827" s="73" t="str">
        <f>IF(Proc[[#This Row],[Author]]="Marcela Urrego",VLOOKUP(LEFT(Proc[[#This Row],[Requested]],1),Table3[#All],2,0),VLOOKUP(Proc[[#This Row],[Author]],Table4[],2,0))</f>
        <v>MGF</v>
      </c>
      <c r="L827" s="32" t="s">
        <v>530</v>
      </c>
      <c r="M827" s="69">
        <v>45719.3903125</v>
      </c>
      <c r="N827" s="74"/>
      <c r="O827" s="74"/>
      <c r="P827" s="74" t="str">
        <f ca="1">IF(Proc[[#This Row],[DaysAgeing]]&gt;5,"yep","on track")</f>
        <v>on track</v>
      </c>
      <c r="Q827" s="3">
        <f ca="1">IF(Proc[[#This Row],[DateClosed]]="",ABS(NETWORKDAYS(Proc[[#This Row],[DateOpened]],TODAY()))-1,ABS(NETWORKDAYS(Proc[[#This Row],[DateOpened]],Proc[[#This Row],[DateClosed]]))-1)</f>
        <v>2</v>
      </c>
      <c r="R827" s="74" t="s">
        <v>575</v>
      </c>
      <c r="S827" s="73"/>
    </row>
    <row r="828" spans="1:19">
      <c r="A828" s="72" t="s">
        <v>2563</v>
      </c>
      <c r="B828" s="73" t="str">
        <f>IFERROR(VLOOKUP(Proc[[#This Row],[App]],Table2[],3,0),"open")</f>
        <v>open</v>
      </c>
      <c r="C828" s="72" t="s">
        <v>375</v>
      </c>
      <c r="D828" t="s">
        <v>2560</v>
      </c>
      <c r="E828" t="s">
        <v>1582</v>
      </c>
      <c r="F828" s="73" t="s">
        <v>477</v>
      </c>
      <c r="G828" s="72" t="s">
        <v>406</v>
      </c>
      <c r="H828" s="73" t="str">
        <f>IF(Proc[[#This Row],[type]]="LFF (MDG-F)",MID(Proc[[#This Row],[Obj]],13,10),"")</f>
        <v>DE20847205</v>
      </c>
      <c r="J828" s="73" t="b">
        <f>Proc[[#This Row],[Requested]]=Proc[[#This Row],[CurrentParent]]</f>
        <v>0</v>
      </c>
      <c r="K828" s="73" t="str">
        <f>IF(Proc[[#This Row],[Author]]="Marcela Urrego",VLOOKUP(LEFT(Proc[[#This Row],[Requested]],1),Table3[#All],2,0),VLOOKUP(Proc[[#This Row],[Author]],Table4[],2,0))</f>
        <v>MGF</v>
      </c>
      <c r="L828" s="32" t="s">
        <v>530</v>
      </c>
      <c r="M828" s="69">
        <v>45719.3903125</v>
      </c>
      <c r="N828" s="74"/>
      <c r="O828" s="74"/>
      <c r="P828" s="74" t="str">
        <f ca="1">IF(Proc[[#This Row],[DaysAgeing]]&gt;5,"yep","on track")</f>
        <v>on track</v>
      </c>
      <c r="Q828" s="3">
        <f ca="1">IF(Proc[[#This Row],[DateClosed]]="",ABS(NETWORKDAYS(Proc[[#This Row],[DateOpened]],TODAY()))-1,ABS(NETWORKDAYS(Proc[[#This Row],[DateOpened]],Proc[[#This Row],[DateClosed]]))-1)</f>
        <v>2</v>
      </c>
      <c r="R828" s="74" t="s">
        <v>575</v>
      </c>
      <c r="S828" s="73"/>
    </row>
    <row r="829" spans="1:19">
      <c r="A829" s="72" t="s">
        <v>2563</v>
      </c>
      <c r="B829" s="73" t="str">
        <f>IFERROR(VLOOKUP(Proc[[#This Row],[App]],Table2[],3,0),"open")</f>
        <v>open</v>
      </c>
      <c r="C829" s="72" t="s">
        <v>375</v>
      </c>
      <c r="D829" t="s">
        <v>2561</v>
      </c>
      <c r="E829" t="s">
        <v>1582</v>
      </c>
      <c r="F829" s="73" t="s">
        <v>477</v>
      </c>
      <c r="G829" s="72" t="s">
        <v>406</v>
      </c>
      <c r="H829" s="73" t="str">
        <f>IF(Proc[[#This Row],[type]]="LFF (MDG-F)",MID(Proc[[#This Row],[Obj]],13,10),"")</f>
        <v>DE20847206</v>
      </c>
      <c r="J829" s="73" t="b">
        <f>Proc[[#This Row],[Requested]]=Proc[[#This Row],[CurrentParent]]</f>
        <v>0</v>
      </c>
      <c r="K829" s="73" t="str">
        <f>IF(Proc[[#This Row],[Author]]="Marcela Urrego",VLOOKUP(LEFT(Proc[[#This Row],[Requested]],1),Table3[#All],2,0),VLOOKUP(Proc[[#This Row],[Author]],Table4[],2,0))</f>
        <v>MGF</v>
      </c>
      <c r="L829" s="32" t="s">
        <v>530</v>
      </c>
      <c r="M829" s="69">
        <v>45719.3903125</v>
      </c>
      <c r="N829" s="74"/>
      <c r="O829" s="74"/>
      <c r="P829" s="74" t="str">
        <f ca="1">IF(Proc[[#This Row],[DaysAgeing]]&gt;5,"yep","on track")</f>
        <v>on track</v>
      </c>
      <c r="Q829" s="3">
        <f ca="1">IF(Proc[[#This Row],[DateClosed]]="",ABS(NETWORKDAYS(Proc[[#This Row],[DateOpened]],TODAY()))-1,ABS(NETWORKDAYS(Proc[[#This Row],[DateOpened]],Proc[[#This Row],[DateClosed]]))-1)</f>
        <v>2</v>
      </c>
      <c r="R829" s="74" t="s">
        <v>575</v>
      </c>
      <c r="S829" s="73"/>
    </row>
    <row r="830" spans="1:19">
      <c r="A830" s="72" t="s">
        <v>2563</v>
      </c>
      <c r="B830" s="73" t="str">
        <f>IFERROR(VLOOKUP(Proc[[#This Row],[App]],Table2[],3,0),"open")</f>
        <v>open</v>
      </c>
      <c r="C830" s="72" t="s">
        <v>375</v>
      </c>
      <c r="D830" t="s">
        <v>2562</v>
      </c>
      <c r="E830" t="s">
        <v>1582</v>
      </c>
      <c r="F830" s="73" t="s">
        <v>477</v>
      </c>
      <c r="G830" s="72" t="s">
        <v>406</v>
      </c>
      <c r="H830" s="73" t="str">
        <f>IF(Proc[[#This Row],[type]]="LFF (MDG-F)",MID(Proc[[#This Row],[Obj]],13,10),"")</f>
        <v>DE20847207</v>
      </c>
      <c r="J830" s="73" t="b">
        <f>Proc[[#This Row],[Requested]]=Proc[[#This Row],[CurrentParent]]</f>
        <v>0</v>
      </c>
      <c r="K830" s="73" t="str">
        <f>IF(Proc[[#This Row],[Author]]="Marcela Urrego",VLOOKUP(LEFT(Proc[[#This Row],[Requested]],1),Table3[#All],2,0),VLOOKUP(Proc[[#This Row],[Author]],Table4[],2,0))</f>
        <v>MGF</v>
      </c>
      <c r="L830" s="32" t="s">
        <v>530</v>
      </c>
      <c r="M830" s="69">
        <v>45719.3903125</v>
      </c>
      <c r="N830" s="74"/>
      <c r="O830" s="74"/>
      <c r="P830" s="74" t="str">
        <f ca="1">IF(Proc[[#This Row],[DaysAgeing]]&gt;5,"yep","on track")</f>
        <v>on track</v>
      </c>
      <c r="Q830" s="3">
        <f ca="1">IF(Proc[[#This Row],[DateClosed]]="",ABS(NETWORKDAYS(Proc[[#This Row],[DateOpened]],TODAY()))-1,ABS(NETWORKDAYS(Proc[[#This Row],[DateOpened]],Proc[[#This Row],[DateClosed]]))-1)</f>
        <v>2</v>
      </c>
      <c r="R830" s="74" t="s">
        <v>575</v>
      </c>
      <c r="S830" s="73"/>
    </row>
    <row r="831" spans="1:19">
      <c r="A831" t="s">
        <v>2565</v>
      </c>
      <c r="B831" s="73" t="str">
        <f>IFERROR(VLOOKUP(Proc[[#This Row],[App]],Table2[],3,0),"open")</f>
        <v>open</v>
      </c>
      <c r="C831" s="72" t="s">
        <v>375</v>
      </c>
      <c r="D831" t="s">
        <v>2564</v>
      </c>
      <c r="E831" t="s">
        <v>2566</v>
      </c>
      <c r="F831" s="73" t="s">
        <v>2567</v>
      </c>
      <c r="G831" s="72" t="s">
        <v>406</v>
      </c>
      <c r="H831" s="73" t="str">
        <f>IF(Proc[[#This Row],[type]]="LFF (MDG-F)",MID(Proc[[#This Row],[Obj]],13,10),"")</f>
        <v>DE10698316</v>
      </c>
      <c r="J831" s="73" t="b">
        <f>Proc[[#This Row],[Requested]]=Proc[[#This Row],[CurrentParent]]</f>
        <v>0</v>
      </c>
      <c r="K831" s="73" t="str">
        <f>IF(Proc[[#This Row],[Author]]="Marcela Urrego",VLOOKUP(LEFT(Proc[[#This Row],[Requested]],1),Table3[#All],2,0),VLOOKUP(Proc[[#This Row],[Author]],Table4[],2,0))</f>
        <v>MGF</v>
      </c>
      <c r="L831" s="32" t="s">
        <v>530</v>
      </c>
      <c r="M831" s="69">
        <v>45719.855474537035</v>
      </c>
      <c r="N831" s="74"/>
      <c r="O831" s="74"/>
      <c r="P831" s="74" t="str">
        <f ca="1">IF(Proc[[#This Row],[DaysAgeing]]&gt;5,"yep","on track")</f>
        <v>on track</v>
      </c>
      <c r="Q831" s="3">
        <f ca="1">IF(Proc[[#This Row],[DateClosed]]="",ABS(NETWORKDAYS(Proc[[#This Row],[DateOpened]],TODAY()))-1,ABS(NETWORKDAYS(Proc[[#This Row],[DateOpened]],Proc[[#This Row],[DateClosed]]))-1)</f>
        <v>2</v>
      </c>
      <c r="R831" s="74" t="s">
        <v>554</v>
      </c>
      <c r="S831" s="73"/>
    </row>
    <row r="832" spans="1:19">
      <c r="A832" t="s">
        <v>2570</v>
      </c>
      <c r="B832" s="73" t="str">
        <f>IFERROR(VLOOKUP(Proc[[#This Row],[App]],Table2[],3,0),"open")</f>
        <v>open</v>
      </c>
      <c r="C832" s="72" t="s">
        <v>375</v>
      </c>
      <c r="D832" t="s">
        <v>2568</v>
      </c>
      <c r="E832" t="s">
        <v>2569</v>
      </c>
      <c r="F832" s="73" t="s">
        <v>1633</v>
      </c>
      <c r="G832" s="72" t="s">
        <v>406</v>
      </c>
      <c r="H832" s="73" t="str">
        <f>IF(Proc[[#This Row],[type]]="LFF (MDG-F)",MID(Proc[[#This Row],[Obj]],13,10),"")</f>
        <v>CN09L16005</v>
      </c>
      <c r="J832" s="73" t="b">
        <f>Proc[[#This Row],[Requested]]=Proc[[#This Row],[CurrentParent]]</f>
        <v>0</v>
      </c>
      <c r="K832" s="73" t="str">
        <f>IF(Proc[[#This Row],[Author]]="Marcela Urrego",VLOOKUP(LEFT(Proc[[#This Row],[Requested]],1),Table3[#All],2,0),VLOOKUP(Proc[[#This Row],[Author]],Table4[],2,0))</f>
        <v>EL</v>
      </c>
      <c r="L832" s="32" t="s">
        <v>530</v>
      </c>
      <c r="M832" s="69">
        <v>45719.579097222224</v>
      </c>
      <c r="N832" s="74"/>
      <c r="O832" s="74"/>
      <c r="P832" s="74" t="str">
        <f ca="1">IF(Proc[[#This Row],[DaysAgeing]]&gt;5,"yep","on track")</f>
        <v>on track</v>
      </c>
      <c r="Q832" s="3">
        <f ca="1">IF(Proc[[#This Row],[DateClosed]]="",ABS(NETWORKDAYS(Proc[[#This Row],[DateOpened]],TODAY()))-1,ABS(NETWORKDAYS(Proc[[#This Row],[DateOpened]],Proc[[#This Row],[DateClosed]]))-1)</f>
        <v>2</v>
      </c>
      <c r="R832" s="74" t="s">
        <v>1113</v>
      </c>
      <c r="S832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G2:G832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5"/>
  <sheetViews>
    <sheetView topLeftCell="A82" workbookViewId="0">
      <selection activeCell="B116" sqref="B116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  <row r="115" spans="1:2">
      <c r="A115" t="s">
        <v>2512</v>
      </c>
      <c r="B115" t="s">
        <v>594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2025-03-05T05:15:53Z</dcterms:modified>
  <cp:category/>
  <cp:contentStatus/>
</cp:coreProperties>
</file>