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DDCA49E6-D8A9-4517-9607-D221141A6333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7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4" i="1" l="1"/>
  <c r="H884" i="1"/>
  <c r="K884" i="1"/>
  <c r="Q884" i="1"/>
  <c r="P884" i="1" s="1"/>
  <c r="J884" i="1" l="1"/>
  <c r="B882" i="1" l="1"/>
  <c r="B883" i="1"/>
  <c r="H882" i="1"/>
  <c r="H883" i="1"/>
  <c r="J882" i="1"/>
  <c r="J883" i="1"/>
  <c r="K882" i="1"/>
  <c r="K883" i="1"/>
  <c r="Q882" i="1"/>
  <c r="P882" i="1" s="1"/>
  <c r="Q883" i="1"/>
  <c r="P883" i="1" s="1"/>
  <c r="B881" i="1"/>
  <c r="H881" i="1"/>
  <c r="J881" i="1"/>
  <c r="K881" i="1"/>
  <c r="Q881" i="1"/>
  <c r="P881" i="1" s="1"/>
  <c r="B880" i="1"/>
  <c r="H880" i="1"/>
  <c r="J880" i="1"/>
  <c r="K880" i="1"/>
  <c r="Q880" i="1"/>
  <c r="P880" i="1" s="1"/>
  <c r="Q879" i="1"/>
  <c r="P879" i="1" s="1"/>
  <c r="K879" i="1"/>
  <c r="Q878" i="1"/>
  <c r="P878" i="1" s="1"/>
  <c r="K878" i="1"/>
  <c r="Q877" i="1"/>
  <c r="P877" i="1" s="1"/>
  <c r="K877" i="1"/>
  <c r="Q876" i="1"/>
  <c r="P876" i="1" s="1"/>
  <c r="K876" i="1"/>
  <c r="Q875" i="1"/>
  <c r="P875" i="1" s="1"/>
  <c r="K875" i="1"/>
  <c r="Q874" i="1"/>
  <c r="P874" i="1" s="1"/>
  <c r="K874" i="1"/>
  <c r="Q873" i="1"/>
  <c r="P873" i="1" s="1"/>
  <c r="K873" i="1"/>
  <c r="Q872" i="1"/>
  <c r="P872" i="1" s="1"/>
  <c r="K872" i="1"/>
  <c r="Q871" i="1"/>
  <c r="P871" i="1" s="1"/>
  <c r="K871" i="1"/>
  <c r="Q870" i="1"/>
  <c r="P870" i="1" s="1"/>
  <c r="K870" i="1"/>
  <c r="Q869" i="1"/>
  <c r="P869" i="1" s="1"/>
  <c r="K869" i="1"/>
  <c r="Q868" i="1"/>
  <c r="P868" i="1" s="1"/>
  <c r="K868" i="1"/>
  <c r="Q867" i="1"/>
  <c r="P867" i="1" s="1"/>
  <c r="K867" i="1"/>
  <c r="Q866" i="1"/>
  <c r="P866" i="1" s="1"/>
  <c r="K866" i="1"/>
  <c r="Q865" i="1"/>
  <c r="P865" i="1" s="1"/>
  <c r="K865" i="1"/>
  <c r="Q864" i="1"/>
  <c r="P864" i="1" s="1"/>
  <c r="K864" i="1"/>
  <c r="Q863" i="1"/>
  <c r="P863" i="1" s="1"/>
  <c r="K863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K862" i="1"/>
  <c r="Q862" i="1"/>
  <c r="P862" i="1" s="1"/>
  <c r="B859" i="1"/>
  <c r="B860" i="1"/>
  <c r="B861" i="1"/>
  <c r="H859" i="1"/>
  <c r="H860" i="1"/>
  <c r="H861" i="1"/>
  <c r="J859" i="1"/>
  <c r="J860" i="1"/>
  <c r="J861" i="1"/>
  <c r="K859" i="1"/>
  <c r="K860" i="1"/>
  <c r="K861" i="1"/>
  <c r="Q859" i="1"/>
  <c r="P859" i="1" s="1"/>
  <c r="Q860" i="1"/>
  <c r="P860" i="1" s="1"/>
  <c r="Q861" i="1"/>
  <c r="P861" i="1" s="1"/>
  <c r="B853" i="1"/>
  <c r="B854" i="1"/>
  <c r="B855" i="1"/>
  <c r="B856" i="1"/>
  <c r="B857" i="1"/>
  <c r="B858" i="1"/>
  <c r="H853" i="1"/>
  <c r="H854" i="1"/>
  <c r="H855" i="1"/>
  <c r="H856" i="1"/>
  <c r="H857" i="1"/>
  <c r="H858" i="1"/>
  <c r="J853" i="1"/>
  <c r="J854" i="1"/>
  <c r="J855" i="1"/>
  <c r="J856" i="1"/>
  <c r="J857" i="1"/>
  <c r="J858" i="1"/>
  <c r="K853" i="1"/>
  <c r="K854" i="1"/>
  <c r="K855" i="1"/>
  <c r="K856" i="1"/>
  <c r="K857" i="1"/>
  <c r="K858" i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2" i="1"/>
  <c r="P852" i="1" s="1"/>
  <c r="K852" i="1"/>
  <c r="Q851" i="1"/>
  <c r="P851" i="1" s="1"/>
  <c r="K851" i="1"/>
  <c r="Q850" i="1"/>
  <c r="P850" i="1" s="1"/>
  <c r="K850" i="1"/>
  <c r="Q849" i="1"/>
  <c r="P849" i="1" s="1"/>
  <c r="K849" i="1"/>
  <c r="Q848" i="1"/>
  <c r="P848" i="1" s="1"/>
  <c r="K848" i="1"/>
  <c r="Q847" i="1"/>
  <c r="P847" i="1" s="1"/>
  <c r="K847" i="1"/>
  <c r="Q846" i="1"/>
  <c r="P846" i="1" s="1"/>
  <c r="K846" i="1"/>
  <c r="Q845" i="1"/>
  <c r="P845" i="1" s="1"/>
  <c r="K845" i="1"/>
  <c r="Q844" i="1"/>
  <c r="P844" i="1" s="1"/>
  <c r="K844" i="1"/>
  <c r="Q843" i="1"/>
  <c r="P843" i="1" s="1"/>
  <c r="K843" i="1"/>
  <c r="Q842" i="1"/>
  <c r="P842" i="1" s="1"/>
  <c r="K842" i="1"/>
  <c r="Q841" i="1"/>
  <c r="P841" i="1" s="1"/>
  <c r="K841" i="1"/>
  <c r="Q840" i="1"/>
  <c r="P840" i="1" s="1"/>
  <c r="K840" i="1"/>
  <c r="Q839" i="1"/>
  <c r="P839" i="1" s="1"/>
  <c r="K839" i="1"/>
  <c r="Q838" i="1"/>
  <c r="P838" i="1" s="1"/>
  <c r="K838" i="1"/>
  <c r="Q837" i="1"/>
  <c r="P837" i="1" s="1"/>
  <c r="K837" i="1"/>
  <c r="Q836" i="1"/>
  <c r="P836" i="1" s="1"/>
  <c r="K836" i="1"/>
  <c r="Q835" i="1"/>
  <c r="P835" i="1" s="1"/>
  <c r="K835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H834" i="1"/>
  <c r="H835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1" i="1"/>
  <c r="H852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K834" i="1"/>
  <c r="Q834" i="1"/>
  <c r="P834" i="1" s="1"/>
  <c r="B833" i="1"/>
  <c r="H833" i="1"/>
  <c r="J833" i="1"/>
  <c r="K833" i="1"/>
  <c r="Q833" i="1"/>
  <c r="P833" i="1" s="1"/>
  <c r="B832" i="1" l="1"/>
  <c r="H832" i="1"/>
  <c r="J832" i="1"/>
  <c r="K832" i="1"/>
  <c r="Q832" i="1"/>
  <c r="P832" i="1" s="1"/>
  <c r="B831" i="1"/>
  <c r="H831" i="1"/>
  <c r="J831" i="1"/>
  <c r="K831" i="1"/>
  <c r="Q831" i="1"/>
  <c r="P831" i="1" s="1"/>
  <c r="B826" i="1"/>
  <c r="B827" i="1"/>
  <c r="B828" i="1"/>
  <c r="B829" i="1"/>
  <c r="B830" i="1"/>
  <c r="H826" i="1"/>
  <c r="H827" i="1"/>
  <c r="H828" i="1"/>
  <c r="H829" i="1"/>
  <c r="H830" i="1"/>
  <c r="J826" i="1"/>
  <c r="J827" i="1"/>
  <c r="J828" i="1"/>
  <c r="J829" i="1"/>
  <c r="J830" i="1"/>
  <c r="K826" i="1"/>
  <c r="K827" i="1"/>
  <c r="K828" i="1"/>
  <c r="K829" i="1"/>
  <c r="K830" i="1"/>
  <c r="Q826" i="1"/>
  <c r="P826" i="1" s="1"/>
  <c r="Q827" i="1"/>
  <c r="P827" i="1" s="1"/>
  <c r="Q828" i="1"/>
  <c r="P828" i="1" s="1"/>
  <c r="Q829" i="1"/>
  <c r="P829" i="1" s="1"/>
  <c r="Q830" i="1"/>
  <c r="P830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B808" i="1"/>
  <c r="H808" i="1"/>
  <c r="J808" i="1"/>
  <c r="K808" i="1"/>
  <c r="Q808" i="1"/>
  <c r="P808" i="1" s="1"/>
  <c r="B800" i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<sst xmlns="http://schemas.openxmlformats.org/spreadsheetml/2006/main" count="9653" uniqueCount="2667">
  <si>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</si>
  <si>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</si>
  <si>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</si>
  <si>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</si>
  <si>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</si>
  <si>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</si>
  <si>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</si>
  <si>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</si>
  <si>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</si>
  <si>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</si>
  <si>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</si>
  <si>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</si>
  <si>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</si>
  <si>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</si>
  <si>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</si>
  <si>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</si>
  <si>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</si>
  <si>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</si>
  <si>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</si>
  <si>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</si>
  <si>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</si>
  <si>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</si>
  <si>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</si>
  <si>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</si>
  <si>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</si>
  <si>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</si>
  <si>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</si>
  <si>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</si>
  <si>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</si>
  <si>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</si>
  <si>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</si>
  <si>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</si>
  <si>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</si>
  <si>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</si>
  <si>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</si>
  <si>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</si>
  <si>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</si>
  <si>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</si>
  <si>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</si>
  <si>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</si>
  <si>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</si>
  <si>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</si>
  <si>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</si>
  <si>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</si>
  <si>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</si>
  <si>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</si>
  <si>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</si>
  <si>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</si>
  <si>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</si>
  <si>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</si>
  <si>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</si>
  <si>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</si>
  <si>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</si>
  <si>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</si>
  <si>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</si>
  <si>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</si>
  <si>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</si>
  <si>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</si>
  <si>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</si>
  <si>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</si>
  <si>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</si>
  <si>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</si>
  <si>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</si>
  <si>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</si>
  <si>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</si>
  <si>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</si>
  <si>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</si>
  <si>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</si>
  <si>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</si>
  <si>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</si>
  <si>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</si>
  <si>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</si>
  <si>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</si>
  <si>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</si>
  <si>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</si>
  <si>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</si>
  <si>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</si>
  <si>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</si>
  <si>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</si>
  <si>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</si>
  <si>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</si>
  <si>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</si>
  <si>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</si>
  <si>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</si>
  <si>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</si>
  <si>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</si>
  <si>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</si>
  <si>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</si>
  <si>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</si>
  <si>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</si>
  <si>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</si>
  <si>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</si>
  <si>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</si>
  <si>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</si>
  <si>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</si>
  <si>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</si>
  <si>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</si>
  <si>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</si>
  <si>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</si>
  <si>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</si>
  <si>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</si>
  <si>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</si>
  <si>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</si>
  <si>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</si>
  <si>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</si>
  <si>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</si>
  <si>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</si>
  <si>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</si>
  <si>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</si>
  <si>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</si>
  <si>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</si>
  <si>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</si>
  <si>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</si>
  <si>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</si>
  <si>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</si>
  <si>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</si>
  <si>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</si>
  <si>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</si>
  <si>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</si>
  <si>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</si>
  <si>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</si>
  <si>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</si>
  <si>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</si>
  <si>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</si>
  <si>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</si>
  <si>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</si>
  <si>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</si>
  <si>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</si>
  <si>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</si>
  <si>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</si>
  <si>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</si>
  <si>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</si>
  <si>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</si>
  <si>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</si>
  <si>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</si>
  <si>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</si>
  <si>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</si>
  <si>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</si>
  <si>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</si>
  <si>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</si>
  <si>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</si>
  <si>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</si>
  <si>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</si>
  <si>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</si>
  <si>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</si>
  <si>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</si>
  <si>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</si>
  <si>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</si>
  <si>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</si>
  <si>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</si>
  <si>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</si>
  <si>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</si>
  <si>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</si>
  <si>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</si>
  <si>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</si>
  <si>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</si>
  <si>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</si>
  <si>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</si>
  <si>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</si>
  <si>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</si>
  <si>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</si>
  <si>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</si>
  <si>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</si>
  <si>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</si>
  <si>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</si>
  <si>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</si>
  <si>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</si>
  <si>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</si>
  <si>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</si>
  <si>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</si>
  <si>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</si>
  <si>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</si>
  <si>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</si>
  <si>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</si>
  <si>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</si>
  <si>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</si>
  <si>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</si>
  <si>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</si>
  <si>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</si>
  <si>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</si>
  <si>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</si>
  <si>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</si>
  <si>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</si>
  <si>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</si>
  <si>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</si>
  <si>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</si>
  <si>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</si>
  <si>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</si>
  <si>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</si>
  <si>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</si>
  <si>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</si>
  <si>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</si>
  <si>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</si>
  <si>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</si>
  <si>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</si>
  <si>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</si>
  <si>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</si>
  <si>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</si>
  <si>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</si>
  <si>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</si>
  <si>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</si>
  <si>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</si>
  <si>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</si>
  <si>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</si>
  <si>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</si>
  <si>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</si>
  <si>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</si>
  <si>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</si>
  <si>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</si>
  <si>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</si>
  <si>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</si>
  <si>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</si>
  <si>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</si>
  <si>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</si>
  <si>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</si>
  <si>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</si>
  <si>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</si>
  <si>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</si>
  <si>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</si>
  <si>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</si>
  <si>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</si>
  <si>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</si>
  <si>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</si>
  <si>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</si>
  <si>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</si>
  <si>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</si>
  <si>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</si>
  <si>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</si>
  <si>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</si>
  <si>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</si>
  <si>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</si>
  <si>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</si>
  <si>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</si>
  <si>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</si>
  <si>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</si>
  <si>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</si>
  <si>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</si>
  <si>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</si>
  <si>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</si>
  <si>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</si>
  <si>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</si>
  <si>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</si>
  <si>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</si>
  <si>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</si>
  <si>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</si>
  <si>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</si>
  <si>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</si>
  <si>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</si>
  <si>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</si>
  <si>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</si>
  <si>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</si>
  <si>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</si>
  <si>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</si>
  <si>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</si>
  <si>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</si>
  <si>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</si>
  <si>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</si>
  <si>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</si>
  <si>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</si>
  <si>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</si>
  <si>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</si>
  <si>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</si>
  <si>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</si>
  <si>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</si>
  <si>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</si>
  <si>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</si>
  <si>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</si>
  <si>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</si>
  <si>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</si>
  <si>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</si>
  <si>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</si>
  <si>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</si>
  <si>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</si>
  <si>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</si>
  <si>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</si>
  <si>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</si>
  <si>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</si>
  <si>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</si>
  <si>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</si>
  <si>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</si>
  <si>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</si>
  <si>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</si>
  <si>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</si>
  <si>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</si>
  <si>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</si>
  <si>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</si>
  <si>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</si>
  <si>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</si>
  <si>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</si>
  <si>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</si>
  <si>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</si>
  <si>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</si>
  <si>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</si>
  <si>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</si>
  <si>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</si>
  <si>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</si>
  <si>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</si>
  <si>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</si>
  <si>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</si>
  <si>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</si>
  <si>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</si>
  <si>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</si>
  <si>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</si>
  <si>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</si>
  <si>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</si>
  <si>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</si>
  <si>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</si>
  <si>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</si>
  <si>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</si>
  <si>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</si>
  <si>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</si>
  <si>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</si>
  <si>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</si>
  <si>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</si>
  <si>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</si>
  <si>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</si>
  <si>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</si>
  <si>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</si>
  <si>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</si>
  <si>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</si>
  <si>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</si>
  <si>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</si>
  <si>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</si>
  <si>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</si>
  <si>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</si>
  <si>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</si>
  <si>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</si>
  <si>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</si>
  <si>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</si>
  <si>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</si>
  <si>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</si>
  <si>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</si>
  <si>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</si>
  <si>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</si>
  <si>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</si>
  <si>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</si>
  <si>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</si>
  <si>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</si>
  <si>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</si>
  <si>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</si>
  <si>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</si>
  <si>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</si>
  <si>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</si>
  <si>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</si>
  <si>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</si>
  <si>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</si>
  <si>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</si>
  <si>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</si>
  <si>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</si>
  <si>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</si>
  <si>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</si>
  <si>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</si>
  <si>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</si>
  <si>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</si>
  <si>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</si>
  <si>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</si>
  <si>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</si>
  <si>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</si>
  <si>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</si>
  <si>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</si>
  <si>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</si>
  <si>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</si>
  <si>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</si>
  <si>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</si>
  <si>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</si>
  <si>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</si>
  <si>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</si>
  <si>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</si>
  <si>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</si>
  <si>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</si>
  <si>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</si>
  <si>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</si>
  <si>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</si>
  <si>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</si>
  <si>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</si>
  <si>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</si>
  <si>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</si>
  <si>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</si>
  <si>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</si>
  <si>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</si>
  <si>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</si>
  <si>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</si>
  <si>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</si>
  <si>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</si>
  <si>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</si>
  <si>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</si>
  <si>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</si>
  <si>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</si>
  <si>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</si>
  <si>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</si>
  <si>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</si>
  <si>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</si>
  <si>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</si>
  <si>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</si>
  <si>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</si>
  <si>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</si>
  <si>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</si>
  <si>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</si>
  <si>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</si>
  <si>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</si>
  <si>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</si>
  <si>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</si>
  <si>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</si>
  <si>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</si>
  <si>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</si>
  <si>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</si>
  <si>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</si>
  <si>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</si>
  <si>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</si>
  <si>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</si>
  <si>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</si>
  <si>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</si>
  <si>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</si>
  <si>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</si>
  <si>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</si>
  <si>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</si>
  <si>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</si>
  <si>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</si>
  <si>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</si>
  <si>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</si>
  <si>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</si>
  <si>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</si>
  <si>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</si>
  <si>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</si>
  <si>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</si>
  <si>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</si>
  <si>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</si>
  <si>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</si>
  <si>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</si>
  <si>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</si>
  <si>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</si>
  <si>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</si>
  <si>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</si>
  <si>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</si>
  <si>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</si>
  <si>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</si>
  <si>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</si>
  <si>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</si>
  <si>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</si>
  <si>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</si>
  <si>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</si>
  <si>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</si>
  <si>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</si>
  <si>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</si>
  <si>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</si>
  <si>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</si>
  <si>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</si>
  <si>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</si>
  <si>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</si>
  <si>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</si>
  <si>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</si>
  <si>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</si>
  <si>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</si>
  <si>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</si>
  <si>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</si>
  <si>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</si>
  <si>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</si>
  <si>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</si>
  <si>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</si>
  <si>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</si>
  <si>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</si>
  <si>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</si>
  <si>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</si>
  <si>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</si>
  <si>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</si>
  <si>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</si>
  <si>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</si>
  <si>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</si>
  <si>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</si>
  <si>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</si>
  <si>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</si>
  <si>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</si>
  <si>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</si>
  <si>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</si>
  <si>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</si>
  <si>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</si>
  <si>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</si>
  <si>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</si>
  <si>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</si>
  <si>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</si>
  <si>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</si>
  <si>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</si>
  <si>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</si>
  <si>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</si>
  <si>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</si>
  <si>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</si>
  <si>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</si>
  <si>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</si>
  <si>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</si>
  <si>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</si>
  <si>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</si>
  <si>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</si>
  <si>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</si>
  <si>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</si>
  <si>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</si>
  <si>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</si>
  <si>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</si>
  <si>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</si>
  <si>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</si>
  <si>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</si>
  <si>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</si>
  <si>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</si>
  <si>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</si>
  <si>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</si>
  <si>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</si>
  <si>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</si>
  <si>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</si>
  <si>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</si>
  <si>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</si>
  <si>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</si>
  <si>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</si>
  <si>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</si>
  <si>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</si>
  <si>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</si>
  <si>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</si>
  <si>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</si>
  <si>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</si>
  <si>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</si>
  <si>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</si>
  <si>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</si>
  <si>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</si>
  <si>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</si>
  <si>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</si>
  <si>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</si>
  <si>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</si>
  <si>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</si>
  <si>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</si>
  <si>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</si>
  <si>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</si>
  <si>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</si>
  <si>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</si>
  <si>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</si>
  <si>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</si>
  <si>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</si>
  <si>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</si>
  <si>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</si>
  <si>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</si>
  <si>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</si>
  <si>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</si>
  <si>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</si>
  <si>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</si>
  <si>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</si>
  <si>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</si>
  <si>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</si>
  <si>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</si>
  <si>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</si>
  <si>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</si>
  <si>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</si>
  <si>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</si>
  <si>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</si>
  <si>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</si>
  <si>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</si>
  <si>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</si>
  <si>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</si>
  <si>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</si>
  <si>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</si>
  <si>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</si>
  <si>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</si>
  <si>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</si>
  <si>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</si>
  <si>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</si>
  <si>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</si>
  <si>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</si>
  <si>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</si>
  <si>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</si>
  <si>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</si>
  <si>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</si>
  <si>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</si>
  <si>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</si>
  <si>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</si>
  <si>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</si>
  <si>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</si>
  <si>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</si>
  <si>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</si>
  <si>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</si>
  <si>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</si>
  <si>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</si>
  <si>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</si>
  <si>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</si>
  <si>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</si>
  <si>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</si>
  <si>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</si>
  <si>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</si>
  <si>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</si>
  <si>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</si>
  <si>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</si>
  <si>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</si>
  <si>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</si>
  <si>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</si>
  <si>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</si>
  <si>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</si>
  <si>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</si>
  <si>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</si>
  <si>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</si>
  <si>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</si>
  <si>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</si>
  <si>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</si>
  <si>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</si>
  <si>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</si>
  <si>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</si>
  <si>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</si>
  <si>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</si>
  <si>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</si>
  <si>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</si>
  <si>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</si>
  <si>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</si>
  <si>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</si>
  <si>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</si>
  <si>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</si>
  <si>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</si>
  <si>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</si>
  <si>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</si>
  <si>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</si>
  <si>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</si>
  <si>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</si>
  <si>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</si>
  <si>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</si>
  <si>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</si>
  <si>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</si>
  <si>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</si>
  <si>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</si>
  <si>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</si>
  <si>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</si>
  <si>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</si>
  <si>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</si>
  <si>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</si>
  <si>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</si>
  <si>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</si>
  <si>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</si>
  <si>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</si>
  <si>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</si>
  <si>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</si>
  <si>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</si>
  <si>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</si>
  <si>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</si>
  <si>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</si>
  <si>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</si>
  <si>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</si>
  <si>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</si>
  <si>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</si>
  <si>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</si>
  <si>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</si>
  <si>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</si>
  <si>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</si>
  <si>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</si>
  <si>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</si>
  <si>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</si>
  <si>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</si>
  <si>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</si>
  <si>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</si>
  <si>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</si>
  <si>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</si>
  <si>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</si>
  <si>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</si>
  <si>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</si>
  <si>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</si>
  <si>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</si>
  <si>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</si>
  <si>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</si>
  <si>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</si>
  <si>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</si>
  <si>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</si>
  <si>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</si>
  <si>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</si>
  <si>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</si>
  <si>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</si>
  <si>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</si>
  <si>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</si>
  <si>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</si>
  <si>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</si>
  <si>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</si>
  <si>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</si>
  <si>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</si>
  <si>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</si>
  <si>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</si>
  <si>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</si>
  <si>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</si>
  <si>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</si>
  <si>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</si>
  <si>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</si>
  <si>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</si>
  <si>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</si>
  <si>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</si>
  <si>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</si>
  <si>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</si>
  <si>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</si>
  <si>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</si>
  <si>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</si>
  <si>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</si>
  <si>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</si>
  <si>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</si>
  <si>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</si>
  <si>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</si>
  <si>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</si>
  <si>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</si>
  <si>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</si>
  <si>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</si>
  <si>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</si>
  <si>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</si>
  <si>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</si>
  <si>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</si>
  <si>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</si>
  <si>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</si>
  <si>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</si>
  <si>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</si>
  <si>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</si>
  <si>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</si>
  <si>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</si>
  <si>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</si>
  <si>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</si>
  <si>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</si>
  <si>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</si>
  <si>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</si>
  <si>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</si>
  <si>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</si>
  <si>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</si>
  <si>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</si>
  <si>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</si>
  <si>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</si>
  <si>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</si>
  <si>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</si>
  <si>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</si>
  <si>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</si>
  <si>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</si>
  <si>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</si>
  <si>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</si>
  <si>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</si>
  <si>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</si>
  <si>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</si>
  <si>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</si>
  <si>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</si>
  <si>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</si>
  <si>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</si>
  <si>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</si>
  <si>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</si>
  <si>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</si>
  <si>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</si>
  <si>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</si>
  <si>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</si>
  <si>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</si>
  <si>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</si>
  <si>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</si>
  <si>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</si>
  <si>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</si>
  <si>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</si>
  <si>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</si>
  <si>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</si>
  <si>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</si>
  <si>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</si>
  <si>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</si>
  <si>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</si>
  <si>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</si>
  <si>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</si>
  <si>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</si>
  <si>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</si>
  <si>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</si>
  <si>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</si>
  <si>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</si>
  <si>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</si>
  <si>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</si>
  <si>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</si>
  <si>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</si>
  <si>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</si>
  <si>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</si>
  <si>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</si>
  <si>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</si>
  <si>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</si>
  <si>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</si>
  <si>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</si>
  <si>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</si>
  <si>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</si>
  <si>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</si>
  <si>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</si>
  <si>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</si>
  <si>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</si>
  <si>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</si>
  <si>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</si>
  <si>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</si>
  <si>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</si>
  <si>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</si>
  <si>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</si>
  <si>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</si>
  <si>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</si>
  <si>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</si>
  <si>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</si>
  <si>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</si>
  <si>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</si>
  <si>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</si>
  <si>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</si>
  <si>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</si>
  <si>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</si>
  <si>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</si>
  <si>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</si>
  <si>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</si>
  <si>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</si>
  <si>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</si>
  <si>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</si>
  <si>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</si>
  <si>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</si>
  <si>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</si>
  <si>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</si>
  <si>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</si>
  <si>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</si>
  <si>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</si>
  <si>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</si>
  <si>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</si>
  <si>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</si>
  <si>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</si>
  <si>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</si>
  <si>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</si>
  <si>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</si>
  <si>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</si>
  <si>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</si>
  <si>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</si>
  <si>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</si>
  <si>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</si>
  <si>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</si>
  <si>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</si>
  <si>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</si>
  <si>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</si>
  <si>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</si>
  <si>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</si>
  <si>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</si>
  <si>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</si>
  <si>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</si>
  <si>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</si>
  <si>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</si>
  <si>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</si>
  <si>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</si>
  <si>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</si>
  <si>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</si>
  <si>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</si>
  <si>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</si>
  <si>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</si>
  <si>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</si>
  <si>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</si>
  <si>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</si>
  <si>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</si>
  <si>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</si>
  <si>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</si>
  <si>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</si>
  <si>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</si>
  <si>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</si>
  <si>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</si>
  <si>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</si>
  <si>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</si>
  <si>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</si>
  <si>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</si>
  <si>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</si>
  <si>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</si>
  <si>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</si>
  <si>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</si>
  <si>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</si>
  <si>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</si>
  <si>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</si>
  <si>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</si>
  <si>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</si>
  <si>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</si>
  <si>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</si>
  <si>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</si>
  <si>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</si>
  <si>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</si>
  <si>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</si>
  <si>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</si>
  <si>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</si>
  <si>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</si>
  <si>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</si>
  <si>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</si>
  <si>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</si>
  <si>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</si>
  <si>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</si>
  <si>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</si>
  <si>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</si>
  <si>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</si>
  <si>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</si>
  <si>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</si>
  <si>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</si>
  <si>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</si>
  <si>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</si>
  <si>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</si>
  <si>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</si>
  <si>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</si>
  <si>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</si>
  <si>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</si>
  <si>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</si>
  <si>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</si>
  <si>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</si>
  <si>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</si>
  <si>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</si>
  <si>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</si>
  <si>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</si>
  <si>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</si>
  <si>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</si>
  <si>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</si>
  <si>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</si>
  <si>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</si>
  <si>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</si>
  <si>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</si>
  <si>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</si>
  <si>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</si>
  <si>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</si>
  <si>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</si>
  <si>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</si>
  <si>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</si>
  <si>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</si>
  <si>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</si>
  <si>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</si>
  <si>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</si>
  <si>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</si>
  <si>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</si>
  <si>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</si>
  <si>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</si>
  <si>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</si>
  <si>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</si>
  <si>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</si>
  <si>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</si>
  <si>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</si>
  <si>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</si>
  <si>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</si>
  <si>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</si>
  <si>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</si>
  <si>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</si>
  <si>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</si>
  <si>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</si>
  <si>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</si>
  <si>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</si>
  <si>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</si>
  <si>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</si>
  <si>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</si>
  <si>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</si>
  <si>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</si>
  <si>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</si>
  <si>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</si>
  <si>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</si>
  <si>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</si>
  <si>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</si>
  <si>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</si>
  <si>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</si>
  <si>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</si>
  <si>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</si>
  <si>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</si>
  <si>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</si>
  <si>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</si>
  <si>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</si>
  <si>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</si>
  <si>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</si>
  <si>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</si>
  <si>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</si>
  <si>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</si>
  <si>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</si>
  <si>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</si>
  <si>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</si>
  <si>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</si>
  <si>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</si>
  <si>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</si>
  <si>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</si>
  <si>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</si>
  <si>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</si>
  <si>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</si>
  <si>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</si>
  <si>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</si>
  <si>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</si>
  <si>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</si>
  <si>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</si>
  <si>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</si>
  <si>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</si>
  <si>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</si>
  <si>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</si>
  <si>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</si>
  <si>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</si>
  <si>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</si>
  <si>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</si>
  <si>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</si>
  <si>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</si>
  <si>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</si>
  <si>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</si>
  <si>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</si>
  <si>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</si>
  <si>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</si>
  <si>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</si>
  <si>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</si>
  <si>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</si>
  <si>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</si>
  <si>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</si>
  <si>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</si>
  <si>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</si>
  <si>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</si>
  <si>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</si>
  <si>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</si>
  <si>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</si>
  <si>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</si>
  <si>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</si>
  <si>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</si>
  <si>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</si>
  <si>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</si>
  <si>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</si>
  <si>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</si>
  <si>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</si>
  <si>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</si>
  <si>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</si>
  <si>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</si>
  <si>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</si>
  <si>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</si>
  <si>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</si>
  <si>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</si>
  <si>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</si>
  <si>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</si>
  <si>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</si>
  <si>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</si>
  <si>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</si>
  <si>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</si>
  <si>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</si>
  <si>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</si>
  <si>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</si>
  <si>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</si>
  <si>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</si>
  <si>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</si>
  <si>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</si>
  <si>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</si>
  <si>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</si>
  <si>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</si>
  <si>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</si>
  <si>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</si>
  <si>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</si>
  <si>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</si>
  <si>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</si>
  <si>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</si>
  <si>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</si>
  <si>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</si>
  <si>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</si>
  <si>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</si>
  <si>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</si>
  <si>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</si>
  <si>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</si>
  <si>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</si>
  <si>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</si>
  <si>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</si>
  <si>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</si>
  <si>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</si>
  <si>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</si>
  <si>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</si>
  <si>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</si>
  <si>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</si>
  <si>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</si>
  <si>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</si>
  <si>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</si>
  <si>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</si>
  <si>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</si>
  <si>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</si>
  <si>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</si>
  <si>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</si>
  <si>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</si>
  <si>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</si>
  <si>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</si>
  <si>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</si>
  <si>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</si>
  <si>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</si>
  <si>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</si>
  <si>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</si>
  <si>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</si>
  <si>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</si>
  <si>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</si>
  <si>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</si>
  <si>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</si>
  <si>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</si>
  <si>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</si>
  <si>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</si>
  <si>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</si>
  <si>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</si>
  <si>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</si>
  <si>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</si>
  <si>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</si>
  <si>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</si>
  <si>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</si>
  <si>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</si>
  <si>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</si>
  <si>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</si>
  <si>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</si>
  <si>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</si>
  <si>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</si>
  <si>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</si>
  <si>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</si>
  <si>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</si>
  <si>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</si>
  <si>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</si>
  <si>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</si>
  <si>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</si>
  <si>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</si>
  <si>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</si>
  <si>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</si>
  <si>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</si>
  <si>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</si>
  <si>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</si>
  <si>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</si>
  <si>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</si>
  <si>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</si>
  <si>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</si>
  <si>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</si>
  <si>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</si>
  <si>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</si>
  <si>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</si>
  <si>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</si>
  <si>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</si>
  <si>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</si>
  <si>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</si>
  <si>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</si>
  <si>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</si>
  <si>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</si>
  <si>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</si>
  <si>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</si>
  <si>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</si>
  <si>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</si>
  <si>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</si>
  <si>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</si>
  <si>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</si>
  <si>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</si>
  <si>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</si>
  <si>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</si>
  <si>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</si>
  <si>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</si>
  <si>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</si>
  <si>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</si>
  <si>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</si>
  <si>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</si>
  <si>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</si>
  <si>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</si>
  <si>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</si>
  <si>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</si>
  <si>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</si>
  <si>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</si>
  <si>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</si>
  <si>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</si>
  <si>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</si>
  <si>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</si>
  <si>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</si>
  <si>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</si>
  <si>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</si>
  <si>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</si>
  <si>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</si>
  <si>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</si>
  <si>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</si>
  <si>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</si>
  <si>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</si>
  <si>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</si>
  <si>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</si>
  <si>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</si>
  <si>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</si>
  <si>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</si>
  <si>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</si>
  <si>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</si>
  <si>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</si>
  <si>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</si>
  <si>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</si>
  <si>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</si>
  <si>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</si>
  <si>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</si>
  <si>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</si>
  <si>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</si>
  <si>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</si>
  <si>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</si>
  <si>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</si>
  <si>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</si>
  <si>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</si>
  <si>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</si>
  <si>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</si>
  <si>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</si>
  <si>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</si>
  <si>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</si>
  <si>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</si>
  <si>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</si>
  <si>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</si>
  <si>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</si>
  <si>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</si>
  <si>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</si>
  <si>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</si>
  <si>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</si>
  <si>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</si>
  <si>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</si>
  <si>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</si>
  <si>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</si>
  <si>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</si>
  <si>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</si>
  <si>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</si>
  <si>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</si>
  <si>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</si>
  <si>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</si>
  <si>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</si>
  <si>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</si>
  <si>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</si>
  <si>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</si>
  <si>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</si>
  <si>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</si>
  <si>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</si>
  <si>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</si>
  <si>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</si>
  <si>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</si>
  <si>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</si>
  <si>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</si>
  <si>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</si>
  <si>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</si>
  <si>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</si>
  <si>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</si>
  <si>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</si>
  <si>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</si>
  <si>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</si>
  <si>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</si>
  <si>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</si>
  <si>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</si>
  <si>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</si>
  <si>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</si>
  <si>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</si>
  <si>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</si>
  <si>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</si>
  <si>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</si>
  <si>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</si>
  <si>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</si>
  <si>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</si>
  <si>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</si>
  <si>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</si>
  <si>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</si>
  <si>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</si>
  <si>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</si>
  <si>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</si>
  <si>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</si>
  <si>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</si>
  <si>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</si>
  <si>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</si>
  <si>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</si>
  <si>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</si>
  <si>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</si>
  <si>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</si>
  <si>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</si>
  <si>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</si>
  <si>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</si>
  <si>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</si>
  <si>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</si>
  <si>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</si>
  <si>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</si>
  <si>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</si>
  <si>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</si>
  <si>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</si>
  <si>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</si>
  <si>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</si>
  <si>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</si>
  <si>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</si>
  <si>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</si>
  <si>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</si>
  <si>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</si>
  <si>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</si>
  <si>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</si>
  <si>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</si>
  <si>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</si>
  <si>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</si>
  <si>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</si>
  <si>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</si>
  <si>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</si>
  <si>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</si>
  <si>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</si>
  <si>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</si>
  <si>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</si>
  <si>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</si>
  <si>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</si>
  <si>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</si>
  <si>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</si>
  <si>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</si>
  <si>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</si>
  <si>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</si>
  <si>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</si>
  <si>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</si>
  <si>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</si>
  <si>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</si>
  <si>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</si>
  <si>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</si>
  <si>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</si>
  <si>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</si>
  <si>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</si>
  <si>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</si>
  <si>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</si>
  <si>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</si>
  <si>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</si>
  <si>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</si>
  <si>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</si>
  <si>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</si>
  <si>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</si>
  <si>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</si>
  <si>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</si>
  <si>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</si>
  <si>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</si>
  <si>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</si>
  <si>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</si>
  <si>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</si>
  <si>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</si>
  <si>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</si>
  <si>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</si>
  <si>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</si>
  <si>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</si>
  <si>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</si>
  <si>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</si>
  <si>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</si>
  <si>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</si>
  <si>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</si>
  <si>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</si>
  <si>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</si>
  <si>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</si>
  <si>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</si>
  <si>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</si>
  <si>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</si>
  <si>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</si>
  <si>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</si>
  <si>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</si>
  <si>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</si>
  <si>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</si>
  <si>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</si>
  <si>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</si>
  <si>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</si>
  <si>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</si>
  <si>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</si>
  <si>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</si>
  <si>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</si>
  <si>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</si>
  <si>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</si>
  <si>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</si>
  <si>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</si>
  <si>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</si>
  <si>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</si>
  <si>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</si>
  <si>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</si>
  <si>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</si>
  <si>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</si>
  <si>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</si>
  <si>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</si>
  <si>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</si>
  <si>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</si>
  <si>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</si>
  <si>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</si>
  <si>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</si>
  <si>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</si>
  <si>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</si>
  <si>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</si>
  <si>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</si>
  <si>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</si>
  <si>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</si>
  <si>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</si>
  <si>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</si>
  <si>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</si>
  <si>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</si>
  <si>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</si>
  <si>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</si>
  <si>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</si>
  <si>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</si>
  <si>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</si>
  <si>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</si>
  <si>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</si>
  <si>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</si>
  <si>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</si>
  <si>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</si>
  <si>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</si>
  <si>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</si>
  <si>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</si>
  <si>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</si>
  <si>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</si>
  <si>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</si>
  <si>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</si>
  <si>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</si>
  <si>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</si>
  <si>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</si>
  <si>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</si>
  <si>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</si>
  <si>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</si>
  <si>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</si>
  <si>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</si>
  <si>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</si>
  <si>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</si>
  <si>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</si>
  <si>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</si>
  <si>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</si>
  <si>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</si>
  <si>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</si>
  <si>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</si>
  <si>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</si>
  <si>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</si>
  <si>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</si>
  <si>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</si>
  <si>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</si>
  <si>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</si>
  <si>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</si>
  <si>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</si>
  <si>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</si>
  <si>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</si>
  <si>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</si>
  <si>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</si>
  <si>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</si>
  <si>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</si>
  <si>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</si>
  <si>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</si>
  <si>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</si>
  <si>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</si>
  <si>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</si>
  <si>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</si>
  <si>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</si>
  <si>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</si>
  <si>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</si>
  <si>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</si>
  <si>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</si>
  <si>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</si>
  <si>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</si>
  <si>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</si>
  <si>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</si>
  <si>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</si>
  <si>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</si>
  <si>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</si>
  <si>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</si>
  <si>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</si>
  <si>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</si>
  <si>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</si>
  <si>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</si>
  <si>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</si>
  <si>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</si>
  <si>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</si>
  <si>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</si>
  <si>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</si>
  <si>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</si>
  <si>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</si>
  <si>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</si>
  <si>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</si>
  <si>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</si>
  <si>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</si>
  <si>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</si>
  <si>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</si>
  <si>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</si>
  <si>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</si>
  <si>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</si>
  <si>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</si>
  <si>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</si>
  <si>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</si>
  <si>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</si>
  <si>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</si>
  <si>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</si>
  <si>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</si>
  <si>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</si>
  <si>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</si>
  <si>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</si>
  <si>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</si>
  <si>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</si>
  <si>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</si>
  <si>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</si>
  <si>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</si>
  <si>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</si>
  <si>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</si>
  <si>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</si>
  <si>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</si>
  <si>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</si>
  <si>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</si>
  <si>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</si>
  <si>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</si>
  <si>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</si>
  <si>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</si>
  <si>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</si>
  <si>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</si>
  <si>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</si>
  <si>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</si>
  <si>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</si>
  <si>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</si>
  <si>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</si>
  <si>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</si>
  <si>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</si>
  <si>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</si>
  <si>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</si>
  <si>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</si>
  <si>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</si>
  <si>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</si>
  <si>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</si>
  <si>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</si>
  <si>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</si>
  <si>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</si>
  <si>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</si>
  <si>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</si>
  <si>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</si>
  <si>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</si>
  <si>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</si>
  <si>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</si>
  <si>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</si>
  <si>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</si>
  <si>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</si>
  <si>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</si>
  <si>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</si>
  <si>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</si>
  <si>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</si>
  <si>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</si>
  <si>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</si>
  <si>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</si>
  <si>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</si>
  <si>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</si>
  <si>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</si>
  <si>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</si>
  <si>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</si>
  <si>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</si>
  <si>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</si>
  <si>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</si>
  <si>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</si>
  <si>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</si>
  <si>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</si>
  <si>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</si>
  <si>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</si>
  <si>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</si>
  <si>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</si>
  <si>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</si>
  <si>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</si>
  <si>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</si>
  <si>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</si>
  <si>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</si>
  <si>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</si>
  <si>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</si>
  <si>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</si>
  <si>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</si>
  <si>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</si>
  <si>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</si>
  <si>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</si>
  <si>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</si>
  <si>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</si>
  <si>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</si>
  <si>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</si>
  <si>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</si>
  <si>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</si>
  <si>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</si>
  <si>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</si>
  <si>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</si>
  <si>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</si>
  <si>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</si>
  <si>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</si>
  <si>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</si>
  <si>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</si>
  <si>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</si>
  <si>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</si>
  <si>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</si>
  <si>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</si>
  <si>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</si>
  <si>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</si>
  <si>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</si>
  <si>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</si>
  <si>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</si>
  <si>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</si>
  <si>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</si>
  <si>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</si>
  <si>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</si>
  <si>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</si>
  <si>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</si>
  <si>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</si>
  <si>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</si>
  <si>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</si>
  <si>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</si>
  <si>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</si>
  <si>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</si>
  <si>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</si>
  <si>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</si>
  <si>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</si>
  <si>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</si>
  <si>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</si>
  <si>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</si>
  <si>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</si>
  <si>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</si>
  <si>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</si>
  <si>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</si>
  <si>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</si>
  <si>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</si>
  <si>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</si>
  <si>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</si>
  <si>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</si>
  <si>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</si>
  <si>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</si>
  <si>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</si>
  <si>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</si>
  <si>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</si>
  <si>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</si>
  <si>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</si>
  <si>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</si>
  <si>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</si>
  <si>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</si>
  <si>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</si>
  <si>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</si>
  <si>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</si>
  <si>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</si>
  <si>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</si>
  <si>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</si>
  <si>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</si>
  <si>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</si>
  <si>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</si>
  <si>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</si>
  <si>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</si>
  <si>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</si>
  <si>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</si>
  <si>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</si>
  <si>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</si>
  <si>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</si>
  <si>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</si>
  <si>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</si>
  <si>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</si>
  <si>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</si>
  <si>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</si>
  <si>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</si>
  <si>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</si>
  <si>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</si>
  <si>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</si>
  <si>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</si>
  <si>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</si>
  <si>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</si>
  <si>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</si>
  <si>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</si>
  <si>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</si>
  <si>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</si>
  <si>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</si>
  <si>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</si>
  <si>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</si>
  <si>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</si>
  <si>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</si>
  <si>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</si>
  <si>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</si>
  <si>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</si>
  <si>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</si>
  <si>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</si>
  <si>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</si>
  <si>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</si>
  <si>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</si>
  <si>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</si>
  <si>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</si>
  <si>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</si>
  <si>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</si>
  <si>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</si>
  <si>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</si>
  <si>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</si>
  <si>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</si>
  <si>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</si>
  <si>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</si>
  <si>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</si>
  <si>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</si>
  <si>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</si>
  <si>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</si>
  <si>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</si>
  <si>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</si>
  <si>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</si>
  <si>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</si>
  <si>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</si>
  <si>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</si>
  <si>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</si>
  <si>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</si>
  <si>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</si>
  <si>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</si>
  <si>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</si>
  <si>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</si>
  <si>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</si>
  <si>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</si>
  <si>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</si>
  <si>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</si>
  <si>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</si>
  <si>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</si>
  <si>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</si>
  <si>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</si>
  <si>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</si>
  <si>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</si>
  <si>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</si>
  <si>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</si>
  <si>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</si>
  <si>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</si>
  <si>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</si>
  <si>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</si>
  <si>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</si>
  <si>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</si>
  <si>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</si>
  <si>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</si>
  <si>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</si>
  <si>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</si>
  <si>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</si>
  <si>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</si>
  <si>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</si>
  <si>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</si>
  <si>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</si>
  <si>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</si>
  <si>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</si>
  <si>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</si>
  <si>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</si>
  <si>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</si>
  <si>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</si>
  <si>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</si>
  <si>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</si>
  <si>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</si>
  <si>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</si>
  <si>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</si>
  <si>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</si>
  <si>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</si>
  <si>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</si>
  <si>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</si>
  <si>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</si>
  <si>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</si>
  <si>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</si>
  <si>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</si>
  <si>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</si>
  <si>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</si>
  <si>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</si>
  <si>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</si>
  <si>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</si>
  <si>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</si>
  <si>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</si>
  <si>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</si>
  <si>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</si>
  <si>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</si>
  <si>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</si>
  <si>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</si>
  <si>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</si>
  <si>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</si>
  <si>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</si>
  <si>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</si>
  <si>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</si>
  <si>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</si>
  <si>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</si>
  <si>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</si>
  <si>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</si>
  <si>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</si>
  <si>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</si>
  <si>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</si>
  <si>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</si>
  <si>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</si>
  <si>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</si>
  <si>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</si>
  <si>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</si>
  <si>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</si>
  <si>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</si>
  <si>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</si>
  <si>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</si>
  <si>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</si>
  <si>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</si>
  <si>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</si>
  <si>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</si>
  <si>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</si>
  <si>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</si>
  <si>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</si>
  <si>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</si>
  <si>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</si>
  <si>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</si>
  <si>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</si>
  <si>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</si>
  <si>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</si>
  <si>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</si>
  <si>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</si>
  <si>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</si>
  <si>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</si>
  <si>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</si>
  <si>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</si>
  <si>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</si>
  <si>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</si>
  <si>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</si>
  <si>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</si>
  <si>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</si>
  <si>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</si>
  <si>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</si>
  <si>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</si>
  <si>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</si>
  <si>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</si>
  <si>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</si>
  <si>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</si>
  <si>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</si>
  <si>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</si>
  <si>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</si>
  <si>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</si>
  <si>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</si>
  <si>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</si>
  <si>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</si>
  <si>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</si>
  <si>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</si>
  <si>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</si>
  <si>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</si>
  <si>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</si>
  <si>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</si>
  <si>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</si>
  <si>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</si>
  <si>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</si>
  <si>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</si>
  <si>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</si>
  <si>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</si>
  <si>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</si>
  <si>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</si>
  <si>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</si>
  <si>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</si>
  <si>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</si>
  <si>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</si>
  <si>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</si>
  <si>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</si>
  <si>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</si>
  <si>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</si>
  <si>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</si>
  <si>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</si>
  <si>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</si>
  <si>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</si>
  <si>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</si>
  <si>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</si>
  <si>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</si>
  <si>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</si>
  <si>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</si>
  <si>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</si>
  <si>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</si>
  <si>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</si>
  <si>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</si>
  <si>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</si>
  <si>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</si>
  <si>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</si>
  <si>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</si>
  <si>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</si>
  <si>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</si>
  <si>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</si>
  <si>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</si>
  <si>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</si>
  <si>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</si>
  <si>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</si>
  <si>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</si>
  <si>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</si>
  <si>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</si>
  <si>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</si>
  <si>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</si>
  <si>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</si>
  <si>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</si>
  <si>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</si>
  <si>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</si>
  <si>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</si>
  <si>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</si>
  <si>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</si>
  <si>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</si>
  <si>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</si>
  <si>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</si>
  <si>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</si>
  <si>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</si>
  <si>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</si>
  <si>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</si>
  <si>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</si>
  <si>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</si>
  <si>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</si>
  <si>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</si>
  <si>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</si>
  <si>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</si>
  <si>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</si>
  <si>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</si>
  <si>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</si>
  <si>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</si>
  <si>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</si>
  <si>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</si>
  <si>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</si>
  <si>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</si>
  <si>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</si>
  <si>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</si>
  <si>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</si>
  <si>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</si>
  <si>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</si>
  <si>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</si>
  <si>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</si>
  <si>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</si>
  <si>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</si>
  <si>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</si>
  <si>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</si>
  <si>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</si>
  <si>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</si>
  <si>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</si>
  <si>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</si>
  <si>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</si>
  <si>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</si>
  <si>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</si>
  <si>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</si>
  <si>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</si>
  <si>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</si>
  <si>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</si>
  <si>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</si>
  <si>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</si>
  <si>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</si>
  <si>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</si>
  <si>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</si>
  <si>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</si>
  <si>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</si>
  <si>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</si>
  <si>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</si>
  <si>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</si>
  <si>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</si>
  <si>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</si>
  <si>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</si>
  <si>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</si>
  <si>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</si>
  <si>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</si>
  <si>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</si>
  <si>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</si>
  <si>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</si>
  <si>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</si>
  <si>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</si>
  <si>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</si>
  <si>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</si>
  <si>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</si>
  <si>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</si>
  <si>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</si>
  <si>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</si>
  <si>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</si>
  <si>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</si>
  <si>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</si>
  <si>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</si>
  <si>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</si>
  <si>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</si>
  <si>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</si>
  <si>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</si>
  <si>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</si>
  <si>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</si>
  <si>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</si>
  <si>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</si>
  <si>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</si>
  <si>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</si>
  <si>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</si>
  <si>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</si>
  <si>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</si>
  <si>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</si>
  <si>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</si>
  <si>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</si>
  <si>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</si>
  <si>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</si>
  <si>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</si>
  <si>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</si>
  <si>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</si>
  <si>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</si>
  <si>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</si>
  <si>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</si>
  <si>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</si>
  <si>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</si>
  <si>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</si>
  <si>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</si>
  <si>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</si>
  <si>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</si>
  <si>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</si>
  <si>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</si>
  <si>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</si>
  <si>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</si>
  <si>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</si>
  <si>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</si>
  <si>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</si>
  <si>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</si>
  <si>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</si>
  <si>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</si>
  <si>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</si>
  <si>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</si>
  <si>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</si>
  <si>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</si>
  <si>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</si>
  <si>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</si>
  <si>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</si>
  <si>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</si>
  <si>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</si>
  <si>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</si>
  <si>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</si>
  <si>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</si>
  <si>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</si>
  <si>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</si>
  <si>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</si>
  <si>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</si>
  <si>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</si>
  <si>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</si>
  <si>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</si>
  <si>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</si>
  <si>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</si>
  <si>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</si>
  <si>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</si>
  <si>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</si>
  <si>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</si>
  <si>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</si>
  <si>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</si>
  <si>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</si>
  <si>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</si>
  <si>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</si>
  <si>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</si>
  <si>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</si>
  <si>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</si>
  <si>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</si>
  <si>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</si>
  <si>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</si>
  <si>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</si>
  <si>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</si>
  <si>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</si>
  <si>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</si>
  <si>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</si>
  <si>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</si>
  <si>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</si>
  <si>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</si>
  <si>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</si>
  <si>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</si>
  <si>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</si>
  <si>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</si>
  <si>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</si>
  <si>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</si>
  <si>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</si>
  <si>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</si>
  <si>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</si>
  <si>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</si>
  <si>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</si>
  <si>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</si>
  <si>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</si>
  <si>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</si>
  <si>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</si>
  <si>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</si>
  <si>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</si>
  <si>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</si>
  <si>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</si>
  <si>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</si>
  <si>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</si>
  <si>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</si>
  <si>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</si>
  <si>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</si>
  <si>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</si>
  <si>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</si>
  <si>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</si>
  <si>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</si>
  <si>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</si>
  <si>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</si>
  <si>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</si>
  <si>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</si>
  <si>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</si>
  <si>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</si>
  <si>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</si>
  <si>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</si>
  <si>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</si>
  <si>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</si>
  <si>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</si>
  <si>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</si>
  <si>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</si>
  <si>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</si>
  <si>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</si>
  <si>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</si>
  <si>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</si>
  <si>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</si>
  <si>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</si>
  <si>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</si>
  <si>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</si>
  <si>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</si>
  <si>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</si>
  <si>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</si>
  <si>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</si>
  <si>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</si>
  <si>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</si>
  <si>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</si>
  <si>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</si>
  <si>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</si>
  <si>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</si>
  <si>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</si>
  <si>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</si>
  <si>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</si>
  <si>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</si>
  <si>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</si>
  <si>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</si>
  <si>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</si>
  <si>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</si>
  <si>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</si>
  <si>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</si>
  <si>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</si>
  <si>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</si>
  <si>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</si>
  <si>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</si>
  <si>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</si>
  <si>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</si>
  <si>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</si>
  <si>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</si>
  <si>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</si>
  <si>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</si>
  <si>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</si>
  <si>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</si>
  <si>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</si>
  <si>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</si>
  <si>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</si>
  <si>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</si>
  <si>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</si>
  <si>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</si>
  <si>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</si>
  <si>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</si>
  <si>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</si>
  <si>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</si>
  <si>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</si>
  <si>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</si>
  <si>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</si>
  <si>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</si>
  <si>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</si>
  <si>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</si>
  <si>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</si>
  <si>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</si>
  <si>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</si>
  <si>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</si>
  <si>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</si>
  <si>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</si>
  <si>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</si>
  <si>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</si>
  <si>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</si>
  <si>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</si>
  <si>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</si>
  <si>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</si>
  <si>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</si>
  <si>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</si>
  <si>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</si>
  <si>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</si>
  <si>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</si>
  <si>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</si>
  <si>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</si>
  <si>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</si>
  <si>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</si>
  <si>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</si>
  <si>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</si>
  <si>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</si>
  <si>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</si>
  <si>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</si>
  <si>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</si>
  <si>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</si>
  <si>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</si>
  <si>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</si>
  <si>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</si>
  <si>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</si>
  <si>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</si>
  <si>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</si>
  <si>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</si>
  <si>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</si>
  <si>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</si>
  <si>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</si>
  <si>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</si>
  <si>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</si>
  <si>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</si>
  <si>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</si>
  <si>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</si>
  <si>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</si>
  <si>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</si>
  <si>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</si>
  <si>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</si>
  <si>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</si>
  <si>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</si>
  <si>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</si>
  <si>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</si>
  <si>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</si>
  <si>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</si>
  <si>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</si>
  <si>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</si>
  <si>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</si>
  <si>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</si>
  <si>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</si>
  <si>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</si>
  <si>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</si>
  <si>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</si>
  <si>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</si>
  <si>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</si>
  <si>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</si>
  <si>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</si>
  <si>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</si>
  <si>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</si>
  <si>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</si>
  <si>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</si>
  <si>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</si>
  <si>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</si>
  <si>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</si>
  <si>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</si>
  <si>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</si>
  <si>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</si>
  <si>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</si>
  <si>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</si>
  <si>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</si>
  <si>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</si>
  <si>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</si>
  <si>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</si>
  <si>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</si>
  <si>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</si>
  <si>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</si>
  <si>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</si>
  <si>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</si>
  <si>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</si>
  <si>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</si>
  <si>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</si>
  <si>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</si>
  <si>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</si>
  <si>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</si>
  <si>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</si>
  <si>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</si>
  <si>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</si>
  <si>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</si>
  <si>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</si>
  <si>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</si>
  <si>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</si>
  <si>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</si>
  <si>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</si>
  <si>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</si>
  <si>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</si>
  <si>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</si>
  <si>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</si>
  <si>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</si>
  <si>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</si>
  <si>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</si>
  <si>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</si>
  <si>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</si>
  <si>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</si>
  <si>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</si>
  <si>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</si>
  <si>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</si>
  <si>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</si>
  <si>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</si>
  <si>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</si>
  <si>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</si>
  <si>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</si>
  <si>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</si>
  <si>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</si>
  <si>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</si>
  <si>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</si>
  <si>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</si>
  <si>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</si>
  <si>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</si>
  <si>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</si>
  <si>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</si>
  <si>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</si>
  <si>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</si>
  <si>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</si>
  <si>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</si>
  <si>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</si>
  <si>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</si>
  <si>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</si>
  <si>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</si>
  <si>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</si>
  <si>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</si>
  <si>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</si>
  <si>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</si>
  <si>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</si>
  <si>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</si>
  <si>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</si>
  <si>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</si>
  <si>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</si>
  <si>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</si>
  <si>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</si>
  <si>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</si>
  <si>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</si>
  <si>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</si>
  <si>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</si>
  <si>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</si>
  <si>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</si>
  <si>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</si>
  <si>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</si>
  <si>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</si>
  <si>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</si>
  <si>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</si>
  <si>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</si>
  <si>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</si>
  <si>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</si>
  <si>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</si>
  <si>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</si>
  <si>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</si>
  <si>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</si>
  <si>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</si>
  <si>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</si>
  <si>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</si>
  <si>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</si>
  <si>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</si>
  <si>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</si>
  <si>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</si>
  <si>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</si>
  <si>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</si>
  <si>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</si>
  <si>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</si>
  <si>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</si>
  <si>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</si>
  <si>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</si>
  <si>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</si>
  <si>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</si>
  <si>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</si>
  <si>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</si>
  <si>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</si>
  <si>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</si>
  <si>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</si>
  <si>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</si>
  <si>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</si>
  <si>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</si>
  <si>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</si>
  <si>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</si>
  <si>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</si>
  <si>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</si>
  <si>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</si>
  <si>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</si>
  <si>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</si>
  <si>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</si>
  <si>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</si>
  <si>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</si>
  <si>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</si>
  <si>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</si>
  <si>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</si>
  <si>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</si>
  <si>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</si>
  <si>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</si>
  <si>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</si>
  <si>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</si>
  <si>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</si>
  <si>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</si>
  <si>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</si>
  <si>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</si>
  <si>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</si>
  <si>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</si>
  <si>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</si>
  <si>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</si>
  <si>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</si>
  <si>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</si>
  <si>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</si>
  <si>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</si>
  <si>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</si>
  <si>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</si>
  <si>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</si>
  <si>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</si>
  <si>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</si>
  <si>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</si>
  <si>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</si>
  <si>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</si>
  <si>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</si>
  <si>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</si>
  <si>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</si>
  <si>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</si>
  <si>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</si>
  <si>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</si>
  <si>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</si>
  <si>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</si>
  <si>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</si>
  <si>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</si>
  <si>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</si>
  <si>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</si>
  <si>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</si>
  <si>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</si>
  <si>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</si>
  <si>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</si>
  <si>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</si>
  <si>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</si>
  <si>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</si>
  <si>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</si>
  <si>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</si>
  <si>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</si>
  <si>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</si>
  <si>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</si>
  <si>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</si>
  <si>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</si>
  <si>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</si>
  <si>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</si>
  <si>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</si>
  <si>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</si>
  <si>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</si>
  <si>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</si>
  <si>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</si>
  <si>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</si>
  <si>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</si>
  <si>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</si>
  <si>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</si>
  <si>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</si>
  <si>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</si>
  <si>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</si>
  <si>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</si>
  <si>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</si>
  <si>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</si>
  <si>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</si>
  <si>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</si>
  <si>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</si>
  <si>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</si>
  <si>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</si>
  <si>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</si>
  <si>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</si>
  <si>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</si>
  <si>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</si>
  <si>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</si>
  <si>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</si>
  <si>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</si>
  <si>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</si>
  <si>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</si>
  <si>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</si>
  <si>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</si>
  <si>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</si>
  <si>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</si>
  <si>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</si>
  <si>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</si>
  <si>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</si>
  <si>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</si>
  <si>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</si>
  <si>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</si>
  <si>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</si>
  <si>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</si>
  <si>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</si>
  <si>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</si>
  <si>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</si>
  <si>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</si>
  <si>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</si>
  <si>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</si>
  <si>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</si>
  <si>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</si>
  <si>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</si>
  <si>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</si>
  <si>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</si>
  <si>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</si>
  <si>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</si>
  <si>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</si>
  <si>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</si>
  <si>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</si>
  <si>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</si>
  <si>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</si>
  <si>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</si>
  <si>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</si>
  <si>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</si>
  <si>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</si>
  <si>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</si>
  <si>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</si>
  <si>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</si>
  <si>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</si>
  <si>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</si>
  <si>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</si>
  <si>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</si>
  <si>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</si>
  <si>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</si>
  <si>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</si>
  <si>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</si>
  <si>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</si>
  <si>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</si>
  <si>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</si>
  <si>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</si>
  <si>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</si>
  <si>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</si>
  <si>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</si>
  <si>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</si>
  <si>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</si>
  <si>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</si>
  <si>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</si>
  <si>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</si>
  <si>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</si>
  <si>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</si>
  <si>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</si>
  <si>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</si>
  <si>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</si>
  <si>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</si>
  <si>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</si>
  <si>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</si>
  <si>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</si>
  <si>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</si>
  <si>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</si>
  <si>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</si>
  <si>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</si>
  <si>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</si>
  <si>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</si>
  <si>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</si>
  <si>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</si>
  <si>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</si>
  <si>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</si>
  <si>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</si>
  <si>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</si>
  <si>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</si>
  <si>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</si>
  <si>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</si>
  <si>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</si>
  <si>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</si>
  <si>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</si>
  <si>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</si>
  <si>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</si>
  <si>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</si>
  <si>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</si>
  <si>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</si>
  <si>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</si>
  <si>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</si>
  <si>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</si>
  <si>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</si>
  <si>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</si>
  <si>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</si>
  <si>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</si>
  <si>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</si>
  <si>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</si>
  <si>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</si>
  <si>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</si>
  <si>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</si>
  <si>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</si>
  <si>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</si>
  <si>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</si>
  <si>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</si>
  <si>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</si>
  <si>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</si>
  <si>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</si>
  <si>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</si>
  <si>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</si>
  <si>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</si>
  <si>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</si>
  <si>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</si>
  <si>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</si>
  <si>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</si>
  <si>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</si>
  <si>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</si>
  <si>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</si>
  <si>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</si>
  <si>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</si>
  <si>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</si>
  <si>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</si>
  <si>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</si>
  <si>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</si>
  <si>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</si>
  <si>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</si>
  <si>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</si>
  <si>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</si>
  <si>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</si>
  <si>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</si>
  <si>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</si>
  <si>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</si>
  <si>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</si>
  <si>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</si>
  <si>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</si>
  <si>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</si>
  <si>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</si>
  <si>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</si>
  <si>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</si>
  <si>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</si>
  <si>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</si>
  <si>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</si>
  <si>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</si>
  <si>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</si>
  <si>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</si>
  <si>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</si>
  <si>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</si>
  <si>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</si>
  <si>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</si>
  <si>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</si>
  <si>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</si>
  <si>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</si>
  <si>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</si>
  <si>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</si>
  <si>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</si>
  <si>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</si>
  <si>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</si>
  <si>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</si>
  <si>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</si>
  <si>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</si>
  <si>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</si>
  <si>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</si>
  <si>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</si>
  <si>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</si>
  <si>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</si>
  <si>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</si>
  <si>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</si>
  <si>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</si>
  <si>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</si>
  <si>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</si>
  <si>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</si>
  <si>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</si>
  <si>
    <t>FR7126485</t>
  </si>
  <si>
    <t>CLFF_1000$$$DE10505500</t>
  </si>
  <si>
    <t>CLFF_1000$$$DE10550100</t>
  </si>
  <si>
    <t>CLFF_1000$$$DE10559100</t>
  </si>
  <si>
    <t>CLFF_1000$$$DE10566910</t>
  </si>
  <si>
    <t>CLFF_1000$$$DE10580022</t>
  </si>
  <si>
    <t>CLFF_1000$$$DE10580023</t>
  </si>
  <si>
    <t>CLFF_1000$$$DE10580024</t>
  </si>
  <si>
    <t>CLFF_1000$$$DE10580025</t>
  </si>
  <si>
    <t>CLFF_1000$$$DE10580026</t>
  </si>
  <si>
    <t>CLFF_1000$$$DE10580027</t>
  </si>
  <si>
    <t>CLFF_1000$$$DE10580040</t>
  </si>
  <si>
    <t>CLFF_1000$$$DE10628300</t>
  </si>
  <si>
    <t>CLFF_1000$$$DE20675105</t>
  </si>
  <si>
    <t>CLFF_1000$$$DE20675106</t>
  </si>
  <si>
    <t>CLFF_1000$$$DE20995000</t>
  </si>
  <si>
    <t>CLFF_1000$$$DE10889997</t>
  </si>
  <si>
    <t>CLFF_1000$$$DE10889998</t>
  </si>
  <si>
    <t>CLFF_1000$$$DE10889999</t>
  </si>
  <si>
    <t>G000000356</t>
  </si>
  <si>
    <t>G000000399</t>
  </si>
  <si>
    <t>G000001069</t>
  </si>
  <si>
    <t>G000000500</t>
  </si>
  <si>
    <t xml:space="preserve">CLFF_1000$$$DE20517200 </t>
  </si>
  <si>
    <t xml:space="preserve">CLFF_1000$$$DE20847204 </t>
  </si>
  <si>
    <t xml:space="preserve">CLFF_1000$$$DE20847205 </t>
  </si>
  <si>
    <t xml:space="preserve">CLFF_1000$$$DE20847206 </t>
  </si>
  <si>
    <t xml:space="preserve">CLFF_1000$$$DE20847207 </t>
  </si>
  <si>
    <t>FR7126398</t>
  </si>
  <si>
    <t>CLFF_1000$$$DE10698316</t>
  </si>
  <si>
    <t>FR7129327</t>
  </si>
  <si>
    <t>G000001280</t>
  </si>
  <si>
    <t>G000001222</t>
  </si>
  <si>
    <t>CLFF_VMCA$$$CN09L16005</t>
  </si>
  <si>
    <t>P000000499</t>
  </si>
  <si>
    <t>FR7127745</t>
  </si>
  <si>
    <t>CLFF_1000$$$DE10622600</t>
  </si>
  <si>
    <t>G000000393</t>
  </si>
  <si>
    <t>FR7135273</t>
  </si>
  <si>
    <t>CEMERAL_70006301992296</t>
  </si>
  <si>
    <t>CITR_1000$$$3943IT1055</t>
  </si>
  <si>
    <t>CITR_1000$$$ITCC179801</t>
  </si>
  <si>
    <t>CLFF_1000$$$DE10513301</t>
  </si>
  <si>
    <t>CLFF_1000$$$DE10533004</t>
  </si>
  <si>
    <t>CLFF_1000$$$DE65GIT032</t>
  </si>
  <si>
    <t>CLFF_1000$$$VN50GIT050</t>
  </si>
  <si>
    <t>CLFF_1000$$$ZA50GIT11B</t>
  </si>
  <si>
    <t>CLFF_VMCA$$$US10GIT044</t>
  </si>
  <si>
    <t>CNOW_7210$$$0000010256</t>
  </si>
  <si>
    <t>CNOW_7210$$$0000015455</t>
  </si>
  <si>
    <t>CNOW_7210$$$0000051657</t>
  </si>
  <si>
    <t>CNOW_7210$$$0000051660</t>
  </si>
  <si>
    <t>CNOW_7210$$$0000051708</t>
  </si>
  <si>
    <t>CNOW_7210$$$0000057162</t>
  </si>
  <si>
    <t>CORAERP_MMOR1975.9445</t>
  </si>
  <si>
    <t>CSCALA_1042$PMIT</t>
  </si>
  <si>
    <t>CTEMPEU_1000FR40708101</t>
  </si>
  <si>
    <t>CTEMPEU_1000GB10005697</t>
  </si>
  <si>
    <t>FR7132388</t>
  </si>
  <si>
    <t>G000001123</t>
  </si>
  <si>
    <t>H000004183</t>
  </si>
  <si>
    <t>G000001240</t>
  </si>
  <si>
    <t>G000000253</t>
  </si>
  <si>
    <t>G000000282</t>
  </si>
  <si>
    <t>G000001278</t>
  </si>
  <si>
    <t>DFLTPGCOH_BF-C2_001242</t>
  </si>
  <si>
    <t>DFLTPGCOH_BF-C4_002002</t>
  </si>
  <si>
    <t>DFLTPGCOH_001042</t>
  </si>
  <si>
    <t>DFLTPGCOH_001401</t>
  </si>
  <si>
    <t>FX31017400000 Bavencio Franchise</t>
  </si>
  <si>
    <t>H000000888</t>
  </si>
  <si>
    <t>FX31050400000 Rebif Franchise</t>
  </si>
  <si>
    <t>FX31051400000 Mavenclad Franchise</t>
  </si>
  <si>
    <t>X31017400000 Bavencio Franchise</t>
  </si>
  <si>
    <t>X31050400000 Rebif Franchise</t>
  </si>
  <si>
    <t>X31051400000 Mavenclad Franchise</t>
  </si>
  <si>
    <t>FR7131332</t>
  </si>
  <si>
    <t>CLFF_1000$$$DE10600870</t>
  </si>
  <si>
    <t>CLFF_1000$$$DE20553406</t>
  </si>
  <si>
    <t>CLFF_1000$$$DE20553407</t>
  </si>
  <si>
    <t>G000000354</t>
  </si>
  <si>
    <t>FR7130985</t>
  </si>
  <si>
    <t xml:space="preserve">CNOW_7210$$$0000040108 </t>
  </si>
  <si>
    <t xml:space="preserve">CNOW_7210$$$0000250044 </t>
  </si>
  <si>
    <t xml:space="preserve">CNOW_7210$$$0000015703 </t>
  </si>
  <si>
    <t xml:space="preserve">CNOW_7210$$$0000015415 </t>
  </si>
  <si>
    <t xml:space="preserve">CNOW_7210$$$0000058825 </t>
  </si>
  <si>
    <t xml:space="preserve">CNOW_7210$$$0000056127 </t>
  </si>
  <si>
    <t xml:space="preserve">CNOW_7210$$$0000008098 </t>
  </si>
  <si>
    <t xml:space="preserve">CNOW_7210$$$0000020047 </t>
  </si>
  <si>
    <t xml:space="preserve">CNOW_7210$$$0000056951 </t>
  </si>
  <si>
    <t xml:space="preserve">CNOW_7210$$$0000269002 </t>
  </si>
  <si>
    <t xml:space="preserve">CORAERP_MMOR1945.5822 </t>
  </si>
  <si>
    <t xml:space="preserve">CORAERP_MMOR1917.RLLLX </t>
  </si>
  <si>
    <t xml:space="preserve">CORAERP_MMOR1917.RLLMX </t>
  </si>
  <si>
    <t xml:space="preserve">CORAERP_MMOR1917.RLPLX </t>
  </si>
  <si>
    <t xml:space="preserve">CORAERP_MMOR1975.RLLMX </t>
  </si>
  <si>
    <t xml:space="preserve">CORAERP_MMOR1975.RLPLX </t>
  </si>
  <si>
    <t xml:space="preserve">CORAERP_MMOR1945.RLLMX </t>
  </si>
  <si>
    <t xml:space="preserve">CORAERP_MMOR1945.RLPLX </t>
  </si>
  <si>
    <t>L000010190</t>
  </si>
  <si>
    <t>L000013405</t>
  </si>
  <si>
    <t>L000013502</t>
  </si>
  <si>
    <t>L000010150</t>
  </si>
  <si>
    <t>L000013555</t>
  </si>
  <si>
    <t>L000009645</t>
  </si>
  <si>
    <t>L000013779</t>
  </si>
  <si>
    <t>L000013671</t>
  </si>
  <si>
    <t>L000009205</t>
  </si>
  <si>
    <t>L000009206</t>
  </si>
  <si>
    <t>L000009204</t>
  </si>
  <si>
    <t>DFLTPGCOH_DIV-65_001945 Millipore S.A.S., France</t>
  </si>
  <si>
    <t>DFLTPGCOH_BF-LL_001917 Millipore (U.K.) Limited, UK</t>
  </si>
  <si>
    <t>DFLTPGCOH_BF-LM_001917 Millipore (U.K.) Limited, UK</t>
  </si>
  <si>
    <t>DFLTPGCOH_BF-PL_001917 Millipore (U.K.) Limited, UK</t>
  </si>
  <si>
    <t>DFLTPGCOH_BF-LM_001975 EMD Millipore Corporation, USA</t>
  </si>
  <si>
    <t>DFLTPGCOH_BF-PL_001975 EMD Millipore Corporation, USA</t>
  </si>
  <si>
    <t>DFLTPGCOH_BF-LM_001945 Millipore S.A.S., France</t>
  </si>
  <si>
    <t>DFLTPGCOH_BF-PL_001945 Millipore S.A.S., France</t>
  </si>
  <si>
    <t>FR7130653</t>
  </si>
  <si>
    <t>FR7136272</t>
  </si>
  <si>
    <t>CTEMPEU_1000PL80GBTL06</t>
  </si>
  <si>
    <t>CLFF_7210$$$2123GIT130</t>
  </si>
  <si>
    <t xml:space="preserve">CORAERP_MMOR1945.RLPLX PS </t>
  </si>
  <si>
    <t xml:space="preserve">ITEMPEU_003200001401 </t>
  </si>
  <si>
    <t>FR7140268</t>
  </si>
  <si>
    <t>L000009407</t>
  </si>
  <si>
    <t>DFLTPGCOH_BF-P8_001079_IO Merck &amp; Cie KmG, Switzerland(IO)</t>
  </si>
  <si>
    <t>CTEMPLA_1000PE10MSCO01 Awareness campaigns (Colombia)</t>
  </si>
  <si>
    <t>H000004083</t>
  </si>
  <si>
    <t>H000004091</t>
  </si>
  <si>
    <t>FR7127941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</si>
</sst>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70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26.833444560187" createdVersion="7" refreshedVersion="8" minRefreshableVersion="3" recordCount="883" xr:uid="{11839AE3-6158-4318-87AD-2C711D0BF451}">
  <cacheSource type="worksheet">
    <worksheetSource name="Proc"/>
  </cacheSource>
  <cacheFields count="19">
    <cacheField name="App" numFmtId="0">
      <sharedItems containsBlank="1" count="1289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s v="FR7126485"/>
        <s v="FR7126398"/>
        <s v="FR7129327"/>
        <s v="FR7127745"/>
        <s v="FR7135273"/>
        <s v="FR7132388"/>
        <s v="FR7131332"/>
        <s v="FR7130985"/>
        <s v="FR7130653"/>
        <s v="FR7136272"/>
        <s v="FR7140268"/>
        <s v="FR7127941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 containsBlank="1"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3-06T16:05:55"/>
    </cacheField>
    <cacheField name="DateMapped" numFmtId="0">
      <sharedItems containsNonDate="0" containsDate="1" containsString="0" containsBlank="1" minDate="2023-09-01T00:00:00" maxDate="2025-03-11T00:00:00"/>
    </cacheField>
    <cacheField name="DateClosed" numFmtId="0">
      <sharedItems containsNonDate="0" containsDate="1" containsString="0" containsBlank="1" minDate="2023-09-06T00:00:00" maxDate="2025-03-11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56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3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6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31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31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7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24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24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24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24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24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24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24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24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24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24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24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24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24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24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24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24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24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24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24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24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24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24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24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24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24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24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24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24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24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24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24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24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24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24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24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24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24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24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24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24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24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23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23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23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23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23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22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22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22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22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22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21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21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9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9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8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5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5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5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5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5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5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5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5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5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5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5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14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5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5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1"/>
    <n v="9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1"/>
    <n v="9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1"/>
    <n v="9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0"/>
    <x v="2"/>
    <s v="CSCALA_1721$F07 GBF Oncology"/>
    <s v="H000000162"/>
    <s v="DFLTPGCOH_BF-52_001721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7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8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9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0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11CN5015500 O59 COM PROM OTH Global funding-Pimi"/>
    <s v="H000000162"/>
    <s v="LEAN_X310111CN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61CH6814063 MAP: Pricing, Access &amp; Contracting"/>
    <s v="H000000161"/>
    <s v="LEAN_X310161CH6814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AE5015601 SP PROM OTHERS-FF4-BAVEN V9"/>
    <s v="H000000161"/>
    <s v="LEAN_X310181AE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IT5030227 BAV Other M&amp;S MAP"/>
    <s v="H000000161"/>
    <s v="LEAN_X310181IT5030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2TN5023200 Bavencio global //UC Advisory Board DZ"/>
    <s v="H000000161"/>
    <s v="LEAN_X310182TN5023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2"/>
    <x v="0"/>
    <x v="2"/>
    <s v="PLEAN_X310201AE5010405 SP PROM MAT-PS-FERT"/>
    <s v="H000000299"/>
    <s v="LEAN_X310201AE501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15301 FER COM-OTHER PROM-SA-GAP"/>
    <s v="H000000303"/>
    <s v="LEAN_X3102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30301 FER COM-OTHER M&amp;S-SA"/>
    <s v="H000000303"/>
    <s v="LEAN_X31020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1301 DIA COM-ADVERTISING-SA"/>
    <s v="H000000303"/>
    <s v="LEAN_X310301SA5011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5303 DIA COM-OTHER PROM-SA"/>
    <s v="H000000303"/>
    <s v="LEAN_X3103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1AE5013407 SP CONG/EVENTS-SY-ENDO"/>
    <s v="H000000312"/>
    <s v="LEAN_X310401AE501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3AE5043402 R&amp;D REGISTRTAION-IQ-ENDO"/>
    <s v="H000000274"/>
    <s v="LEAN_X310403AE504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SA5030302 MAV COM-OTHER M&amp;S-SA-REGISTRATION"/>
    <s v="H000000303"/>
    <s v="LEAN_X31051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942SA5020301 TEP MED-MED EDUCATION-SA"/>
    <s v="H000000303"/>
    <s v="LEAN_X310942SA502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3"/>
    <x v="0"/>
    <x v="2"/>
    <s v="CTEMPNA_1000PH80GFO119 CAO R2P Benfits North America"/>
    <s v="G000000633"/>
    <s v="G000000635"/>
    <s v="Non-LFF"/>
    <s v=""/>
    <m/>
    <b v="0"/>
    <x v="0"/>
    <x v="1"/>
    <d v="2025-02-28T12:22:02"/>
    <d v="2025-03-05T00:00:00"/>
    <d v="2025-03-05T00:00:00"/>
    <x v="0"/>
    <n v="3"/>
    <s v="Mercia Moshitwa"/>
    <m/>
  </r>
  <r>
    <x v="94"/>
    <x v="0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d v="2025-03-05T00:00:00"/>
    <d v="2025-03-05T00:00:00"/>
    <x v="0"/>
    <n v="3"/>
    <s v="Carlo Umali"/>
    <m/>
  </r>
  <r>
    <x v="94"/>
    <x v="0"/>
    <x v="2"/>
    <s v="CSCALA_1820$A100_68"/>
    <s v="H000001142"/>
    <s v="DFLTPGCOH_BF-B3_001820"/>
    <s v="Non-LFF"/>
    <s v=""/>
    <m/>
    <b v="0"/>
    <x v="1"/>
    <x v="1"/>
    <d v="2025-02-28T09:46:49"/>
    <d v="2025-03-05T00:00:00"/>
    <d v="2025-03-05T00:00:00"/>
    <x v="0"/>
    <n v="3"/>
    <s v="Carlo Umali"/>
    <m/>
  </r>
  <r>
    <x v="95"/>
    <x v="0"/>
    <x v="2"/>
    <s v="CSCALA_1025$ARAM Electricity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8111_V38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TAVH Heating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VIZ Water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6114_E83"/>
    <s v="H000003640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3_E21"/>
    <s v="H000003640"/>
    <s v="DFLTPGCOH_SDV-ET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1_E81"/>
    <s v="H000003640"/>
    <s v="DFLTPGCOH_SDV-EU2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FLTFLE_2276HRIF_EIC Healthcare CM Croatia Income"/>
    <s v="H000003637"/>
    <s v="DFLTPGCOH_DIV-31_002276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6"/>
    <x v="0"/>
    <x v="2"/>
    <s v="CLFF_1000$$$DE10505500"/>
    <s v="G000000397 "/>
    <s v="G000000356"/>
    <s v="LFF (MDG-F)"/>
    <s v="DE1050550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4"/>
    <s v="CLFF_1000$$$DE10550100"/>
    <s v="G000000397 "/>
    <s v="G000000399"/>
    <s v="LFF (MDG-F)"/>
    <s v="DE105501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559100"/>
    <s v="G000000397 "/>
    <s v="G000000399"/>
    <s v="LFF (MDG-F)"/>
    <s v="DE105591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566910"/>
    <s v="G000000397 "/>
    <s v="G000001069"/>
    <s v="LFF (MDG-F)"/>
    <s v="DE10566910"/>
    <s v="Trash"/>
    <b v="0"/>
    <x v="0"/>
    <x v="1"/>
    <d v="2025-03-03T09:34:30"/>
    <m/>
    <d v="2025-03-06T00:00:00"/>
    <x v="0"/>
    <n v="3"/>
    <s v="Francesco Ricioppo"/>
    <m/>
  </r>
  <r>
    <x v="96"/>
    <x v="0"/>
    <x v="2"/>
    <s v="CLFF_1000$$$DE10580022"/>
    <s v="G000000397 "/>
    <s v="G000000356"/>
    <s v="LFF (MDG-F)"/>
    <s v="DE10580022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3"/>
    <s v="G000000397"/>
    <s v="G000000356"/>
    <s v="LFF (MDG-F)"/>
    <s v="DE10580023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4"/>
    <s v="G000000397"/>
    <s v="G000000356"/>
    <s v="LFF (MDG-F)"/>
    <s v="DE10580024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5"/>
    <s v="G000000397"/>
    <s v="G000000356"/>
    <s v="LFF (MDG-F)"/>
    <s v="DE10580025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6"/>
    <s v="G000000397"/>
    <s v="G000000356"/>
    <s v="LFF (MDG-F)"/>
    <s v="DE10580026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27"/>
    <s v="G000000397"/>
    <s v="G000000356"/>
    <s v="LFF (MDG-F)"/>
    <s v="DE10580027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580040"/>
    <s v="G000000397"/>
    <s v="G000000356"/>
    <s v="LFF (MDG-F)"/>
    <s v="DE1058004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10628300"/>
    <s v="G000000397"/>
    <s v="G000000356"/>
    <s v="LFF (MDG-F)"/>
    <s v="DE10628300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20675105"/>
    <s v="G000000397"/>
    <s v="G000000500"/>
    <s v="LFF (MDG-F)"/>
    <s v="DE20675105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2"/>
    <s v="CLFF_1000$$$DE20675106"/>
    <s v="G000000397"/>
    <s v="G000000500"/>
    <s v="LFF (MDG-F)"/>
    <s v="DE20675106"/>
    <m/>
    <b v="0"/>
    <x v="0"/>
    <x v="1"/>
    <d v="2025-03-03T09:34:30"/>
    <d v="2025-03-06T00:00:00"/>
    <d v="2025-03-06T00:00:00"/>
    <x v="0"/>
    <n v="3"/>
    <s v="Francesco Ricioppo"/>
    <m/>
  </r>
  <r>
    <x v="96"/>
    <x v="0"/>
    <x v="4"/>
    <s v="CLFF_1000$$$DE20995000"/>
    <s v="G000000397 "/>
    <s v="Trash"/>
    <s v="LFF (MDG-F)"/>
    <s v="DE20995000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7"/>
    <s v="G000000397 "/>
    <s v="Trash"/>
    <s v="LFF (MDG-F)"/>
    <s v="DE10889997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8"/>
    <s v="G000000397 "/>
    <s v="Trash"/>
    <s v="LFF (MDG-F)"/>
    <s v="DE10889998"/>
    <s v="Trash"/>
    <b v="0"/>
    <x v="0"/>
    <x v="1"/>
    <d v="2025-03-03T09:34:30"/>
    <m/>
    <d v="2025-03-06T00:00:00"/>
    <x v="0"/>
    <n v="3"/>
    <s v="Francesco Ricioppo"/>
    <m/>
  </r>
  <r>
    <x v="96"/>
    <x v="0"/>
    <x v="4"/>
    <s v="CLFF_1000$$$DE10889999"/>
    <s v="G000000397 "/>
    <s v="Trash"/>
    <s v="LFF (MDG-F)"/>
    <s v="DE10889999"/>
    <s v="Trash"/>
    <b v="0"/>
    <x v="0"/>
    <x v="1"/>
    <d v="2025-03-03T09:34:30"/>
    <m/>
    <d v="2025-03-06T00:00:00"/>
    <x v="0"/>
    <n v="3"/>
    <s v="Francesco Ricioppo"/>
    <m/>
  </r>
  <r>
    <x v="97"/>
    <x v="0"/>
    <x v="2"/>
    <s v="CLFF_1000$$$DE20517200 "/>
    <s v="G000000397 "/>
    <s v="G000000537"/>
    <s v="LFF (MDG-F)"/>
    <s v="DE20517200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4 "/>
    <s v="G000000397 "/>
    <s v="G000000537"/>
    <s v="LFF (MDG-F)"/>
    <s v="DE20847204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5 "/>
    <s v="G000000397 "/>
    <s v="G000000537"/>
    <s v="LFF (MDG-F)"/>
    <s v="DE20847205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6 "/>
    <s v="G000000397 "/>
    <s v="G000000537"/>
    <s v="LFF (MDG-F)"/>
    <s v="DE20847206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7 "/>
    <s v="G000000397 "/>
    <s v="G000000537"/>
    <s v="LFF (MDG-F)"/>
    <s v="DE20847207"/>
    <m/>
    <b v="0"/>
    <x v="0"/>
    <x v="1"/>
    <d v="2025-03-03T09:22:03"/>
    <d v="2025-03-05T00:00:00"/>
    <d v="2025-03-05T00:00:00"/>
    <x v="0"/>
    <n v="2"/>
    <s v="Francesco Ricioppo"/>
    <m/>
  </r>
  <r>
    <x v="98"/>
    <x v="1"/>
    <x v="5"/>
    <s v="CLFF_1000$$$DE10698316"/>
    <s v="G000001280"/>
    <s v="G000001222"/>
    <s v="LFF (MDG-F)"/>
    <s v="DE10698316"/>
    <m/>
    <b v="0"/>
    <x v="0"/>
    <x v="1"/>
    <d v="2025-03-03T20:31:53"/>
    <m/>
    <m/>
    <x v="0"/>
    <n v="5"/>
    <s v="Virginia Passadore"/>
    <m/>
  </r>
  <r>
    <x v="99"/>
    <x v="0"/>
    <x v="2"/>
    <s v="CLFF_VMCA$$$CN09L16005"/>
    <s v="P000000499"/>
    <s v="P000000635 EL-SC-E Global Engineering"/>
    <s v="LFF (MDG-F)"/>
    <s v="CN09L16005"/>
    <m/>
    <b v="0"/>
    <x v="3"/>
    <x v="1"/>
    <d v="2025-03-03T13:53:54"/>
    <d v="2025-03-05T00:00:00"/>
    <d v="2025-03-05T00:00:00"/>
    <x v="0"/>
    <n v="2"/>
    <s v="Eivy Denine Cruz"/>
    <m/>
  </r>
  <r>
    <x v="100"/>
    <x v="0"/>
    <x v="2"/>
    <s v="CLFF_1000$$$DE10622600"/>
    <s v="G000000392"/>
    <s v="G000000393"/>
    <s v="LFF (MDG-F)"/>
    <s v="DE10622600"/>
    <m/>
    <b v="0"/>
    <x v="0"/>
    <x v="1"/>
    <d v="2025-03-05T11:08:11"/>
    <d v="2025-03-07T00:00:00"/>
    <d v="2025-03-07T00:00:00"/>
    <x v="0"/>
    <n v="2"/>
    <s v="Francesco Ricioppo"/>
    <m/>
  </r>
  <r>
    <x v="101"/>
    <x v="1"/>
    <x v="5"/>
    <s v="CEMERAL_70006301992296"/>
    <s v="G000001233"/>
    <s v="G000000253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ITR_1000$$$3943IT1055"/>
    <s v="G000000279"/>
    <s v="G000000282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ITR_1000$$$ITCC179801"/>
    <s v="G000001233"/>
    <s v="G000000253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LFF_1000$$$DE10513301"/>
    <s v="G000001356"/>
    <s v="G000001235"/>
    <s v="LFF (MDG-F)"/>
    <s v="DE10513301"/>
    <m/>
    <b v="0"/>
    <x v="0"/>
    <x v="1"/>
    <d v="2025-03-04T14:35:25"/>
    <m/>
    <m/>
    <x v="0"/>
    <n v="4"/>
    <s v="Jay-R Lizardo"/>
    <m/>
  </r>
  <r>
    <x v="101"/>
    <x v="1"/>
    <x v="5"/>
    <s v="CLFF_1000$$$DE10533004"/>
    <s v="G000001123"/>
    <s v="G000001278"/>
    <s v="LFF (MDG-F)"/>
    <s v="DE10533004"/>
    <m/>
    <b v="0"/>
    <x v="0"/>
    <x v="1"/>
    <d v="2025-03-04T14:35:25"/>
    <m/>
    <m/>
    <x v="0"/>
    <n v="4"/>
    <s v="Jay-R Lizardo"/>
    <m/>
  </r>
  <r>
    <x v="101"/>
    <x v="1"/>
    <x v="5"/>
    <s v="CLFF_1000$$$DE65GIT032"/>
    <s v="G000000256"/>
    <s v="DFLTPGCOH_BF-C2_001242"/>
    <s v="LFF (MDG-F)"/>
    <s v="DE65GIT032"/>
    <m/>
    <b v="0"/>
    <x v="0"/>
    <x v="1"/>
    <d v="2025-03-04T14:35:25"/>
    <m/>
    <m/>
    <x v="0"/>
    <n v="4"/>
    <s v="Jay-R Lizardo"/>
    <m/>
  </r>
  <r>
    <x v="101"/>
    <x v="1"/>
    <x v="5"/>
    <s v="CLFF_1000$$$VN50GIT050"/>
    <s v="H000004183"/>
    <s v="O000000007"/>
    <s v="LFF (MDG-F)"/>
    <s v="VN50GIT050"/>
    <m/>
    <b v="0"/>
    <x v="0"/>
    <x v="1"/>
    <d v="2025-03-04T14:35:25"/>
    <m/>
    <m/>
    <x v="0"/>
    <n v="4"/>
    <s v="Jay-R Lizardo"/>
    <m/>
  </r>
  <r>
    <x v="101"/>
    <x v="1"/>
    <x v="5"/>
    <s v="CLFF_1000$$$ZA50GIT11B"/>
    <s v="G000000279"/>
    <s v="G000000282"/>
    <s v="LFF (MDG-F)"/>
    <s v="ZA50GIT11B"/>
    <m/>
    <b v="0"/>
    <x v="0"/>
    <x v="1"/>
    <d v="2025-03-04T14:35:25"/>
    <m/>
    <m/>
    <x v="0"/>
    <n v="4"/>
    <s v="Jay-R Lizardo"/>
    <m/>
  </r>
  <r>
    <x v="101"/>
    <x v="1"/>
    <x v="5"/>
    <s v="CLFF_VMCA$$$US10GIT044"/>
    <s v="G000001356"/>
    <s v="G000001235"/>
    <s v="LFF (MDG-F)"/>
    <s v="US10GIT044"/>
    <m/>
    <b v="0"/>
    <x v="0"/>
    <x v="1"/>
    <d v="2025-03-04T14:35:25"/>
    <m/>
    <m/>
    <x v="0"/>
    <n v="4"/>
    <s v="Jay-R Lizardo"/>
    <m/>
  </r>
  <r>
    <x v="101"/>
    <x v="1"/>
    <x v="5"/>
    <s v="CNOW_7210$$$0000010256"/>
    <s v="G000001356"/>
    <s v="G000001235"/>
    <s v="Non-LFF"/>
    <m/>
    <m/>
    <b v="0"/>
    <x v="0"/>
    <x v="1"/>
    <d v="2025-03-04T14:35:25"/>
    <m/>
    <m/>
    <x v="0"/>
    <n v="4"/>
    <s v="Jay-R Lizardo"/>
    <m/>
  </r>
  <r>
    <x v="101"/>
    <x v="1"/>
    <x v="5"/>
    <s v="CNOW_7210$$$0000015455"/>
    <s v="L000013391"/>
    <s v="DFLTPGCOH_BF-C4_002002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NOW_7210$$$0000051657"/>
    <s v="L000013808"/>
    <s v="DFLTPGCOH_002014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NOW_7210$$$0000051660"/>
    <s v="L000013808"/>
    <s v="DFLTPGCOH_002014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NOW_7210$$$0000051708"/>
    <s v="L000013391"/>
    <s v="DFLTPGCOH_002014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NOW_7210$$$0000057162"/>
    <s v="G000001356"/>
    <s v="G000001235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ORAERP_MMOR1975.9445"/>
    <s v="G000001356"/>
    <s v="G000001235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SCALA_1042$PMIT"/>
    <s v="G000000277"/>
    <s v="DFLTPGCOH_001042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TEMPEU_1000FR40708101"/>
    <s v="G000001240"/>
    <s v="DFLTPGCOH_001401"/>
    <s v="Non-LFF"/>
    <s v=""/>
    <m/>
    <b v="0"/>
    <x v="0"/>
    <x v="1"/>
    <d v="2025-03-04T14:35:25"/>
    <m/>
    <m/>
    <x v="0"/>
    <n v="4"/>
    <s v="Jay-R Lizardo"/>
    <m/>
  </r>
  <r>
    <x v="101"/>
    <x v="1"/>
    <x v="5"/>
    <s v="CTEMPEU_1000GB10005697"/>
    <s v="G000001356"/>
    <s v="G000001235"/>
    <s v="Non-LFF"/>
    <s v=""/>
    <m/>
    <b v="0"/>
    <x v="0"/>
    <x v="1"/>
    <d v="2025-03-04T14:35:25"/>
    <m/>
    <m/>
    <x v="0"/>
    <n v="4"/>
    <s v="Jay-R Lizardo"/>
    <m/>
  </r>
  <r>
    <x v="102"/>
    <x v="0"/>
    <x v="4"/>
    <s v="FX31017400000 Bavencio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4"/>
    <s v="FX31050400000 Rebif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4"/>
    <s v="FX31051400000 Mavenclad Franchise"/>
    <s v="H000000888"/>
    <m/>
    <s v="Non-LFF"/>
    <s v=""/>
    <m/>
    <b v="0"/>
    <x v="1"/>
    <x v="1"/>
    <d v="2025-03-04T10:59:32"/>
    <m/>
    <d v="2025-03-06T00:00:00"/>
    <x v="0"/>
    <n v="2"/>
    <s v="Erjo Miguel Tagle"/>
    <m/>
  </r>
  <r>
    <x v="102"/>
    <x v="0"/>
    <x v="2"/>
    <s v="X31017400000 Bavencio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2"/>
    <x v="0"/>
    <x v="2"/>
    <s v="X31050400000 Rebif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2"/>
    <x v="0"/>
    <x v="2"/>
    <s v="X31051400000 Mavenclad Franchise"/>
    <s v="H000000888"/>
    <m/>
    <s v="Non-LFF"/>
    <s v=""/>
    <m/>
    <b v="0"/>
    <x v="1"/>
    <x v="1"/>
    <d v="2025-03-04T10:59:32"/>
    <d v="2025-03-06T00:00:00"/>
    <d v="2025-03-06T00:00:00"/>
    <x v="0"/>
    <n v="2"/>
    <s v="Erjo Miguel Tagle"/>
    <m/>
  </r>
  <r>
    <x v="103"/>
    <x v="0"/>
    <x v="2"/>
    <s v="CLFF_1000$$$DE10600870"/>
    <s v="G000000397 "/>
    <s v="G000000354"/>
    <s v="LFF (MDG-F)"/>
    <s v="DE10600870"/>
    <m/>
    <b v="0"/>
    <x v="0"/>
    <x v="1"/>
    <d v="2025-03-04T09:55:18"/>
    <d v="2025-03-07T00:00:00"/>
    <d v="2025-03-07T00:00:00"/>
    <x v="0"/>
    <n v="3"/>
    <s v="Francesco Ricioppo"/>
    <m/>
  </r>
  <r>
    <x v="103"/>
    <x v="0"/>
    <x v="4"/>
    <s v="CLFF_1000$$$DE20553406"/>
    <s v="G000000397 "/>
    <s v="Trash"/>
    <s v="LFF (MDG-F)"/>
    <s v="DE20553406"/>
    <s v="Trash"/>
    <b v="0"/>
    <x v="0"/>
    <x v="1"/>
    <d v="2025-03-04T09:55:18"/>
    <m/>
    <d v="2025-03-07T00:00:00"/>
    <x v="0"/>
    <n v="3"/>
    <s v="Francesco Ricioppo"/>
    <m/>
  </r>
  <r>
    <x v="103"/>
    <x v="0"/>
    <x v="4"/>
    <s v="CLFF_1000$$$DE20553407"/>
    <s v="G000000397 "/>
    <s v="Trash"/>
    <s v="LFF (MDG-F)"/>
    <s v="DE20553407"/>
    <s v="Trash"/>
    <b v="0"/>
    <x v="0"/>
    <x v="1"/>
    <d v="2025-03-04T09:55:18"/>
    <m/>
    <d v="2025-03-07T00:00:00"/>
    <x v="0"/>
    <n v="3"/>
    <s v="Francesco Ricioppo"/>
    <m/>
  </r>
  <r>
    <x v="104"/>
    <x v="0"/>
    <x v="2"/>
    <s v="CNOW_7210$$$0000040108 "/>
    <s v="L000010190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250044 "/>
    <s v="L00001340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15703 "/>
    <s v="L000013502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15415 "/>
    <s v="L000013502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8825 "/>
    <s v="L000010150"/>
    <s v="DFLTPGCOH_002001 Sigma-Aldrich Biochemie GmbH, Germany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6127 "/>
    <s v="L00001355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08098 "/>
    <s v="L000009645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20047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056951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NOW_7210$$$0000269002 "/>
    <s v="L000013779"/>
    <s v="DFLTPGCOH_002072 BioRelianc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5822 "/>
    <s v="L000013671"/>
    <s v="DFLTPGCOH_DIV-65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LLX "/>
    <s v="L000009205"/>
    <s v="DFLTPGCOH_BF-LL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LMX "/>
    <s v="L000009205"/>
    <s v="DFLTPGCOH_BF-LM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17.RLPLX "/>
    <s v="L000009205"/>
    <s v="DFLTPGCOH_BF-PL_001917 Millipore (U.K.) Limited, UK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75.RLLMX "/>
    <s v="L000009206"/>
    <s v="DFLTPGCOH_BF-LM_001975 EMD Millipor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75.RLPLX "/>
    <s v="L000009206"/>
    <s v="DFLTPGCOH_BF-PL_001975 EMD Millipore Corporation, USA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RLLMX "/>
    <s v="L000009204"/>
    <s v="DFLTPGCOH_BF-LM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4"/>
    <x v="0"/>
    <x v="2"/>
    <s v="CORAERP_MMOR1945.RLPLX "/>
    <s v="L000009204"/>
    <s v="DFLTPGCOH_BF-PL_001945 Millipore S.A.S., France"/>
    <s v="Non-LFF"/>
    <s v=""/>
    <m/>
    <b v="0"/>
    <x v="2"/>
    <x v="1"/>
    <d v="2025-03-04T08:50:04"/>
    <d v="2025-03-06T00:00:00"/>
    <d v="2025-03-06T00:00:00"/>
    <x v="0"/>
    <n v="2"/>
    <s v="Ruby Grace Garcia"/>
    <m/>
  </r>
  <r>
    <x v="105"/>
    <x v="0"/>
    <x v="2"/>
    <s v="CTEMPEU_1000PL80GBTL06"/>
    <s v="G000001356"/>
    <s v="G000001235"/>
    <s v="Non-LFF"/>
    <s v=""/>
    <m/>
    <b v="0"/>
    <x v="0"/>
    <x v="1"/>
    <d v="2025-03-05T14:50:18"/>
    <d v="2025-03-10T00:00:00"/>
    <d v="2025-03-10T00:00:00"/>
    <x v="0"/>
    <n v="3"/>
    <s v="Jay-R Lizardo"/>
    <m/>
  </r>
  <r>
    <x v="105"/>
    <x v="0"/>
    <x v="2"/>
    <s v="CLFF_7210$$$2123GIT130"/>
    <s v="G000001356"/>
    <s v="G000001235"/>
    <s v="LFF (MDG-F)"/>
    <s v="2123GIT130"/>
    <m/>
    <b v="0"/>
    <x v="0"/>
    <x v="1"/>
    <d v="2025-03-05T14:50:18"/>
    <d v="2025-03-10T00:00:00"/>
    <d v="2025-03-10T00:00:00"/>
    <x v="0"/>
    <n v="3"/>
    <s v="Jay-R Lizardo"/>
    <m/>
  </r>
  <r>
    <x v="106"/>
    <x v="0"/>
    <x v="0"/>
    <s v="CORAERP_MMOR1945.RLPLX PS "/>
    <s v="L000009204"/>
    <s v="DFLTPGCOH_002072 BioReliance Corporation, USA"/>
    <s v="Non-LFF"/>
    <s v=""/>
    <s v="Already mapped"/>
    <b v="0"/>
    <x v="2"/>
    <x v="1"/>
    <d v="2025-03-06T16:05:55"/>
    <m/>
    <d v="2025-03-10T00:00:00"/>
    <x v="0"/>
    <n v="2"/>
    <s v="Joan Rose Pena"/>
    <m/>
  </r>
  <r>
    <x v="106"/>
    <x v="0"/>
    <x v="2"/>
    <s v="ITEMPEU_003200001401 "/>
    <s v="L000009407"/>
    <s v="DFLTPGCOH_BF-P8_001079_IO Merck &amp; Cie KmG, Switzerland(IO)"/>
    <s v="Non-LFF"/>
    <s v=""/>
    <m/>
    <b v="0"/>
    <x v="2"/>
    <x v="1"/>
    <d v="2025-03-06T16:05:55"/>
    <d v="2025-03-10T00:00:00"/>
    <d v="2025-03-10T00:00:00"/>
    <x v="0"/>
    <n v="2"/>
    <s v="Joan Rose Pena"/>
    <m/>
  </r>
  <r>
    <x v="107"/>
    <x v="1"/>
    <x v="5"/>
    <s v="CTEMPLA_1000PE10MSCO01 Awareness campaigns (Colombia)"/>
    <s v="H000004091"/>
    <s v="H000004083"/>
    <s v="Non-LFF"/>
    <s v=""/>
    <m/>
    <b v="0"/>
    <x v="1"/>
    <x v="1"/>
    <d v="2025-03-03T14:36:47"/>
    <m/>
    <m/>
    <x v="0"/>
    <n v="5"/>
    <s v="Natasha Hazel Aliad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2" firstHeaderRow="1" firstDataRow="1" firstDataCol="1" rowPageCount="1" colPageCount="1"/>
  <pivotFields count="19">
    <pivotField axis="axisRow" showAll="0" sortType="ascending">
      <items count="1290">
        <item m="1" x="674"/>
        <item x="0"/>
        <item m="1" x="744"/>
        <item m="1" x="1165"/>
        <item m="1" x="327"/>
        <item m="1" x="1182"/>
        <item m="1" x="704"/>
        <item m="1" x="794"/>
        <item m="1" x="1215"/>
        <item m="1" x="1009"/>
        <item m="1" x="697"/>
        <item m="1" x="1281"/>
        <item m="1" x="1027"/>
        <item m="1" x="1271"/>
        <item m="1" x="645"/>
        <item m="1" x="546"/>
        <item m="1" x="250"/>
        <item m="1" x="511"/>
        <item m="1" x="1235"/>
        <item m="1" x="303"/>
        <item m="1" x="611"/>
        <item m="1" x="979"/>
        <item m="1" x="694"/>
        <item m="1" x="787"/>
        <item m="1" x="1083"/>
        <item m="1" x="1268"/>
        <item m="1" x="729"/>
        <item m="1" x="751"/>
        <item m="1" x="516"/>
        <item m="1" x="917"/>
        <item m="1" x="676"/>
        <item m="1" x="1222"/>
        <item m="1" x="879"/>
        <item m="1" x="312"/>
        <item m="1" x="420"/>
        <item m="1" x="1207"/>
        <item m="1" x="971"/>
        <item m="1" x="225"/>
        <item m="1" x="1057"/>
        <item m="1" x="723"/>
        <item m="1" x="1018"/>
        <item m="1" x="604"/>
        <item m="1" x="956"/>
        <item m="1" x="215"/>
        <item m="1" x="245"/>
        <item m="1" x="1284"/>
        <item m="1" x="963"/>
        <item m="1" x="1031"/>
        <item m="1" x="1138"/>
        <item m="1" x="907"/>
        <item m="1" x="1005"/>
        <item m="1" x="844"/>
        <item m="1" x="299"/>
        <item m="1" x="490"/>
        <item m="1" x="1266"/>
        <item m="1" x="834"/>
        <item m="1" x="974"/>
        <item m="1" x="502"/>
        <item m="1" x="463"/>
        <item m="1" x="755"/>
        <item m="1" x="647"/>
        <item m="1" x="680"/>
        <item m="1" x="239"/>
        <item m="1" x="378"/>
        <item m="1" x="1040"/>
        <item m="1" x="1257"/>
        <item m="1" x="443"/>
        <item m="1" x="848"/>
        <item m="1" x="858"/>
        <item m="1" x="1035"/>
        <item m="1" x="1145"/>
        <item m="1" x="1023"/>
        <item m="1" x="318"/>
        <item m="1" x="1166"/>
        <item m="1" x="896"/>
        <item m="1" x="883"/>
        <item m="1" x="418"/>
        <item m="1" x="771"/>
        <item m="1" x="1118"/>
        <item m="1" x="236"/>
        <item m="1" x="815"/>
        <item m="1" x="1168"/>
        <item m="1" x="1006"/>
        <item m="1" x="741"/>
        <item m="1" x="783"/>
        <item m="1" x="664"/>
        <item m="1" x="899"/>
        <item m="1" x="711"/>
        <item m="1" x="943"/>
        <item m="1" x="427"/>
        <item m="1" x="1256"/>
        <item m="1" x="781"/>
        <item m="1" x="1067"/>
        <item m="1" x="144"/>
        <item m="1" x="1272"/>
        <item m="1" x="808"/>
        <item m="1" x="1097"/>
        <item m="1" x="1010"/>
        <item m="1" x="788"/>
        <item m="1" x="298"/>
        <item m="1" x="305"/>
        <item m="1" x="345"/>
        <item m="1" x="527"/>
        <item m="1" x="951"/>
        <item m="1" x="712"/>
        <item m="1" x="828"/>
        <item m="1" x="891"/>
        <item m="1" x="1038"/>
        <item m="1" x="1121"/>
        <item m="1" x="683"/>
        <item m="1" x="404"/>
        <item m="1" x="247"/>
        <item m="1" x="390"/>
        <item m="1" x="1265"/>
        <item m="1" x="422"/>
        <item m="1" x="1103"/>
        <item m="1" x="1032"/>
        <item m="1" x="650"/>
        <item m="1" x="722"/>
        <item m="1" x="588"/>
        <item m="1" x="845"/>
        <item m="1" x="1220"/>
        <item m="1" x="396"/>
        <item m="1" x="344"/>
        <item m="1" x="279"/>
        <item m="1" x="945"/>
        <item m="1" x="1205"/>
        <item m="1" x="1133"/>
        <item m="1" x="790"/>
        <item m="1" x="314"/>
        <item m="1" x="1039"/>
        <item m="1" x="491"/>
        <item m="1" x="745"/>
        <item m="1" x="920"/>
        <item m="1" x="1028"/>
        <item m="1" x="148"/>
        <item m="1" x="977"/>
        <item m="1" x="940"/>
        <item m="1" x="381"/>
        <item m="1" x="829"/>
        <item m="1" x="717"/>
        <item m="1" x="670"/>
        <item m="1" x="403"/>
        <item m="1" x="339"/>
        <item m="1" x="579"/>
        <item m="1" x="766"/>
        <item m="1" x="173"/>
        <item m="1" x="512"/>
        <item m="1" x="371"/>
        <item m="1" x="113"/>
        <item m="1" x="623"/>
        <item m="1" x="824"/>
        <item m="1" x="706"/>
        <item m="1" x="752"/>
        <item m="1" x="1071"/>
        <item m="1" x="653"/>
        <item m="1" x="1179"/>
        <item m="1" x="903"/>
        <item m="1" x="842"/>
        <item m="1" x="356"/>
        <item m="1" x="989"/>
        <item m="1" x="1267"/>
        <item m="1" x="955"/>
        <item m="1" x="939"/>
        <item m="1" x="226"/>
        <item m="1" x="274"/>
        <item m="1" x="809"/>
        <item m="1" x="315"/>
        <item m="1" x="1252"/>
        <item m="1" x="918"/>
        <item m="1" x="843"/>
        <item m="1" x="795"/>
        <item m="1" x="596"/>
        <item m="1" x="224"/>
        <item m="1" x="324"/>
        <item m="1" x="430"/>
        <item m="1" x="1163"/>
        <item m="1" x="1195"/>
        <item m="1" x="894"/>
        <item m="1" x="621"/>
        <item m="1" x="709"/>
        <item m="1" x="219"/>
        <item m="1" x="259"/>
        <item m="1" x="598"/>
        <item m="1" x="823"/>
        <item m="1" x="736"/>
        <item m="1" x="394"/>
        <item m="1" x="627"/>
        <item m="1" x="341"/>
        <item m="1" x="536"/>
        <item m="1" x="458"/>
        <item m="1" x="293"/>
        <item m="1" x="429"/>
        <item m="1" x="799"/>
        <item m="1" x="209"/>
        <item m="1" x="448"/>
        <item m="1" x="240"/>
        <item m="1" x="933"/>
        <item m="1" x="1122"/>
        <item m="1" x="732"/>
        <item m="1" x="376"/>
        <item m="1" x="1026"/>
        <item m="1" x="871"/>
        <item m="1" x="388"/>
        <item m="1" x="389"/>
        <item m="1" x="574"/>
        <item m="1" x="264"/>
        <item m="1" x="453"/>
        <item m="1" x="248"/>
        <item m="1" x="434"/>
        <item m="1" x="1002"/>
        <item m="1" x="513"/>
        <item m="1" x="880"/>
        <item m="1" x="930"/>
        <item m="1" x="1064"/>
        <item m="1" x="1068"/>
        <item m="1" x="785"/>
        <item m="1" x="626"/>
        <item m="1" x="665"/>
        <item m="1" x="1232"/>
        <item m="1" x="525"/>
        <item m="1" x="337"/>
        <item m="1" x="715"/>
        <item m="1" x="172"/>
        <item m="1" x="1236"/>
        <item m="1" x="699"/>
        <item m="1" x="133"/>
        <item m="1" x="1154"/>
        <item m="1" x="1197"/>
        <item m="1" x="1034"/>
        <item m="1" x="411"/>
        <item m="1" x="150"/>
        <item m="1" x="1084"/>
        <item m="1" x="475"/>
        <item m="1" x="111"/>
        <item m="1" x="1255"/>
        <item m="1" x="499"/>
        <item m="1" x="654"/>
        <item m="1" x="1099"/>
        <item m="1" x="186"/>
        <item m="1" x="1011"/>
        <item m="1" x="819"/>
        <item m="1" x="684"/>
        <item m="1" x="554"/>
        <item m="1" x="301"/>
        <item m="1" x="802"/>
        <item m="1" x="504"/>
        <item m="1" x="1042"/>
        <item m="1" x="364"/>
        <item m="1" x="1112"/>
        <item m="1" x="1119"/>
        <item m="1" x="803"/>
        <item m="1" x="993"/>
        <item m="1" x="410"/>
        <item m="1" x="707"/>
        <item m="1" x="996"/>
        <item m="1" x="580"/>
        <item m="1" x="870"/>
        <item m="1" x="509"/>
        <item m="1" x="294"/>
        <item m="1" x="498"/>
        <item m="1" x="1264"/>
        <item m="1" x="1206"/>
        <item m="1" x="351"/>
        <item m="1" x="1152"/>
        <item m="1" x="158"/>
        <item m="1" x="1174"/>
        <item m="1" x="193"/>
        <item m="1" x="495"/>
        <item m="1" x="593"/>
        <item m="1" x="540"/>
        <item m="1" x="1147"/>
        <item m="1" x="1050"/>
        <item m="1" x="291"/>
        <item m="1" x="861"/>
        <item m="1" x="1069"/>
        <item m="1" x="1203"/>
        <item m="1" x="1110"/>
        <item m="1" x="196"/>
        <item m="1" x="1276"/>
        <item m="1" x="347"/>
        <item m="1" x="628"/>
        <item m="1" x="1072"/>
        <item m="1" x="195"/>
        <item m="1" x="1131"/>
        <item m="1" x="360"/>
        <item m="1" x="1004"/>
        <item m="1" x="868"/>
        <item m="1" x="846"/>
        <item m="1" x="425"/>
        <item m="1" x="387"/>
        <item m="1" x="1199"/>
        <item m="1" x="140"/>
        <item m="1" x="322"/>
        <item m="1" x="981"/>
        <item m="1" x="1092"/>
        <item m="1" x="1019"/>
        <item m="1" x="1223"/>
        <item m="1" x="727"/>
        <item m="1" x="354"/>
        <item m="1" x="474"/>
        <item m="1" x="793"/>
        <item m="1" x="535"/>
        <item m="1" x="863"/>
        <item m="1" x="476"/>
        <item m="1" x="278"/>
        <item m="1" x="931"/>
        <item m="1" x="333"/>
        <item m="1" x="213"/>
        <item m="1" x="1065"/>
        <item m="1" x="1212"/>
        <item m="1" x="913"/>
        <item m="1" x="178"/>
        <item m="1" x="1104"/>
        <item m="1" x="902"/>
        <item m="1" x="1012"/>
        <item m="1" x="1151"/>
        <item m="1" x="379"/>
        <item m="1" x="571"/>
        <item m="1" x="409"/>
        <item m="1" x="677"/>
        <item m="1" x="601"/>
        <item m="1" x="631"/>
        <item m="1" x="1167"/>
        <item m="1" x="613"/>
        <item m="1" x="816"/>
        <item m="1" x="348"/>
        <item m="1" x="547"/>
        <item m="1" x="521"/>
        <item m="1" x="864"/>
        <item m="1" x="767"/>
        <item m="1" x="995"/>
        <item m="1" x="517"/>
        <item m="1" x="1153"/>
        <item m="1" x="355"/>
        <item m="1" x="281"/>
        <item m="1" x="537"/>
        <item m="1" x="1078"/>
        <item m="1" x="188"/>
        <item m="1" x="189"/>
        <item m="1" x="485"/>
        <item m="1" x="1158"/>
        <item m="1" x="552"/>
        <item m="1" x="197"/>
        <item m="1" x="357"/>
        <item m="1" x="599"/>
        <item m="1" x="910"/>
        <item m="1" x="882"/>
        <item m="1" x="553"/>
        <item m="1" x="134"/>
        <item m="1" x="272"/>
        <item m="1" x="484"/>
        <item m="1" x="372"/>
        <item m="1" x="129"/>
        <item m="1" x="1082"/>
        <item m="1" x="1211"/>
        <item m="1" x="681"/>
        <item m="1" x="1111"/>
        <item m="1" x="1171"/>
        <item m="1" x="194"/>
        <item m="1" x="1209"/>
        <item m="1" x="947"/>
        <item m="1" x="370"/>
        <item m="1" x="556"/>
        <item m="1" x="460"/>
        <item m="1" x="822"/>
        <item m="1" x="393"/>
        <item m="1" x="609"/>
        <item m="1" x="904"/>
        <item m="1" x="1029"/>
        <item m="1" x="532"/>
        <item m="1" x="660"/>
        <item m="1" x="472"/>
        <item m="1" x="398"/>
        <item m="1" x="909"/>
        <item m="1" x="1024"/>
        <item m="1" x="1186"/>
        <item m="1" x="228"/>
        <item m="1" x="432"/>
        <item m="1" x="872"/>
        <item m="1" x="273"/>
        <item m="1" x="560"/>
        <item m="1" x="941"/>
        <item m="1" x="206"/>
        <item m="1" x="416"/>
        <item m="1" x="526"/>
        <item m="1" x="1132"/>
        <item m="1" x="365"/>
        <item m="1" x="635"/>
        <item m="1" x="1188"/>
        <item m="1" x="316"/>
        <item m="1" x="505"/>
        <item m="1" x="693"/>
        <item m="1" x="1030"/>
        <item m="1" x="328"/>
        <item m="1" x="584"/>
        <item m="1" x="426"/>
        <item m="1" x="922"/>
        <item m="1" x="1108"/>
        <item m="1" x="234"/>
        <item m="1" x="454"/>
        <item m="1" x="1190"/>
        <item m="1" x="1155"/>
        <item m="1" x="255"/>
        <item m="1" x="572"/>
        <item m="1" x="1096"/>
        <item m="1" x="1227"/>
        <item m="1" x="1098"/>
        <item m="1" x="1073"/>
        <item m="1" x="204"/>
        <item m="1" x="380"/>
        <item m="1" x="462"/>
        <item m="1" x="451"/>
        <item m="1" x="678"/>
        <item m="1" x="166"/>
        <item m="1" x="865"/>
        <item m="1" x="936"/>
        <item m="1" x="118"/>
        <item m="1" x="1196"/>
        <item m="1" x="1058"/>
        <item m="1" x="1187"/>
        <item m="1" x="1217"/>
        <item m="1" x="1253"/>
        <item m="1" x="1191"/>
        <item m="1" x="555"/>
        <item m="1" x="915"/>
        <item m="1" x="522"/>
        <item m="1" x="928"/>
        <item m="1" x="893"/>
        <item m="1" x="331"/>
        <item m="1" x="369"/>
        <item m="1" x="507"/>
        <item m="1" x="972"/>
        <item m="1" x="492"/>
        <item m="1" x="238"/>
        <item m="1" x="1237"/>
        <item m="1" x="987"/>
        <item m="1" x="820"/>
        <item m="1" x="852"/>
        <item m="1" x="901"/>
        <item m="1" x="326"/>
        <item m="1" x="668"/>
        <item m="1" x="1013"/>
        <item m="1" x="164"/>
        <item m="1" x="407"/>
        <item m="1" x="307"/>
        <item m="1" x="304"/>
        <item m="1" x="308"/>
        <item m="1" x="109"/>
        <item m="1" x="330"/>
        <item m="1" x="1127"/>
        <item m="1" x="131"/>
        <item m="1" x="777"/>
        <item m="1" x="1214"/>
        <item m="1" x="1025"/>
        <item m="1" x="285"/>
        <item m="1" x="1285"/>
        <item m="1" x="214"/>
        <item m="1" x="581"/>
        <item m="1" x="804"/>
        <item m="1" x="260"/>
        <item m="1" x="713"/>
        <item m="1" x="873"/>
        <item m="1" x="1141"/>
        <item m="1" x="1043"/>
        <item m="1" x="122"/>
        <item m="1" x="805"/>
        <item m="1" x="205"/>
        <item m="1" x="441"/>
        <item m="1" x="413"/>
        <item m="1" x="175"/>
        <item m="1" x="768"/>
        <item m="1" x="775"/>
        <item m="1" x="875"/>
        <item m="1" x="624"/>
        <item m="1" x="1124"/>
        <item m="1" x="533"/>
        <item m="1" x="1243"/>
        <item m="1" x="878"/>
        <item m="1" x="769"/>
        <item m="1" x="433"/>
        <item m="1" x="841"/>
        <item m="1" x="1139"/>
        <item m="1" x="1204"/>
        <item m="1" x="1183"/>
        <item m="1" x="1113"/>
        <item m="1" x="862"/>
        <item m="1" x="975"/>
        <item m="1" x="488"/>
        <item m="1" x="937"/>
        <item m="1" x="762"/>
        <item m="1" x="721"/>
        <item m="1" x="719"/>
        <item m="1" x="720"/>
        <item m="1" x="417"/>
        <item m="1" x="461"/>
        <item m="1" x="1074"/>
        <item m="1" x="639"/>
        <item m="1" x="481"/>
        <item m="1" x="523"/>
        <item m="1" x="569"/>
        <item m="1" x="821"/>
        <item m="1" x="1159"/>
        <item m="1" x="1248"/>
        <item m="1" x="366"/>
        <item m="1" x="317"/>
        <item m="1" x="154"/>
        <item m="1" x="176"/>
        <item m="1" x="473"/>
        <item m="1" x="261"/>
        <item m="1" x="589"/>
        <item m="1" x="1125"/>
        <item m="1" x="466"/>
        <item m="1" x="258"/>
        <item m="1" x="1017"/>
        <item m="1" x="135"/>
        <item m="1" x="1143"/>
        <item m="1" x="1218"/>
        <item m="1" x="1282"/>
        <item m="1" x="1157"/>
        <item m="1" x="400"/>
        <item m="1" x="177"/>
        <item m="1" x="641"/>
        <item m="1" x="725"/>
        <item m="1" x="921"/>
        <item m="1" x="889"/>
        <item m="1" x="925"/>
        <item m="1" x="702"/>
        <item m="1" x="740"/>
        <item m="1" x="1181"/>
        <item m="1" x="944"/>
        <item m="1" x="914"/>
        <item m="1" x="853"/>
        <item m="1" x="926"/>
        <item m="1" x="127"/>
        <item m="1" x="132"/>
        <item m="1" x="735"/>
        <item m="1" x="1120"/>
        <item m="1" x="690"/>
        <item m="1" x="1260"/>
        <item m="1" x="659"/>
        <item m="1" x="835"/>
        <item m="1" x="906"/>
        <item m="1" x="520"/>
        <item m="1" x="352"/>
        <item m="1" x="728"/>
        <item m="1" x="414"/>
        <item m="1" x="1269"/>
        <item m="1" x="1184"/>
        <item m="1" x="997"/>
        <item m="1" x="254"/>
        <item m="1" x="181"/>
        <item m="1" x="754"/>
        <item m="1" x="998"/>
        <item m="1" x="1287"/>
        <item m="1" x="633"/>
        <item m="1" x="1234"/>
        <item m="1" x="168"/>
        <item m="1" x="282"/>
        <item m="1" x="594"/>
        <item m="1" x="685"/>
        <item m="1" x="1114"/>
        <item m="1" x="438"/>
        <item m="1" x="1117"/>
        <item m="1" x="534"/>
        <item m="1" x="1106"/>
        <item m="1" x="1270"/>
        <item m="1" x="198"/>
        <item m="1" x="1254"/>
        <item m="1" x="145"/>
        <item m="1" x="1007"/>
        <item m="1" x="625"/>
        <item m="1" x="456"/>
        <item m="1" x="419"/>
        <item m="1" x="563"/>
        <item m="1" x="162"/>
        <item m="1" x="1247"/>
        <item m="1" x="246"/>
        <item m="1" x="267"/>
        <item m="1" x="1140"/>
        <item m="1" x="1219"/>
        <item m="1" x="733"/>
        <item m="1" x="874"/>
        <item m="1" x="575"/>
        <item m="1" x="688"/>
        <item m="1" x="837"/>
        <item m="1" x="954"/>
        <item m="1" x="541"/>
        <item m="1" x="817"/>
        <item m="1" x="636"/>
        <item m="1" x="1273"/>
        <item m="1" x="126"/>
        <item m="1" x="565"/>
        <item m="1" x="506"/>
        <item m="1" x="467"/>
        <item m="1" x="1261"/>
        <item m="1" x="1079"/>
        <item m="1" x="1210"/>
        <item m="1" x="223"/>
        <item m="1" x="1221"/>
        <item m="1" x="1208"/>
        <item m="1" x="1085"/>
        <item m="1" x="320"/>
        <item m="1" x="689"/>
        <item m="1" x="782"/>
        <item m="1" x="528"/>
        <item m="1" x="1126"/>
        <item m="1" x="912"/>
        <item m="1" x="932"/>
        <item m="1" x="826"/>
        <item m="1" x="169"/>
        <item m="1" x="999"/>
        <item m="1" x="1161"/>
        <item m="1" x="566"/>
        <item m="1" x="1280"/>
        <item m="1" x="774"/>
        <item m="1" x="361"/>
        <item m="1" x="494"/>
        <item m="1" x="530"/>
        <item m="1" x="1189"/>
        <item m="1" x="1173"/>
        <item m="1" x="233"/>
        <item m="1" x="235"/>
        <item m="1" x="149"/>
        <item m="1" x="1109"/>
        <item m="1" x="151"/>
        <item m="1" x="568"/>
        <item m="1" x="468"/>
        <item m="1" x="924"/>
        <item m="1" x="867"/>
        <item m="1" x="1216"/>
        <item m="1" x="1148"/>
        <item m="1" x="640"/>
        <item m="1" x="854"/>
        <item m="1" x="1089"/>
        <item m="1" x="202"/>
        <item m="1" x="634"/>
        <item m="1" x="564"/>
        <item m="1" x="1258"/>
        <item m="1" x="1225"/>
        <item m="1" x="656"/>
        <item m="1" x="262"/>
        <item m="1" x="557"/>
        <item m="1" x="730"/>
        <item m="1" x="184"/>
        <item m="1" x="1020"/>
        <item m="1" x="614"/>
        <item m="1" x="424"/>
        <item m="1" x="518"/>
        <item m="1" x="964"/>
        <item m="1" x="1263"/>
        <item m="1" x="342"/>
        <item m="1" x="1115"/>
        <item m="1" x="336"/>
        <item m="1" x="900"/>
        <item m="1" x="672"/>
        <item m="1" x="603"/>
        <item m="1" x="325"/>
        <item m="1" x="392"/>
        <item m="1" x="180"/>
        <item m="1" x="980"/>
        <item m="1" x="493"/>
        <item m="1" x="217"/>
        <item m="1" x="831"/>
        <item m="1" x="1146"/>
        <item m="1" x="686"/>
        <item m="1" x="644"/>
        <item m="1" x="115"/>
        <item m="1" x="1251"/>
        <item m="1" x="501"/>
        <item m="1" x="561"/>
        <item m="1" x="968"/>
        <item m="1" x="1245"/>
        <item m="1" x="1170"/>
        <item m="1" x="1021"/>
        <item m="1" x="1136"/>
        <item m="1" x="297"/>
        <item m="1" x="496"/>
        <item m="1" x="329"/>
        <item m="1" x="121"/>
        <item m="1" x="734"/>
        <item m="1" x="183"/>
        <item m="1" x="405"/>
        <item m="1" x="349"/>
        <item m="1" x="295"/>
        <item m="1" x="1250"/>
        <item m="1" x="346"/>
        <item m="1" x="948"/>
        <item m="1" x="1160"/>
        <item m="1" x="286"/>
        <item m="1" x="190"/>
        <item m="1" x="983"/>
        <item m="1" x="959"/>
        <item m="1" x="1000"/>
        <item m="1" x="919"/>
        <item m="1" x="263"/>
        <item m="1" x="619"/>
        <item m="1" x="887"/>
        <item m="1" x="1137"/>
        <item m="1" x="731"/>
        <item m="1" x="849"/>
        <item m="1" x="1193"/>
        <item m="1" x="605"/>
        <item m="1" x="449"/>
        <item m="1" x="682"/>
        <item m="1" x="629"/>
        <item m="1" x="559"/>
        <item m="1" x="1076"/>
        <item m="1" x="763"/>
        <item m="1" x="859"/>
        <item m="1" x="110"/>
        <item m="1" x="655"/>
        <item m="1" x="257"/>
        <item m="1" x="524"/>
        <item m="1" x="662"/>
        <item m="1" x="192"/>
        <item m="1" x="309"/>
        <item m="1" x="764"/>
        <item m="1" x="961"/>
        <item m="1" x="1231"/>
        <item m="1" x="1274"/>
        <item m="1" x="884"/>
        <item m="1" x="232"/>
        <item m="1" x="160"/>
        <item m="1" x="746"/>
        <item m="1" x="368"/>
        <item m="1" x="642"/>
        <item m="1" x="270"/>
        <item m="1" x="373"/>
        <item m="1" x="800"/>
        <item m="1" x="1156"/>
        <item m="1" x="1087"/>
        <item m="1" x="503"/>
        <item m="1" x="538"/>
        <item m="1" x="814"/>
        <item m="1" x="1244"/>
        <item m="1" x="970"/>
        <item m="1" x="136"/>
        <item m="1" x="1198"/>
        <item m="1" x="244"/>
        <item m="1" x="890"/>
        <item m="1" x="935"/>
        <item m="1" x="938"/>
        <item m="1" x="1278"/>
        <item m="1" x="171"/>
        <item m="1" x="949"/>
        <item m="1" x="1046"/>
        <item m="1" x="818"/>
        <item m="1" x="988"/>
        <item m="1" x="230"/>
        <item m="1" x="622"/>
        <item m="1" x="469"/>
        <item m="1" x="1081"/>
        <item m="1" x="1176"/>
        <item m="1" x="705"/>
        <item m="1" x="1144"/>
        <item m="1" x="1192"/>
        <item m="1" x="545"/>
        <item m="1" x="1048"/>
        <item m="1" x="911"/>
        <item m="1" x="1194"/>
        <item m="1" x="1238"/>
        <item m="1" x="976"/>
        <item m="1" x="586"/>
        <item m="1" x="391"/>
        <item m="1" x="1226"/>
        <item m="1" x="773"/>
        <item m="1" x="747"/>
        <item m="1" x="756"/>
        <item m="1" x="1277"/>
        <item m="1" x="1001"/>
        <item m="1" x="696"/>
        <item m="1" x="965"/>
        <item m="1" x="942"/>
        <item m="1" x="558"/>
        <item m="1" x="459"/>
        <item m="1" x="958"/>
        <item m="1" x="353"/>
        <item m="1" x="310"/>
        <item m="1" x="252"/>
        <item m="1" x="1239"/>
        <item m="1" x="855"/>
        <item m="1" x="590"/>
        <item m="1" x="671"/>
        <item m="1" x="152"/>
        <item m="1" x="1228"/>
        <item m="1" x="779"/>
        <item m="1" x="927"/>
        <item m="1" x="375"/>
        <item m="1" x="1059"/>
        <item m="1" x="562"/>
        <item m="1" x="455"/>
        <item m="1" x="1283"/>
        <item m="1" x="585"/>
        <item m="1" x="1224"/>
        <item m="1" x="810"/>
        <item m="1" x="486"/>
        <item m="1" x="277"/>
        <item m="1" x="220"/>
        <item m="1" x="514"/>
        <item m="1" x="211"/>
        <item m="1" x="182"/>
        <item m="1" x="199"/>
        <item m="1" x="478"/>
        <item m="1" x="323"/>
        <item m="1" x="630"/>
        <item m="1" x="687"/>
        <item m="1" x="786"/>
        <item m="1" x="657"/>
        <item m="1" x="990"/>
        <item m="1" x="1054"/>
        <item m="1" x="266"/>
        <item m="1" x="276"/>
        <item m="1" x="465"/>
        <item m="1" x="607"/>
        <item m="1" x="397"/>
        <item m="1" x="950"/>
        <item m="1" x="700"/>
        <item m="1" x="617"/>
        <item m="1" x="750"/>
        <item m="1" x="1056"/>
        <item m="1" x="994"/>
        <item m="1" x="1080"/>
        <item m="1" x="836"/>
        <item m="1" x="256"/>
        <item m="1" x="1262"/>
        <item m="1" x="675"/>
        <item m="1" x="290"/>
        <item m="1" x="114"/>
        <item m="1" x="1259"/>
        <item m="1" x="743"/>
        <item m="1" x="710"/>
        <item m="1" x="482"/>
        <item m="1" x="362"/>
        <item m="1" x="446"/>
        <item m="1" x="600"/>
        <item m="1" x="1175"/>
        <item m="1" x="1094"/>
        <item m="1" x="470"/>
        <item m="1" x="543"/>
        <item m="1" x="550"/>
        <item m="1" x="1088"/>
        <item m="1" x="691"/>
        <item m="1" x="163"/>
        <item m="1" x="724"/>
        <item m="1" x="1003"/>
        <item m="1" x="1129"/>
        <item m="1" x="1022"/>
        <item m="1" x="830"/>
        <item m="1" x="1128"/>
        <item m="1" x="142"/>
        <item m="1" x="1045"/>
        <item m="1" x="124"/>
        <item m="1" x="464"/>
        <item m="1" x="128"/>
        <item m="1" x="287"/>
        <item m="1" x="377"/>
        <item m="1" x="383"/>
        <item m="1" x="801"/>
        <item m="1" x="1055"/>
        <item m="1" x="582"/>
        <item m="1" x="153"/>
        <item m="1" x="359"/>
        <item m="1" x="147"/>
        <item m="1" x="1142"/>
        <item m="1" x="367"/>
        <item m="1" x="703"/>
        <item m="1" x="1162"/>
        <item m="1" x="489"/>
        <item m="1" x="431"/>
        <item m="1" x="827"/>
        <item m="1" x="384"/>
        <item m="1" x="692"/>
        <item m="1" x="986"/>
        <item m="1" x="125"/>
        <item m="1" x="638"/>
        <item m="1" x="757"/>
        <item m="1" x="249"/>
        <item m="1" x="591"/>
        <item m="1" x="726"/>
        <item m="1" x="477"/>
        <item m="1" x="515"/>
        <item m="1" x="242"/>
        <item m="1" x="648"/>
        <item m="1" x="112"/>
        <item m="1" x="784"/>
        <item m="1" x="1177"/>
        <item m="1" x="898"/>
        <item m="1" x="892"/>
        <item m="1" x="791"/>
        <item m="1" x="117"/>
        <item m="1" x="923"/>
        <item m="1" x="966"/>
        <item m="1" x="772"/>
        <item m="1" x="116"/>
        <item m="1" x="1123"/>
        <item m="1" x="1090"/>
        <item m="1" x="120"/>
        <item m="1" x="399"/>
        <item m="1" x="789"/>
        <item m="1" x="1044"/>
        <item m="1" x="241"/>
        <item m="1" x="137"/>
        <item m="1" x="296"/>
        <item m="1" x="187"/>
        <item m="1" x="595"/>
        <item m="1" x="408"/>
        <item m="1" x="406"/>
        <item m="1" x="577"/>
        <item m="1" x="679"/>
        <item m="1" x="583"/>
        <item m="1" x="780"/>
        <item m="1" x="632"/>
        <item m="1" x="497"/>
        <item m="1" x="612"/>
        <item m="1" x="1105"/>
        <item m="1" x="1200"/>
        <item m="1" x="457"/>
        <item m="1" x="1180"/>
        <item m="1" x="222"/>
        <item m="1" x="1169"/>
        <item m="1" x="866"/>
        <item m="1" x="1037"/>
        <item m="1" x="1116"/>
        <item m="1" x="796"/>
        <item m="1" x="1008"/>
        <item m="1" x="300"/>
        <item m="1" x="283"/>
        <item m="1" x="905"/>
        <item m="1" x="877"/>
        <item m="1" x="439"/>
        <item m="1" x="1275"/>
        <item m="1" x="847"/>
        <item m="1" x="587"/>
        <item m="1" x="661"/>
        <item m="1" x="620"/>
        <item m="1" x="1130"/>
        <item m="1" x="1134"/>
        <item m="1" x="130"/>
        <item m="1" x="1014"/>
        <item m="1" x="1060"/>
        <item m="1" x="179"/>
        <item m="1" x="551"/>
        <item m="1" x="542"/>
        <item m="1" x="1049"/>
        <item m="1" x="748"/>
        <item m="1" x="952"/>
        <item m="1" x="618"/>
        <item m="1" x="969"/>
        <item m="1" x="157"/>
        <item m="1" x="280"/>
        <item m="1" x="1249"/>
        <item m="1" x="869"/>
        <item m="1" x="1241"/>
        <item m="1" x="161"/>
        <item m="1" x="421"/>
        <item m="1" x="237"/>
        <item m="1" x="170"/>
        <item m="1" x="185"/>
        <item m="1" x="737"/>
        <item m="1" x="770"/>
        <item m="1" x="442"/>
        <item m="1" x="860"/>
        <item m="1" x="1178"/>
        <item m="1" x="529"/>
        <item m="1" x="608"/>
        <item m="1" x="758"/>
        <item m="1" x="1246"/>
        <item m="1" x="423"/>
        <item m="1" x="435"/>
        <item m="1" x="445"/>
        <item m="1" x="1066"/>
        <item m="1" x="1202"/>
        <item m="1" x="119"/>
        <item m="1" x="946"/>
        <item m="1" x="1242"/>
        <item m="1" x="343"/>
        <item m="1" x="658"/>
        <item m="1" x="1279"/>
        <item m="1" x="1185"/>
        <item m="1" x="332"/>
        <item m="1" x="444"/>
        <item m="1" x="531"/>
        <item m="1" x="856"/>
        <item m="1" x="1053"/>
        <item m="1" x="288"/>
        <item m="1" x="759"/>
        <item m="1" x="284"/>
        <item m="1" x="253"/>
        <item m="1" x="201"/>
        <item m="1" x="1172"/>
        <item m="1" x="765"/>
        <item m="1" x="1213"/>
        <item m="1" x="606"/>
        <item m="1" x="1230"/>
        <item m="1" x="982"/>
        <item m="1" x="271"/>
        <item m="1" x="1086"/>
        <item m="1" x="1100"/>
        <item m="1" x="760"/>
        <item m="1" x="1135"/>
        <item m="1" x="973"/>
        <item m="1" x="838"/>
        <item m="1" x="155"/>
        <item m="1" x="984"/>
        <item m="1" x="716"/>
        <item m="1" x="649"/>
        <item m="1" x="992"/>
        <item m="1" x="576"/>
        <item m="1" x="210"/>
        <item m="1" x="382"/>
        <item m="1" x="159"/>
        <item m="1" x="508"/>
        <item m="1" x="886"/>
        <item m="1" x="471"/>
        <item m="1" x="334"/>
        <item m="1" x="549"/>
        <item m="1" x="227"/>
        <item m="1" x="479"/>
        <item m="1" x="350"/>
        <item m="1" x="701"/>
        <item m="1" x="1288"/>
        <item m="1" x="742"/>
        <item m="1" x="338"/>
        <item m="1" x="615"/>
        <item m="1" x="321"/>
        <item m="1" x="374"/>
        <item m="1" x="666"/>
        <item m="1" x="934"/>
        <item m="1" x="651"/>
        <item m="1" x="1101"/>
        <item m="1" x="663"/>
        <item m="1" x="897"/>
        <item m="1" x="212"/>
        <item m="1" x="695"/>
        <item m="1" x="335"/>
        <item m="1" x="265"/>
        <item m="1" x="991"/>
        <item m="1" x="306"/>
        <item m="1" x="1015"/>
        <item m="1" x="207"/>
        <item m="1" x="832"/>
        <item m="1" x="839"/>
        <item m="1" x="243"/>
        <item m="1" x="761"/>
        <item m="1" x="139"/>
        <item m="1" x="962"/>
        <item m="1" x="667"/>
        <item m="1" x="888"/>
        <item m="1" x="857"/>
        <item m="1" x="1077"/>
        <item m="1" x="850"/>
        <item m="1" x="428"/>
        <item m="1" x="929"/>
        <item m="1" x="1063"/>
        <item m="1" x="753"/>
        <item m="1" x="885"/>
        <item m="1" x="218"/>
        <item m="1" x="1051"/>
        <item m="1" x="708"/>
        <item m="1" x="573"/>
        <item m="1" x="957"/>
        <item m="1" x="483"/>
        <item m="1" x="806"/>
        <item m="1" x="340"/>
        <item m="1" x="436"/>
        <item m="1" x="833"/>
        <item m="1" x="602"/>
        <item m="1" x="146"/>
        <item m="1" x="480"/>
        <item m="1" x="960"/>
        <item m="1" x="1062"/>
        <item m="1" x="165"/>
        <item m="1" x="450"/>
        <item m="1" x="385"/>
        <item m="1" x="718"/>
        <item m="1" x="811"/>
        <item m="1" x="251"/>
        <item m="1" x="1233"/>
        <item m="1" x="216"/>
        <item m="1" x="289"/>
        <item m="1" x="1070"/>
        <item m="1" x="578"/>
        <item m="1" x="592"/>
        <item m="1" x="646"/>
        <item m="1" x="221"/>
        <item m="1" x="500"/>
        <item m="1" x="895"/>
        <item m="1" x="807"/>
        <item m="1" x="597"/>
        <item m="1" x="544"/>
        <item m="1" x="174"/>
        <item m="1" x="412"/>
        <item m="1" x="876"/>
        <item m="1" x="510"/>
        <item m="1" x="673"/>
        <item m="1" x="610"/>
        <item m="1" x="792"/>
        <item m="1" x="156"/>
        <item m="1" x="637"/>
        <item m="1" x="311"/>
        <item m="1" x="714"/>
        <item m="1" x="840"/>
        <item m="1" x="916"/>
        <item m="1" x="851"/>
        <item m="1" x="812"/>
        <item m="1" x="738"/>
        <item m="1" x="1149"/>
        <item m="1" x="1041"/>
        <item m="1" x="292"/>
        <item m="1" x="1033"/>
        <item m="1" x="487"/>
        <item m="1" x="797"/>
        <item m="1" x="203"/>
        <item m="1" x="776"/>
        <item m="1" x="643"/>
        <item m="1" x="1075"/>
        <item m="1" x="229"/>
        <item m="1" x="1286"/>
        <item m="1" x="268"/>
        <item m="1" x="208"/>
        <item m="1" x="778"/>
        <item m="1" x="978"/>
        <item m="1" x="881"/>
        <item m="1" x="167"/>
        <item m="1" x="319"/>
        <item m="1" x="1107"/>
        <item m="1" x="1047"/>
        <item m="1" x="302"/>
        <item m="1" x="275"/>
        <item m="1" x="570"/>
        <item m="1" x="191"/>
        <item m="1" x="798"/>
        <item m="1" x="231"/>
        <item m="1" x="401"/>
        <item m="1" x="698"/>
        <item m="1" x="1229"/>
        <item m="1" x="269"/>
        <item m="1" x="539"/>
        <item m="1" x="386"/>
        <item m="1" x="548"/>
        <item m="1" x="1102"/>
        <item m="1" x="985"/>
        <item m="1" x="447"/>
        <item m="1" x="200"/>
        <item m="1" x="1150"/>
        <item m="1" x="313"/>
        <item m="1" x="1095"/>
        <item m="1" x="652"/>
        <item m="1" x="1036"/>
        <item m="1" x="395"/>
        <item m="1" x="567"/>
        <item m="1" x="1052"/>
        <item m="1" x="1240"/>
        <item m="1" x="1016"/>
        <item m="1" x="415"/>
        <item m="1" x="358"/>
        <item m="1" x="1061"/>
        <item m="1" x="825"/>
        <item m="1" x="669"/>
        <item m="1" x="1093"/>
        <item m="1" x="141"/>
        <item m="1" x="138"/>
        <item m="1" x="813"/>
        <item m="1" x="953"/>
        <item m="1" x="908"/>
        <item m="1" x="1091"/>
        <item m="1" x="616"/>
        <item m="1" x="363"/>
        <item m="1" x="437"/>
        <item m="1" x="967"/>
        <item m="1" x="519"/>
        <item m="1" x="749"/>
        <item m="1" x="1164"/>
        <item m="1" x="402"/>
        <item m="1" x="739"/>
        <item m="1" x="123"/>
        <item m="1" x="452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x="97"/>
        <item x="96"/>
        <item x="99"/>
        <item x="107"/>
        <item x="98"/>
        <item x="104"/>
        <item x="103"/>
        <item x="102"/>
        <item x="101"/>
        <item x="100"/>
        <item x="105"/>
        <item x="106"/>
        <item m="1" x="440"/>
        <item m="1" x="1201"/>
        <item m="1" x="143"/>
        <item m="1" x="108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8">
    <i>
      <x/>
    </i>
    <i r="1">
      <x v="1276"/>
    </i>
    <i r="2">
      <x v="8"/>
    </i>
    <i r="1">
      <x v="1277"/>
    </i>
    <i r="2">
      <x v="8"/>
    </i>
    <i r="1">
      <x v="1281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29" totalsRowShown="0" totalsRowDxfId="23">
  <autoFilter ref="A1:C1029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84" totalsRowShown="0">
  <autoFilter ref="A1:S884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3" sqref="A3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21</v>
      </c>
      <c r="C5"/>
      <c r="D5"/>
      <c r="E5"/>
    </row>
    <row r="6" spans="1:6">
      <c r="A6" s="67" t="s">
        <v>2666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2565</v>
      </c>
      <c r="B8" s="73">
        <v>1</v>
      </c>
      <c r="C8" s="56"/>
      <c r="D8"/>
      <c r="E8"/>
    </row>
    <row r="9" spans="1:6">
      <c r="A9" s="68" t="s">
        <v>370</v>
      </c>
      <c r="B9" s="73">
        <v>1</v>
      </c>
      <c r="C9"/>
      <c r="D9"/>
    </row>
    <row r="10" spans="1:6">
      <c r="A10" s="67" t="s">
        <v>2593</v>
      </c>
      <c r="B10" s="73">
        <v>19</v>
      </c>
      <c r="C10" s="53"/>
      <c r="D10"/>
    </row>
    <row r="11" spans="1:6">
      <c r="A11" s="68" t="s">
        <v>370</v>
      </c>
      <c r="B11" s="73">
        <v>19</v>
      </c>
      <c r="C11"/>
      <c r="D11"/>
    </row>
    <row r="12" spans="1:6">
      <c r="A12" s="17" t="s">
        <v>381</v>
      </c>
      <c r="B12" s="73">
        <v>21</v>
      </c>
      <c r="C12"/>
      <c r="D12"/>
    </row>
    <row r="13" spans="1:6">
      <c r="C13"/>
      <c r="D13"/>
    </row>
    <row r="14" spans="1:6">
      <c r="C14" s="53"/>
      <c r="D14"/>
    </row>
    <row r="15" spans="1:6"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29"/>
  <sheetViews>
    <sheetView topLeftCell="A1003" workbookViewId="0">
      <selection activeCell="F1024" sqref="F1024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  <row r="1016" spans="1:3">
      <c r="A1016" t="s">
        <v>2533</v>
      </c>
      <c r="B1016">
        <v>8</v>
      </c>
      <c r="C1016" s="72" t="s">
        <v>4</v>
      </c>
    </row>
    <row r="1017" spans="1:3">
      <c r="A1017" t="s">
        <v>2515</v>
      </c>
      <c r="B1017">
        <v>2</v>
      </c>
      <c r="C1017" s="72" t="s">
        <v>4</v>
      </c>
    </row>
    <row r="1018" spans="1:3">
      <c r="A1018" t="s">
        <v>2513</v>
      </c>
      <c r="B1018">
        <v>1</v>
      </c>
      <c r="C1018" s="72" t="s">
        <v>4</v>
      </c>
    </row>
    <row r="1019" spans="1:3">
      <c r="A1019" t="s">
        <v>2510</v>
      </c>
      <c r="B1019">
        <v>11</v>
      </c>
      <c r="C1019" s="72" t="s">
        <v>4</v>
      </c>
    </row>
    <row r="1020" spans="1:3">
      <c r="A1020" t="s">
        <v>2477</v>
      </c>
      <c r="B1020">
        <v>22</v>
      </c>
      <c r="C1020" s="72" t="s">
        <v>4</v>
      </c>
    </row>
    <row r="1021" spans="1:3">
      <c r="A1021" t="s">
        <v>2563</v>
      </c>
      <c r="B1021">
        <v>5</v>
      </c>
      <c r="C1021" s="72" t="s">
        <v>4</v>
      </c>
    </row>
    <row r="1022" spans="1:3">
      <c r="A1022" t="s">
        <v>2570</v>
      </c>
      <c r="B1022">
        <v>1</v>
      </c>
      <c r="C1022" s="72" t="s">
        <v>4</v>
      </c>
    </row>
    <row r="1023" spans="1:3">
      <c r="A1023" t="s">
        <v>2535</v>
      </c>
      <c r="B1023">
        <v>18</v>
      </c>
      <c r="C1023" s="72" t="s">
        <v>4</v>
      </c>
    </row>
    <row r="1024" spans="1:3">
      <c r="A1024" t="s">
        <v>2654</v>
      </c>
      <c r="B1024">
        <v>18</v>
      </c>
      <c r="C1024" s="72" t="s">
        <v>4</v>
      </c>
    </row>
    <row r="1025" spans="1:3">
      <c r="A1025" t="s">
        <v>2611</v>
      </c>
      <c r="B1025">
        <v>6</v>
      </c>
      <c r="C1025" s="72" t="s">
        <v>4</v>
      </c>
    </row>
    <row r="1026" spans="1:3">
      <c r="A1026" t="s">
        <v>2616</v>
      </c>
      <c r="B1026">
        <v>3</v>
      </c>
      <c r="C1026" s="72" t="s">
        <v>4</v>
      </c>
    </row>
    <row r="1027" spans="1:3">
      <c r="A1027" t="s">
        <v>2573</v>
      </c>
      <c r="B1027">
        <v>1</v>
      </c>
      <c r="C1027" s="72" t="s">
        <v>4</v>
      </c>
    </row>
    <row r="1028" spans="1:3">
      <c r="A1028" t="s">
        <v>2655</v>
      </c>
      <c r="B1028">
        <v>2</v>
      </c>
      <c r="C1028" s="72" t="s">
        <v>4</v>
      </c>
    </row>
    <row r="1029" spans="1:3">
      <c r="A1029" t="s">
        <v>2660</v>
      </c>
      <c r="B1029">
        <v>2</v>
      </c>
      <c r="C1029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84"/>
  <sheetViews>
    <sheetView zoomScale="85" zoomScaleNormal="85" workbookViewId="0">
      <selection activeCell="C884" sqref="C884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56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31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31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31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31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31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31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31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31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31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31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31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27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24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24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24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24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24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24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24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24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24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24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24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24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24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24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24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24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24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24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24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24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24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24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24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24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24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24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24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24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24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24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24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24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24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24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24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24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24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24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24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24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24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23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23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23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23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23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23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23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23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23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23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23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23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23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23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23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23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23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23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23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23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23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23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23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23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23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23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23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23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23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23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23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23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23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23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23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23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23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23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23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23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23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23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23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23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23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23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23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23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23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23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23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23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23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23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23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23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23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23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23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22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22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22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22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22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21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21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19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19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18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15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15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15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15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15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15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15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15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15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15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15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14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14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14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14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14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15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15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15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15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15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15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15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15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15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15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yep</v>
      </c>
      <c r="Q676" s="3">
        <f ca="1">IF(Proc[[#This Row],[DateClosed]]="",ABS(NETWORKDAYS(Proc[[#This Row],[DateOpened]],TODAY()))-1,ABS(NETWORKDAYS(Proc[[#This Row],[DateOpened]],Proc[[#This Row],[DateClosed]]))-1)</f>
        <v>9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yep</v>
      </c>
      <c r="Q677" s="3">
        <f ca="1">IF(Proc[[#This Row],[DateClosed]]="",ABS(NETWORKDAYS(Proc[[#This Row],[DateOpened]],TODAY()))-1,ABS(NETWORKDAYS(Proc[[#This Row],[DateOpened]],Proc[[#This Row],[DateClosed]]))-1)</f>
        <v>9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yep</v>
      </c>
      <c r="Q678" s="3">
        <f ca="1">IF(Proc[[#This Row],[DateClosed]]="",ABS(NETWORKDAYS(Proc[[#This Row],[DateOpened]],TODAY()))-1,ABS(NETWORKDAYS(Proc[[#This Row],[DateOpened]],Proc[[#This Row],[DateClosed]]))-1)</f>
        <v>9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 hidden="1">
      <c r="A764" t="s">
        <v>2477</v>
      </c>
      <c r="B764" s="73" t="str">
        <f>IFERROR(VLOOKUP(Proc[[#This Row],[App]],Table2[],3,0),"open")</f>
        <v>ok</v>
      </c>
      <c r="C764" t="s">
        <v>369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69">
        <v>45721</v>
      </c>
      <c r="O764" s="69">
        <v>45721</v>
      </c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3</v>
      </c>
      <c r="R764" s="74" t="s">
        <v>1045</v>
      </c>
      <c r="S764" s="73"/>
    </row>
    <row r="765" spans="1:19" hidden="1">
      <c r="A765" s="72" t="s">
        <v>2477</v>
      </c>
      <c r="B765" s="73" t="str">
        <f>IFERROR(VLOOKUP(Proc[[#This Row],[App]],Table2[],3,0),"open")</f>
        <v>ok</v>
      </c>
      <c r="C765" s="72" t="s">
        <v>369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69">
        <v>45721</v>
      </c>
      <c r="O765" s="69">
        <v>45721</v>
      </c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3</v>
      </c>
      <c r="R765" s="74" t="s">
        <v>1045</v>
      </c>
      <c r="S765" s="73"/>
    </row>
    <row r="766" spans="1:19" hidden="1">
      <c r="A766" s="72" t="s">
        <v>2477</v>
      </c>
      <c r="B766" s="73" t="str">
        <f>IFERROR(VLOOKUP(Proc[[#This Row],[App]],Table2[],3,0),"open")</f>
        <v>ok</v>
      </c>
      <c r="C766" s="72" t="s">
        <v>369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69">
        <v>45721</v>
      </c>
      <c r="O766" s="69">
        <v>45721</v>
      </c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3</v>
      </c>
      <c r="R766" s="74" t="s">
        <v>1045</v>
      </c>
      <c r="S766" s="73"/>
    </row>
    <row r="767" spans="1:19" hidden="1">
      <c r="A767" s="72" t="s">
        <v>2477</v>
      </c>
      <c r="B767" s="73" t="str">
        <f>IFERROR(VLOOKUP(Proc[[#This Row],[App]],Table2[],3,0),"open")</f>
        <v>ok</v>
      </c>
      <c r="C767" s="72" t="s">
        <v>369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69">
        <v>45721</v>
      </c>
      <c r="O767" s="69">
        <v>45721</v>
      </c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3</v>
      </c>
      <c r="R767" s="74" t="s">
        <v>1045</v>
      </c>
      <c r="S767" s="73"/>
    </row>
    <row r="768" spans="1:19" hidden="1">
      <c r="A768" s="72" t="s">
        <v>2477</v>
      </c>
      <c r="B768" s="73" t="str">
        <f>IFERROR(VLOOKUP(Proc[[#This Row],[App]],Table2[],3,0),"open")</f>
        <v>ok</v>
      </c>
      <c r="C768" s="72" t="s">
        <v>369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69">
        <v>45721</v>
      </c>
      <c r="O768" s="69">
        <v>45721</v>
      </c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3</v>
      </c>
      <c r="R768" s="74" t="s">
        <v>1045</v>
      </c>
      <c r="S768" s="73"/>
    </row>
    <row r="769" spans="1:19" hidden="1">
      <c r="A769" s="72" t="s">
        <v>2477</v>
      </c>
      <c r="B769" s="73" t="str">
        <f>IFERROR(VLOOKUP(Proc[[#This Row],[App]],Table2[],3,0),"open")</f>
        <v>ok</v>
      </c>
      <c r="C769" s="72" t="s">
        <v>369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69">
        <v>45721</v>
      </c>
      <c r="O769" s="69">
        <v>45721</v>
      </c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3</v>
      </c>
      <c r="R769" s="74" t="s">
        <v>1045</v>
      </c>
      <c r="S769" s="73"/>
    </row>
    <row r="770" spans="1:19" hidden="1">
      <c r="A770" s="72" t="s">
        <v>2477</v>
      </c>
      <c r="B770" s="73" t="str">
        <f>IFERROR(VLOOKUP(Proc[[#This Row],[App]],Table2[],3,0),"open")</f>
        <v>ok</v>
      </c>
      <c r="C770" s="72" t="s">
        <v>369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69">
        <v>45721</v>
      </c>
      <c r="O770" s="69">
        <v>45721</v>
      </c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3</v>
      </c>
      <c r="R770" s="74" t="s">
        <v>1045</v>
      </c>
      <c r="S770" s="73"/>
    </row>
    <row r="771" spans="1:19" hidden="1">
      <c r="A771" s="72" t="s">
        <v>2477</v>
      </c>
      <c r="B771" s="73" t="str">
        <f>IFERROR(VLOOKUP(Proc[[#This Row],[App]],Table2[],3,0),"open")</f>
        <v>ok</v>
      </c>
      <c r="C771" s="72" t="s">
        <v>369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69">
        <v>45721</v>
      </c>
      <c r="O771" s="69">
        <v>45721</v>
      </c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3</v>
      </c>
      <c r="R771" s="74" t="s">
        <v>1045</v>
      </c>
      <c r="S771" s="73"/>
    </row>
    <row r="772" spans="1:19" hidden="1">
      <c r="A772" s="72" t="s">
        <v>2477</v>
      </c>
      <c r="B772" s="73" t="str">
        <f>IFERROR(VLOOKUP(Proc[[#This Row],[App]],Table2[],3,0),"open")</f>
        <v>ok</v>
      </c>
      <c r="C772" s="72" t="s">
        <v>369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69">
        <v>45721</v>
      </c>
      <c r="O772" s="69">
        <v>45721</v>
      </c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3</v>
      </c>
      <c r="R772" s="74" t="s">
        <v>1045</v>
      </c>
      <c r="S772" s="73"/>
    </row>
    <row r="773" spans="1:19" hidden="1">
      <c r="A773" s="72" t="s">
        <v>2477</v>
      </c>
      <c r="B773" s="73" t="str">
        <f>IFERROR(VLOOKUP(Proc[[#This Row],[App]],Table2[],3,0),"open")</f>
        <v>ok</v>
      </c>
      <c r="C773" s="72" t="s">
        <v>369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69">
        <v>45721</v>
      </c>
      <c r="O773" s="69">
        <v>45721</v>
      </c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3</v>
      </c>
      <c r="R773" s="74" t="s">
        <v>1045</v>
      </c>
      <c r="S773" s="73"/>
    </row>
    <row r="774" spans="1:19" hidden="1">
      <c r="A774" s="72" t="s">
        <v>2477</v>
      </c>
      <c r="B774" s="73" t="str">
        <f>IFERROR(VLOOKUP(Proc[[#This Row],[App]],Table2[],3,0),"open")</f>
        <v>ok</v>
      </c>
      <c r="C774" s="72" t="s">
        <v>369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69">
        <v>45721</v>
      </c>
      <c r="O774" s="69">
        <v>45721</v>
      </c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3</v>
      </c>
      <c r="R774" s="74" t="s">
        <v>1045</v>
      </c>
      <c r="S774" s="73"/>
    </row>
    <row r="775" spans="1:19" hidden="1">
      <c r="A775" s="72" t="s">
        <v>2477</v>
      </c>
      <c r="B775" s="73" t="str">
        <f>IFERROR(VLOOKUP(Proc[[#This Row],[App]],Table2[],3,0),"open")</f>
        <v>ok</v>
      </c>
      <c r="C775" s="72" t="s">
        <v>369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69">
        <v>45721</v>
      </c>
      <c r="O775" s="69">
        <v>45721</v>
      </c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3</v>
      </c>
      <c r="R775" s="74" t="s">
        <v>1045</v>
      </c>
      <c r="S775" s="73"/>
    </row>
    <row r="776" spans="1:19" hidden="1">
      <c r="A776" s="72" t="s">
        <v>2477</v>
      </c>
      <c r="B776" s="73" t="str">
        <f>IFERROR(VLOOKUP(Proc[[#This Row],[App]],Table2[],3,0),"open")</f>
        <v>ok</v>
      </c>
      <c r="C776" s="72" t="s">
        <v>369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69">
        <v>45721</v>
      </c>
      <c r="O776" s="69">
        <v>45721</v>
      </c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3</v>
      </c>
      <c r="R776" s="74" t="s">
        <v>1045</v>
      </c>
      <c r="S776" s="73"/>
    </row>
    <row r="777" spans="1:19" hidden="1">
      <c r="A777" s="72" t="s">
        <v>2477</v>
      </c>
      <c r="B777" s="73" t="str">
        <f>IFERROR(VLOOKUP(Proc[[#This Row],[App]],Table2[],3,0),"open")</f>
        <v>ok</v>
      </c>
      <c r="C777" s="72" t="s">
        <v>369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69">
        <v>45721</v>
      </c>
      <c r="O777" s="69">
        <v>45721</v>
      </c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3</v>
      </c>
      <c r="R777" s="74" t="s">
        <v>1045</v>
      </c>
      <c r="S777" s="73"/>
    </row>
    <row r="778" spans="1:19" hidden="1">
      <c r="A778" s="72" t="s">
        <v>2477</v>
      </c>
      <c r="B778" s="73" t="str">
        <f>IFERROR(VLOOKUP(Proc[[#This Row],[App]],Table2[],3,0),"open")</f>
        <v>ok</v>
      </c>
      <c r="C778" s="72" t="s">
        <v>369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69">
        <v>45721</v>
      </c>
      <c r="O778" s="69">
        <v>45721</v>
      </c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3</v>
      </c>
      <c r="R778" s="74" t="s">
        <v>1045</v>
      </c>
      <c r="S778" s="73"/>
    </row>
    <row r="779" spans="1:19" hidden="1">
      <c r="A779" s="72" t="s">
        <v>2477</v>
      </c>
      <c r="B779" s="73" t="str">
        <f>IFERROR(VLOOKUP(Proc[[#This Row],[App]],Table2[],3,0),"open")</f>
        <v>ok</v>
      </c>
      <c r="C779" s="72" t="s">
        <v>369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69">
        <v>45721</v>
      </c>
      <c r="O779" s="69">
        <v>45721</v>
      </c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3</v>
      </c>
      <c r="R779" s="74" t="s">
        <v>1045</v>
      </c>
      <c r="S779" s="73"/>
    </row>
    <row r="780" spans="1:19" hidden="1">
      <c r="A780" s="72" t="s">
        <v>2477</v>
      </c>
      <c r="B780" s="73" t="str">
        <f>IFERROR(VLOOKUP(Proc[[#This Row],[App]],Table2[],3,0),"open")</f>
        <v>ok</v>
      </c>
      <c r="C780" s="72" t="s">
        <v>369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69">
        <v>45721</v>
      </c>
      <c r="O780" s="69">
        <v>45721</v>
      </c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3</v>
      </c>
      <c r="R780" s="74" t="s">
        <v>1045</v>
      </c>
      <c r="S780" s="73"/>
    </row>
    <row r="781" spans="1:19" hidden="1">
      <c r="A781" s="72" t="s">
        <v>2477</v>
      </c>
      <c r="B781" s="73" t="str">
        <f>IFERROR(VLOOKUP(Proc[[#This Row],[App]],Table2[],3,0),"open")</f>
        <v>ok</v>
      </c>
      <c r="C781" s="72" t="s">
        <v>369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69">
        <v>45721</v>
      </c>
      <c r="O781" s="69">
        <v>45721</v>
      </c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3</v>
      </c>
      <c r="R781" s="74" t="s">
        <v>1045</v>
      </c>
      <c r="S781" s="73"/>
    </row>
    <row r="782" spans="1:19" hidden="1">
      <c r="A782" s="72" t="s">
        <v>2477</v>
      </c>
      <c r="B782" s="73" t="str">
        <f>IFERROR(VLOOKUP(Proc[[#This Row],[App]],Table2[],3,0),"open")</f>
        <v>ok</v>
      </c>
      <c r="C782" s="72" t="s">
        <v>369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69">
        <v>45721</v>
      </c>
      <c r="O782" s="69">
        <v>45721</v>
      </c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3</v>
      </c>
      <c r="R782" s="74" t="s">
        <v>1045</v>
      </c>
      <c r="S782" s="73"/>
    </row>
    <row r="783" spans="1:19" hidden="1">
      <c r="A783" s="72" t="s">
        <v>2477</v>
      </c>
      <c r="B783" s="73" t="str">
        <f>IFERROR(VLOOKUP(Proc[[#This Row],[App]],Table2[],3,0),"open")</f>
        <v>ok</v>
      </c>
      <c r="C783" s="72" t="s">
        <v>369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69">
        <v>45721</v>
      </c>
      <c r="O783" s="69">
        <v>45721</v>
      </c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3</v>
      </c>
      <c r="R783" s="74" t="s">
        <v>1045</v>
      </c>
      <c r="S783" s="73"/>
    </row>
    <row r="784" spans="1:19" hidden="1">
      <c r="A784" s="72" t="s">
        <v>2477</v>
      </c>
      <c r="B784" s="73" t="str">
        <f>IFERROR(VLOOKUP(Proc[[#This Row],[App]],Table2[],3,0),"open")</f>
        <v>ok</v>
      </c>
      <c r="C784" s="72" t="s">
        <v>369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69">
        <v>45721</v>
      </c>
      <c r="O784" s="69">
        <v>45721</v>
      </c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3</v>
      </c>
      <c r="R784" s="74" t="s">
        <v>1045</v>
      </c>
      <c r="S784" s="73"/>
    </row>
    <row r="785" spans="1:19" hidden="1">
      <c r="A785" s="72" t="s">
        <v>2477</v>
      </c>
      <c r="B785" s="73" t="str">
        <f>IFERROR(VLOOKUP(Proc[[#This Row],[App]],Table2[],3,0),"open")</f>
        <v>ok</v>
      </c>
      <c r="C785" s="72" t="s">
        <v>369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69">
        <v>45721</v>
      </c>
      <c r="O785" s="69">
        <v>45721</v>
      </c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3</v>
      </c>
      <c r="R785" s="74" t="s">
        <v>1045</v>
      </c>
      <c r="S785" s="73"/>
    </row>
    <row r="786" spans="1:19" hidden="1">
      <c r="A786" t="s">
        <v>2510</v>
      </c>
      <c r="B786" s="73" t="str">
        <f>IFERROR(VLOOKUP(Proc[[#This Row],[App]],Table2[],3,0),"open")</f>
        <v>ok</v>
      </c>
      <c r="C786" s="72" t="s">
        <v>369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69">
        <v>45721</v>
      </c>
      <c r="O786" s="69">
        <v>45721</v>
      </c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3</v>
      </c>
      <c r="R786" s="74" t="s">
        <v>1045</v>
      </c>
      <c r="S786" s="73"/>
    </row>
    <row r="787" spans="1:19" hidden="1">
      <c r="A787" s="72" t="s">
        <v>2510</v>
      </c>
      <c r="B787" s="73" t="str">
        <f>IFERROR(VLOOKUP(Proc[[#This Row],[App]],Table2[],3,0),"open")</f>
        <v>ok</v>
      </c>
      <c r="C787" s="72" t="s">
        <v>369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69">
        <v>45721</v>
      </c>
      <c r="O787" s="69">
        <v>45721</v>
      </c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3</v>
      </c>
      <c r="R787" s="74" t="s">
        <v>1045</v>
      </c>
      <c r="S787" s="73"/>
    </row>
    <row r="788" spans="1:19" hidden="1">
      <c r="A788" s="72" t="s">
        <v>2510</v>
      </c>
      <c r="B788" s="73" t="str">
        <f>IFERROR(VLOOKUP(Proc[[#This Row],[App]],Table2[],3,0),"open")</f>
        <v>ok</v>
      </c>
      <c r="C788" s="72" t="s">
        <v>369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69">
        <v>45721</v>
      </c>
      <c r="O788" s="69">
        <v>45721</v>
      </c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3</v>
      </c>
      <c r="R788" s="74" t="s">
        <v>1045</v>
      </c>
      <c r="S788" s="73"/>
    </row>
    <row r="789" spans="1:19" hidden="1">
      <c r="A789" s="72" t="s">
        <v>2510</v>
      </c>
      <c r="B789" s="73" t="str">
        <f>IFERROR(VLOOKUP(Proc[[#This Row],[App]],Table2[],3,0),"open")</f>
        <v>ok</v>
      </c>
      <c r="C789" s="72" t="s">
        <v>369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69">
        <v>45721</v>
      </c>
      <c r="O789" s="69">
        <v>45721</v>
      </c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3</v>
      </c>
      <c r="R789" s="74" t="s">
        <v>1045</v>
      </c>
      <c r="S789" s="73"/>
    </row>
    <row r="790" spans="1:19" hidden="1">
      <c r="A790" s="72" t="s">
        <v>2510</v>
      </c>
      <c r="B790" s="73" t="str">
        <f>IFERROR(VLOOKUP(Proc[[#This Row],[App]],Table2[],3,0),"open")</f>
        <v>ok</v>
      </c>
      <c r="C790" s="72" t="s">
        <v>369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69">
        <v>45721</v>
      </c>
      <c r="O790" s="69">
        <v>45721</v>
      </c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3</v>
      </c>
      <c r="R790" s="74" t="s">
        <v>1045</v>
      </c>
      <c r="S790" s="73"/>
    </row>
    <row r="791" spans="1:19" hidden="1">
      <c r="A791" s="72" t="s">
        <v>2510</v>
      </c>
      <c r="B791" s="73" t="str">
        <f>IFERROR(VLOOKUP(Proc[[#This Row],[App]],Table2[],3,0),"open")</f>
        <v>ok</v>
      </c>
      <c r="C791" s="72" t="s">
        <v>369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69">
        <v>45721</v>
      </c>
      <c r="O791" s="69">
        <v>45721</v>
      </c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3</v>
      </c>
      <c r="R791" s="74" t="s">
        <v>1045</v>
      </c>
      <c r="S791" s="73"/>
    </row>
    <row r="792" spans="1:19" hidden="1">
      <c r="A792" s="72" t="s">
        <v>2510</v>
      </c>
      <c r="B792" s="73" t="str">
        <f>IFERROR(VLOOKUP(Proc[[#This Row],[App]],Table2[],3,0),"open")</f>
        <v>ok</v>
      </c>
      <c r="C792" s="72" t="s">
        <v>369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69">
        <v>45721</v>
      </c>
      <c r="O792" s="69">
        <v>45721</v>
      </c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3</v>
      </c>
      <c r="R792" s="74" t="s">
        <v>1045</v>
      </c>
      <c r="S792" s="73"/>
    </row>
    <row r="793" spans="1:19" hidden="1">
      <c r="A793" s="72" t="s">
        <v>2510</v>
      </c>
      <c r="B793" s="73" t="str">
        <f>IFERROR(VLOOKUP(Proc[[#This Row],[App]],Table2[],3,0),"open")</f>
        <v>ok</v>
      </c>
      <c r="C793" s="72" t="s">
        <v>369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69">
        <v>45721</v>
      </c>
      <c r="O793" s="69">
        <v>45721</v>
      </c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3</v>
      </c>
      <c r="R793" s="74" t="s">
        <v>1045</v>
      </c>
      <c r="S793" s="73"/>
    </row>
    <row r="794" spans="1:19" hidden="1">
      <c r="A794" s="72" t="s">
        <v>2510</v>
      </c>
      <c r="B794" s="73" t="str">
        <f>IFERROR(VLOOKUP(Proc[[#This Row],[App]],Table2[],3,0),"open")</f>
        <v>ok</v>
      </c>
      <c r="C794" s="72" t="s">
        <v>369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69">
        <v>45721</v>
      </c>
      <c r="O794" s="69">
        <v>45721</v>
      </c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3</v>
      </c>
      <c r="R794" s="74" t="s">
        <v>1045</v>
      </c>
      <c r="S794" s="73"/>
    </row>
    <row r="795" spans="1:19" hidden="1">
      <c r="A795" s="72" t="s">
        <v>2510</v>
      </c>
      <c r="B795" s="73" t="str">
        <f>IFERROR(VLOOKUP(Proc[[#This Row],[App]],Table2[],3,0),"open")</f>
        <v>ok</v>
      </c>
      <c r="C795" s="72" t="s">
        <v>369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69">
        <v>45721</v>
      </c>
      <c r="O795" s="69">
        <v>45721</v>
      </c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3</v>
      </c>
      <c r="R795" s="74" t="s">
        <v>1045</v>
      </c>
      <c r="S795" s="73"/>
    </row>
    <row r="796" spans="1:19" hidden="1">
      <c r="A796" s="72" t="s">
        <v>2510</v>
      </c>
      <c r="B796" s="73" t="str">
        <f>IFERROR(VLOOKUP(Proc[[#This Row],[App]],Table2[],3,0),"open")</f>
        <v>ok</v>
      </c>
      <c r="C796" s="72" t="s">
        <v>369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69">
        <v>45721</v>
      </c>
      <c r="O796" s="69">
        <v>45721</v>
      </c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3</v>
      </c>
      <c r="R796" s="74" t="s">
        <v>1045</v>
      </c>
      <c r="S796" s="73"/>
    </row>
    <row r="797" spans="1:19" hidden="1">
      <c r="A797" t="s">
        <v>2513</v>
      </c>
      <c r="B797" s="73" t="str">
        <f>IFERROR(VLOOKUP(Proc[[#This Row],[App]],Table2[],3,0),"open")</f>
        <v>ok</v>
      </c>
      <c r="C797" s="72" t="s">
        <v>369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69">
        <v>45721</v>
      </c>
      <c r="O797" s="69">
        <v>45721</v>
      </c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3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ok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69">
        <v>45721</v>
      </c>
      <c r="O798" s="69">
        <v>45721</v>
      </c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3</v>
      </c>
      <c r="R798" s="74" t="s">
        <v>496</v>
      </c>
      <c r="S798" s="73"/>
    </row>
    <row r="799" spans="1:19" hidden="1">
      <c r="A799" s="72" t="s">
        <v>2515</v>
      </c>
      <c r="B799" s="73" t="str">
        <f>IFERROR(VLOOKUP(Proc[[#This Row],[App]],Table2[],3,0),"open")</f>
        <v>ok</v>
      </c>
      <c r="C799" s="72" t="s">
        <v>369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69">
        <v>45721</v>
      </c>
      <c r="O799" s="69">
        <v>45721</v>
      </c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3</v>
      </c>
      <c r="R799" s="74" t="s">
        <v>496</v>
      </c>
      <c r="S799" s="73"/>
    </row>
    <row r="800" spans="1:19" hidden="1">
      <c r="A800" t="s">
        <v>2533</v>
      </c>
      <c r="B800" s="73" t="str">
        <f>IFERROR(VLOOKUP(Proc[[#This Row],[App]],Table2[],3,0),"open")</f>
        <v>ok</v>
      </c>
      <c r="C800" s="72" t="s">
        <v>369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69">
        <v>45721</v>
      </c>
      <c r="O800" s="69">
        <v>45721</v>
      </c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3</v>
      </c>
      <c r="R800" s="74" t="s">
        <v>766</v>
      </c>
      <c r="S800" s="73"/>
    </row>
    <row r="801" spans="1:19" hidden="1">
      <c r="A801" s="72" t="s">
        <v>2533</v>
      </c>
      <c r="B801" s="73" t="str">
        <f>IFERROR(VLOOKUP(Proc[[#This Row],[App]],Table2[],3,0),"open")</f>
        <v>ok</v>
      </c>
      <c r="C801" s="72" t="s">
        <v>369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69">
        <v>45721</v>
      </c>
      <c r="O801" s="69">
        <v>45721</v>
      </c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3</v>
      </c>
      <c r="R801" s="74" t="s">
        <v>766</v>
      </c>
      <c r="S801" s="73"/>
    </row>
    <row r="802" spans="1:19" hidden="1">
      <c r="A802" s="72" t="s">
        <v>2533</v>
      </c>
      <c r="B802" s="73" t="str">
        <f>IFERROR(VLOOKUP(Proc[[#This Row],[App]],Table2[],3,0),"open")</f>
        <v>ok</v>
      </c>
      <c r="C802" s="72" t="s">
        <v>369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69">
        <v>45721</v>
      </c>
      <c r="O802" s="69">
        <v>45721</v>
      </c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3</v>
      </c>
      <c r="R802" s="74" t="s">
        <v>766</v>
      </c>
      <c r="S802" s="73"/>
    </row>
    <row r="803" spans="1:19" hidden="1">
      <c r="A803" s="72" t="s">
        <v>2533</v>
      </c>
      <c r="B803" s="73" t="str">
        <f>IFERROR(VLOOKUP(Proc[[#This Row],[App]],Table2[],3,0),"open")</f>
        <v>ok</v>
      </c>
      <c r="C803" s="72" t="s">
        <v>369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69">
        <v>45721</v>
      </c>
      <c r="O803" s="69">
        <v>45721</v>
      </c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3</v>
      </c>
      <c r="R803" s="74" t="s">
        <v>766</v>
      </c>
      <c r="S803" s="73"/>
    </row>
    <row r="804" spans="1:19" hidden="1">
      <c r="A804" s="72" t="s">
        <v>2533</v>
      </c>
      <c r="B804" s="73" t="str">
        <f>IFERROR(VLOOKUP(Proc[[#This Row],[App]],Table2[],3,0),"open")</f>
        <v>ok</v>
      </c>
      <c r="C804" s="72" t="s">
        <v>369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69">
        <v>45721</v>
      </c>
      <c r="O804" s="69">
        <v>45721</v>
      </c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3</v>
      </c>
      <c r="R804" s="74" t="s">
        <v>766</v>
      </c>
      <c r="S804" s="73"/>
    </row>
    <row r="805" spans="1:19" hidden="1">
      <c r="A805" s="72" t="s">
        <v>2533</v>
      </c>
      <c r="B805" s="73" t="str">
        <f>IFERROR(VLOOKUP(Proc[[#This Row],[App]],Table2[],3,0),"open")</f>
        <v>ok</v>
      </c>
      <c r="C805" s="72" t="s">
        <v>369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69">
        <v>45721</v>
      </c>
      <c r="O805" s="69">
        <v>45721</v>
      </c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3</v>
      </c>
      <c r="R805" s="74" t="s">
        <v>766</v>
      </c>
      <c r="S805" s="73"/>
    </row>
    <row r="806" spans="1:19" hidden="1">
      <c r="A806" s="72" t="s">
        <v>2533</v>
      </c>
      <c r="B806" s="73" t="str">
        <f>IFERROR(VLOOKUP(Proc[[#This Row],[App]],Table2[],3,0),"open")</f>
        <v>ok</v>
      </c>
      <c r="C806" s="72" t="s">
        <v>369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69">
        <v>45721</v>
      </c>
      <c r="O806" s="69">
        <v>45721</v>
      </c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3</v>
      </c>
      <c r="R806" s="74" t="s">
        <v>766</v>
      </c>
      <c r="S806" s="73"/>
    </row>
    <row r="807" spans="1:19" hidden="1">
      <c r="A807" s="72" t="s">
        <v>2533</v>
      </c>
      <c r="B807" s="73" t="str">
        <f>IFERROR(VLOOKUP(Proc[[#This Row],[App]],Table2[],3,0),"open")</f>
        <v>ok</v>
      </c>
      <c r="C807" s="72" t="s">
        <v>369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69">
        <v>45721</v>
      </c>
      <c r="O807" s="69">
        <v>45721</v>
      </c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3</v>
      </c>
      <c r="R807" s="74" t="s">
        <v>766</v>
      </c>
      <c r="S807" s="73"/>
    </row>
    <row r="808" spans="1:19" hidden="1">
      <c r="A808" t="s">
        <v>2535</v>
      </c>
      <c r="B808" s="73" t="str">
        <f>IFERROR(VLOOKUP(Proc[[#This Row],[App]],Table2[],3,0),"open")</f>
        <v>ok</v>
      </c>
      <c r="C808" t="s">
        <v>369</v>
      </c>
      <c r="D808" t="s">
        <v>2536</v>
      </c>
      <c r="E808" t="s">
        <v>1582</v>
      </c>
      <c r="F808" s="73" t="s">
        <v>2554</v>
      </c>
      <c r="G808" t="s">
        <v>406</v>
      </c>
      <c r="H808" s="73" t="str">
        <f>IF(Proc[[#This Row],[type]]="LFF (MDG-F)",MID(Proc[[#This Row],[Obj]],13,10),"")</f>
        <v>DE10505500</v>
      </c>
      <c r="J808" s="73" t="b">
        <f>Proc[[#This Row],[Requested]]=Proc[[#This Row],[CurrentParent]]</f>
        <v>0</v>
      </c>
      <c r="K808" s="73" t="str">
        <f>IF(Proc[[#This Row],[Author]]="Marcela Urrego",VLOOKUP(LEFT(Proc[[#This Row],[Requested]],1),Table3[#All],2,0),VLOOKUP(Proc[[#This Row],[Author]],Table4[],2,0))</f>
        <v>MGF</v>
      </c>
      <c r="L808" s="32" t="s">
        <v>530</v>
      </c>
      <c r="M808" s="69">
        <v>45719.398958333331</v>
      </c>
      <c r="N808" s="69">
        <v>45722</v>
      </c>
      <c r="O808" s="69">
        <v>45722</v>
      </c>
      <c r="P808" s="74" t="str">
        <f ca="1">IF(Proc[[#This Row],[DaysAgeing]]&gt;5,"yep","on track")</f>
        <v>on track</v>
      </c>
      <c r="Q808" s="3">
        <f ca="1">IF(Proc[[#This Row],[DateClosed]]="",ABS(NETWORKDAYS(Proc[[#This Row],[DateOpened]],TODAY()))-1,ABS(NETWORKDAYS(Proc[[#This Row],[DateOpened]],Proc[[#This Row],[DateClosed]]))-1)</f>
        <v>3</v>
      </c>
      <c r="R808" s="74" t="s">
        <v>575</v>
      </c>
      <c r="S808" s="73"/>
    </row>
    <row r="809" spans="1:19" hidden="1">
      <c r="A809" s="72" t="s">
        <v>2535</v>
      </c>
      <c r="B809" s="73" t="str">
        <f>IFERROR(VLOOKUP(Proc[[#This Row],[App]],Table2[],3,0),"open")</f>
        <v>ok</v>
      </c>
      <c r="C809" s="72" t="s">
        <v>377</v>
      </c>
      <c r="D809" t="s">
        <v>2537</v>
      </c>
      <c r="E809" t="s">
        <v>1582</v>
      </c>
      <c r="F809" s="73" t="s">
        <v>2555</v>
      </c>
      <c r="G809" s="72" t="s">
        <v>406</v>
      </c>
      <c r="H809" s="73" t="str">
        <f>IF(Proc[[#This Row],[type]]="LFF (MDG-F)",MID(Proc[[#This Row],[Obj]],13,10),"")</f>
        <v>DE10550100</v>
      </c>
      <c r="I809" s="72" t="s">
        <v>449</v>
      </c>
      <c r="J809" s="73" t="b">
        <f>Proc[[#This Row],[Requested]]=Proc[[#This Row],[CurrentParent]]</f>
        <v>0</v>
      </c>
      <c r="K809" s="73" t="str">
        <f>IF(Proc[[#This Row],[Author]]="Marcela Urrego",VLOOKUP(LEFT(Proc[[#This Row],[Requested]],1),Table3[#All],2,0),VLOOKUP(Proc[[#This Row],[Author]],Table4[],2,0))</f>
        <v>MGF</v>
      </c>
      <c r="L809" s="32" t="s">
        <v>530</v>
      </c>
      <c r="M809" s="69">
        <v>45719.398958333331</v>
      </c>
      <c r="O809" s="69">
        <v>45722</v>
      </c>
      <c r="P809" s="74" t="str">
        <f ca="1">IF(Proc[[#This Row],[DaysAgeing]]&gt;5,"yep","on track")</f>
        <v>on track</v>
      </c>
      <c r="Q809" s="3">
        <f ca="1">IF(Proc[[#This Row],[DateClosed]]="",ABS(NETWORKDAYS(Proc[[#This Row],[DateOpened]],TODAY()))-1,ABS(NETWORKDAYS(Proc[[#This Row],[DateOpened]],Proc[[#This Row],[DateClosed]]))-1)</f>
        <v>3</v>
      </c>
      <c r="R809" s="74" t="s">
        <v>575</v>
      </c>
      <c r="S809" s="73"/>
    </row>
    <row r="810" spans="1:19" hidden="1">
      <c r="A810" s="72" t="s">
        <v>2535</v>
      </c>
      <c r="B810" s="73" t="str">
        <f>IFERROR(VLOOKUP(Proc[[#This Row],[App]],Table2[],3,0),"open")</f>
        <v>ok</v>
      </c>
      <c r="C810" s="72" t="s">
        <v>377</v>
      </c>
      <c r="D810" t="s">
        <v>2538</v>
      </c>
      <c r="E810" t="s">
        <v>1582</v>
      </c>
      <c r="F810" s="73" t="s">
        <v>2555</v>
      </c>
      <c r="G810" s="72" t="s">
        <v>406</v>
      </c>
      <c r="H810" s="73" t="str">
        <f>IF(Proc[[#This Row],[type]]="LFF (MDG-F)",MID(Proc[[#This Row],[Obj]],13,10),"")</f>
        <v>DE10559100</v>
      </c>
      <c r="I810" s="72" t="s">
        <v>449</v>
      </c>
      <c r="J810" s="73" t="b">
        <f>Proc[[#This Row],[Requested]]=Proc[[#This Row],[CurrentParent]]</f>
        <v>0</v>
      </c>
      <c r="K810" s="73" t="str">
        <f>IF(Proc[[#This Row],[Author]]="Marcela Urrego",VLOOKUP(LEFT(Proc[[#This Row],[Requested]],1),Table3[#All],2,0),VLOOKUP(Proc[[#This Row],[Author]],Table4[],2,0))</f>
        <v>MGF</v>
      </c>
      <c r="L810" s="32" t="s">
        <v>530</v>
      </c>
      <c r="M810" s="69">
        <v>45719.398958333331</v>
      </c>
      <c r="O810" s="69">
        <v>45722</v>
      </c>
      <c r="P810" s="74" t="str">
        <f ca="1">IF(Proc[[#This Row],[DaysAgeing]]&gt;5,"yep","on track")</f>
        <v>on track</v>
      </c>
      <c r="Q810" s="3">
        <f ca="1">IF(Proc[[#This Row],[DateClosed]]="",ABS(NETWORKDAYS(Proc[[#This Row],[DateOpened]],TODAY()))-1,ABS(NETWORKDAYS(Proc[[#This Row],[DateOpened]],Proc[[#This Row],[DateClosed]]))-1)</f>
        <v>3</v>
      </c>
      <c r="R810" s="74" t="s">
        <v>575</v>
      </c>
      <c r="S810" s="73"/>
    </row>
    <row r="811" spans="1:19" hidden="1">
      <c r="A811" s="72" t="s">
        <v>2535</v>
      </c>
      <c r="B811" s="73" t="str">
        <f>IFERROR(VLOOKUP(Proc[[#This Row],[App]],Table2[],3,0),"open")</f>
        <v>ok</v>
      </c>
      <c r="C811" s="72" t="s">
        <v>377</v>
      </c>
      <c r="D811" t="s">
        <v>2539</v>
      </c>
      <c r="E811" t="s">
        <v>1582</v>
      </c>
      <c r="F811" s="73" t="s">
        <v>2556</v>
      </c>
      <c r="G811" s="72" t="s">
        <v>406</v>
      </c>
      <c r="H811" s="73" t="str">
        <f>IF(Proc[[#This Row],[type]]="LFF (MDG-F)",MID(Proc[[#This Row],[Obj]],13,10),"")</f>
        <v>DE10566910</v>
      </c>
      <c r="I811" s="72" t="s">
        <v>449</v>
      </c>
      <c r="J811" s="73" t="b">
        <f>Proc[[#This Row],[Requested]]=Proc[[#This Row],[CurrentParent]]</f>
        <v>0</v>
      </c>
      <c r="K811" s="73" t="str">
        <f>IF(Proc[[#This Row],[Author]]="Marcela Urrego",VLOOKUP(LEFT(Proc[[#This Row],[Requested]],1),Table3[#All],2,0),VLOOKUP(Proc[[#This Row],[Author]],Table4[],2,0))</f>
        <v>MGF</v>
      </c>
      <c r="L811" s="32" t="s">
        <v>530</v>
      </c>
      <c r="M811" s="69">
        <v>45719.398958333331</v>
      </c>
      <c r="O811" s="69">
        <v>45722</v>
      </c>
      <c r="P811" s="74" t="str">
        <f ca="1">IF(Proc[[#This Row],[DaysAgeing]]&gt;5,"yep","on track")</f>
        <v>on track</v>
      </c>
      <c r="Q811" s="3">
        <f ca="1">IF(Proc[[#This Row],[DateClosed]]="",ABS(NETWORKDAYS(Proc[[#This Row],[DateOpened]],TODAY()))-1,ABS(NETWORKDAYS(Proc[[#This Row],[DateOpened]],Proc[[#This Row],[DateClosed]]))-1)</f>
        <v>3</v>
      </c>
      <c r="R811" s="74" t="s">
        <v>575</v>
      </c>
      <c r="S811" s="73"/>
    </row>
    <row r="812" spans="1:19" hidden="1">
      <c r="A812" s="72" t="s">
        <v>2535</v>
      </c>
      <c r="B812" s="73" t="str">
        <f>IFERROR(VLOOKUP(Proc[[#This Row],[App]],Table2[],3,0),"open")</f>
        <v>ok</v>
      </c>
      <c r="C812" s="72" t="s">
        <v>369</v>
      </c>
      <c r="D812" t="s">
        <v>2540</v>
      </c>
      <c r="E812" t="s">
        <v>1582</v>
      </c>
      <c r="F812" s="73" t="s">
        <v>2554</v>
      </c>
      <c r="G812" s="72" t="s">
        <v>406</v>
      </c>
      <c r="H812" s="73" t="str">
        <f>IF(Proc[[#This Row],[type]]="LFF (MDG-F)",MID(Proc[[#This Row],[Obj]],13,10),"")</f>
        <v>DE10580022</v>
      </c>
      <c r="J812" s="73" t="b">
        <f>Proc[[#This Row],[Requested]]=Proc[[#This Row],[CurrentParent]]</f>
        <v>0</v>
      </c>
      <c r="K812" s="73" t="str">
        <f>IF(Proc[[#This Row],[Author]]="Marcela Urrego",VLOOKUP(LEFT(Proc[[#This Row],[Requested]],1),Table3[#All],2,0),VLOOKUP(Proc[[#This Row],[Author]],Table4[],2,0))</f>
        <v>MGF</v>
      </c>
      <c r="L812" s="32" t="s">
        <v>530</v>
      </c>
      <c r="M812" s="69">
        <v>45719.398958333331</v>
      </c>
      <c r="N812" s="69">
        <v>45722</v>
      </c>
      <c r="O812" s="69">
        <v>45722</v>
      </c>
      <c r="P812" s="74" t="str">
        <f ca="1">IF(Proc[[#This Row],[DaysAgeing]]&gt;5,"yep","on track")</f>
        <v>on track</v>
      </c>
      <c r="Q812" s="3">
        <f ca="1">IF(Proc[[#This Row],[DateClosed]]="",ABS(NETWORKDAYS(Proc[[#This Row],[DateOpened]],TODAY()))-1,ABS(NETWORKDAYS(Proc[[#This Row],[DateOpened]],Proc[[#This Row],[DateClosed]]))-1)</f>
        <v>3</v>
      </c>
      <c r="R812" s="74" t="s">
        <v>575</v>
      </c>
      <c r="S812" s="73"/>
    </row>
    <row r="813" spans="1:19" hidden="1">
      <c r="A813" s="72" t="s">
        <v>2535</v>
      </c>
      <c r="B813" s="73" t="str">
        <f>IFERROR(VLOOKUP(Proc[[#This Row],[App]],Table2[],3,0),"open")</f>
        <v>ok</v>
      </c>
      <c r="C813" s="72" t="s">
        <v>369</v>
      </c>
      <c r="D813" t="s">
        <v>2541</v>
      </c>
      <c r="E813" t="s">
        <v>658</v>
      </c>
      <c r="F813" s="73" t="s">
        <v>2554</v>
      </c>
      <c r="G813" s="72" t="s">
        <v>406</v>
      </c>
      <c r="H813" s="73" t="str">
        <f>IF(Proc[[#This Row],[type]]="LFF (MDG-F)",MID(Proc[[#This Row],[Obj]],13,10),"")</f>
        <v>DE10580023</v>
      </c>
      <c r="J813" s="73" t="b">
        <f>Proc[[#This Row],[Requested]]=Proc[[#This Row],[CurrentParent]]</f>
        <v>0</v>
      </c>
      <c r="K813" s="73" t="str">
        <f>IF(Proc[[#This Row],[Author]]="Marcela Urrego",VLOOKUP(LEFT(Proc[[#This Row],[Requested]],1),Table3[#All],2,0),VLOOKUP(Proc[[#This Row],[Author]],Table4[],2,0))</f>
        <v>MGF</v>
      </c>
      <c r="L813" s="32" t="s">
        <v>530</v>
      </c>
      <c r="M813" s="69">
        <v>45719.398958333331</v>
      </c>
      <c r="N813" s="69">
        <v>45722</v>
      </c>
      <c r="O813" s="69">
        <v>45722</v>
      </c>
      <c r="P813" s="74" t="str">
        <f ca="1">IF(Proc[[#This Row],[DaysAgeing]]&gt;5,"yep","on track")</f>
        <v>on track</v>
      </c>
      <c r="Q813" s="3">
        <f ca="1">IF(Proc[[#This Row],[DateClosed]]="",ABS(NETWORKDAYS(Proc[[#This Row],[DateOpened]],TODAY()))-1,ABS(NETWORKDAYS(Proc[[#This Row],[DateOpened]],Proc[[#This Row],[DateClosed]]))-1)</f>
        <v>3</v>
      </c>
      <c r="R813" s="74" t="s">
        <v>575</v>
      </c>
      <c r="S813" s="73"/>
    </row>
    <row r="814" spans="1:19" hidden="1">
      <c r="A814" s="72" t="s">
        <v>2535</v>
      </c>
      <c r="B814" s="73" t="str">
        <f>IFERROR(VLOOKUP(Proc[[#This Row],[App]],Table2[],3,0),"open")</f>
        <v>ok</v>
      </c>
      <c r="C814" s="72" t="s">
        <v>369</v>
      </c>
      <c r="D814" t="s">
        <v>2542</v>
      </c>
      <c r="E814" t="s">
        <v>658</v>
      </c>
      <c r="F814" s="73" t="s">
        <v>2554</v>
      </c>
      <c r="G814" s="72" t="s">
        <v>406</v>
      </c>
      <c r="H814" s="73" t="str">
        <f>IF(Proc[[#This Row],[type]]="LFF (MDG-F)",MID(Proc[[#This Row],[Obj]],13,10),"")</f>
        <v>DE10580024</v>
      </c>
      <c r="J814" s="73" t="b">
        <f>Proc[[#This Row],[Requested]]=Proc[[#This Row],[CurrentParent]]</f>
        <v>0</v>
      </c>
      <c r="K814" s="73" t="str">
        <f>IF(Proc[[#This Row],[Author]]="Marcela Urrego",VLOOKUP(LEFT(Proc[[#This Row],[Requested]],1),Table3[#All],2,0),VLOOKUP(Proc[[#This Row],[Author]],Table4[],2,0))</f>
        <v>MGF</v>
      </c>
      <c r="L814" s="32" t="s">
        <v>530</v>
      </c>
      <c r="M814" s="69">
        <v>45719.398958333331</v>
      </c>
      <c r="N814" s="69">
        <v>45722</v>
      </c>
      <c r="O814" s="69">
        <v>45722</v>
      </c>
      <c r="P814" s="74" t="str">
        <f ca="1">IF(Proc[[#This Row],[DaysAgeing]]&gt;5,"yep","on track")</f>
        <v>on track</v>
      </c>
      <c r="Q814" s="3">
        <f ca="1">IF(Proc[[#This Row],[DateClosed]]="",ABS(NETWORKDAYS(Proc[[#This Row],[DateOpened]],TODAY()))-1,ABS(NETWORKDAYS(Proc[[#This Row],[DateOpened]],Proc[[#This Row],[DateClosed]]))-1)</f>
        <v>3</v>
      </c>
      <c r="R814" s="74" t="s">
        <v>575</v>
      </c>
      <c r="S814" s="73"/>
    </row>
    <row r="815" spans="1:19" hidden="1">
      <c r="A815" s="72" t="s">
        <v>2535</v>
      </c>
      <c r="B815" s="73" t="str">
        <f>IFERROR(VLOOKUP(Proc[[#This Row],[App]],Table2[],3,0),"open")</f>
        <v>ok</v>
      </c>
      <c r="C815" s="72" t="s">
        <v>369</v>
      </c>
      <c r="D815" t="s">
        <v>2543</v>
      </c>
      <c r="E815" t="s">
        <v>658</v>
      </c>
      <c r="F815" s="73" t="s">
        <v>2554</v>
      </c>
      <c r="G815" s="72" t="s">
        <v>406</v>
      </c>
      <c r="H815" s="73" t="str">
        <f>IF(Proc[[#This Row],[type]]="LFF (MDG-F)",MID(Proc[[#This Row],[Obj]],13,10),"")</f>
        <v>DE10580025</v>
      </c>
      <c r="J815" s="73" t="b">
        <f>Proc[[#This Row],[Requested]]=Proc[[#This Row],[CurrentParent]]</f>
        <v>0</v>
      </c>
      <c r="K815" s="73" t="str">
        <f>IF(Proc[[#This Row],[Author]]="Marcela Urrego",VLOOKUP(LEFT(Proc[[#This Row],[Requested]],1),Table3[#All],2,0),VLOOKUP(Proc[[#This Row],[Author]],Table4[],2,0))</f>
        <v>MGF</v>
      </c>
      <c r="L815" s="32" t="s">
        <v>530</v>
      </c>
      <c r="M815" s="69">
        <v>45719.398958333331</v>
      </c>
      <c r="N815" s="69">
        <v>45722</v>
      </c>
      <c r="O815" s="69">
        <v>45722</v>
      </c>
      <c r="P815" s="74" t="str">
        <f ca="1">IF(Proc[[#This Row],[DaysAgeing]]&gt;5,"yep","on track")</f>
        <v>on track</v>
      </c>
      <c r="Q815" s="3">
        <f ca="1">IF(Proc[[#This Row],[DateClosed]]="",ABS(NETWORKDAYS(Proc[[#This Row],[DateOpened]],TODAY()))-1,ABS(NETWORKDAYS(Proc[[#This Row],[DateOpened]],Proc[[#This Row],[DateClosed]]))-1)</f>
        <v>3</v>
      </c>
      <c r="R815" s="74" t="s">
        <v>575</v>
      </c>
      <c r="S815" s="73"/>
    </row>
    <row r="816" spans="1:19" hidden="1">
      <c r="A816" s="72" t="s">
        <v>2535</v>
      </c>
      <c r="B816" s="73" t="str">
        <f>IFERROR(VLOOKUP(Proc[[#This Row],[App]],Table2[],3,0),"open")</f>
        <v>ok</v>
      </c>
      <c r="C816" s="72" t="s">
        <v>369</v>
      </c>
      <c r="D816" t="s">
        <v>2544</v>
      </c>
      <c r="E816" t="s">
        <v>658</v>
      </c>
      <c r="F816" s="73" t="s">
        <v>2554</v>
      </c>
      <c r="G816" s="72" t="s">
        <v>406</v>
      </c>
      <c r="H816" s="73" t="str">
        <f>IF(Proc[[#This Row],[type]]="LFF (MDG-F)",MID(Proc[[#This Row],[Obj]],13,10),"")</f>
        <v>DE10580026</v>
      </c>
      <c r="J816" s="73" t="b">
        <f>Proc[[#This Row],[Requested]]=Proc[[#This Row],[CurrentParent]]</f>
        <v>0</v>
      </c>
      <c r="K816" s="73" t="str">
        <f>IF(Proc[[#This Row],[Author]]="Marcela Urrego",VLOOKUP(LEFT(Proc[[#This Row],[Requested]],1),Table3[#All],2,0),VLOOKUP(Proc[[#This Row],[Author]],Table4[],2,0))</f>
        <v>MGF</v>
      </c>
      <c r="L816" s="32" t="s">
        <v>530</v>
      </c>
      <c r="M816" s="69">
        <v>45719.398958333331</v>
      </c>
      <c r="N816" s="69">
        <v>45722</v>
      </c>
      <c r="O816" s="69">
        <v>45722</v>
      </c>
      <c r="P816" s="74" t="str">
        <f ca="1">IF(Proc[[#This Row],[DaysAgeing]]&gt;5,"yep","on track")</f>
        <v>on track</v>
      </c>
      <c r="Q816" s="3">
        <f ca="1">IF(Proc[[#This Row],[DateClosed]]="",ABS(NETWORKDAYS(Proc[[#This Row],[DateOpened]],TODAY()))-1,ABS(NETWORKDAYS(Proc[[#This Row],[DateOpened]],Proc[[#This Row],[DateClosed]]))-1)</f>
        <v>3</v>
      </c>
      <c r="R816" s="74" t="s">
        <v>575</v>
      </c>
      <c r="S816" s="73"/>
    </row>
    <row r="817" spans="1:19" hidden="1">
      <c r="A817" s="72" t="s">
        <v>2535</v>
      </c>
      <c r="B817" s="73" t="str">
        <f>IFERROR(VLOOKUP(Proc[[#This Row],[App]],Table2[],3,0),"open")</f>
        <v>ok</v>
      </c>
      <c r="C817" s="72" t="s">
        <v>369</v>
      </c>
      <c r="D817" t="s">
        <v>2545</v>
      </c>
      <c r="E817" t="s">
        <v>658</v>
      </c>
      <c r="F817" s="73" t="s">
        <v>2554</v>
      </c>
      <c r="G817" s="72" t="s">
        <v>406</v>
      </c>
      <c r="H817" s="73" t="str">
        <f>IF(Proc[[#This Row],[type]]="LFF (MDG-F)",MID(Proc[[#This Row],[Obj]],13,10),"")</f>
        <v>DE10580027</v>
      </c>
      <c r="J817" s="73" t="b">
        <f>Proc[[#This Row],[Requested]]=Proc[[#This Row],[CurrentParent]]</f>
        <v>0</v>
      </c>
      <c r="K817" s="73" t="str">
        <f>IF(Proc[[#This Row],[Author]]="Marcela Urrego",VLOOKUP(LEFT(Proc[[#This Row],[Requested]],1),Table3[#All],2,0),VLOOKUP(Proc[[#This Row],[Author]],Table4[],2,0))</f>
        <v>MGF</v>
      </c>
      <c r="L817" s="32" t="s">
        <v>530</v>
      </c>
      <c r="M817" s="69">
        <v>45719.398958333331</v>
      </c>
      <c r="N817" s="69">
        <v>45722</v>
      </c>
      <c r="O817" s="69">
        <v>45722</v>
      </c>
      <c r="P817" s="74" t="str">
        <f ca="1">IF(Proc[[#This Row],[DaysAgeing]]&gt;5,"yep","on track")</f>
        <v>on track</v>
      </c>
      <c r="Q817" s="3">
        <f ca="1">IF(Proc[[#This Row],[DateClosed]]="",ABS(NETWORKDAYS(Proc[[#This Row],[DateOpened]],TODAY()))-1,ABS(NETWORKDAYS(Proc[[#This Row],[DateOpened]],Proc[[#This Row],[DateClosed]]))-1)</f>
        <v>3</v>
      </c>
      <c r="R817" s="74" t="s">
        <v>575</v>
      </c>
      <c r="S817" s="73"/>
    </row>
    <row r="818" spans="1:19" hidden="1">
      <c r="A818" s="72" t="s">
        <v>2535</v>
      </c>
      <c r="B818" s="73" t="str">
        <f>IFERROR(VLOOKUP(Proc[[#This Row],[App]],Table2[],3,0),"open")</f>
        <v>ok</v>
      </c>
      <c r="C818" s="72" t="s">
        <v>369</v>
      </c>
      <c r="D818" t="s">
        <v>2546</v>
      </c>
      <c r="E818" t="s">
        <v>658</v>
      </c>
      <c r="F818" s="73" t="s">
        <v>2554</v>
      </c>
      <c r="G818" s="72" t="s">
        <v>406</v>
      </c>
      <c r="H818" s="73" t="str">
        <f>IF(Proc[[#This Row],[type]]="LFF (MDG-F)",MID(Proc[[#This Row],[Obj]],13,10),"")</f>
        <v>DE10580040</v>
      </c>
      <c r="J818" s="73" t="b">
        <f>Proc[[#This Row],[Requested]]=Proc[[#This Row],[CurrentParent]]</f>
        <v>0</v>
      </c>
      <c r="K818" s="73" t="str">
        <f>IF(Proc[[#This Row],[Author]]="Marcela Urrego",VLOOKUP(LEFT(Proc[[#This Row],[Requested]],1),Table3[#All],2,0),VLOOKUP(Proc[[#This Row],[Author]],Table4[],2,0))</f>
        <v>MGF</v>
      </c>
      <c r="L818" s="32" t="s">
        <v>530</v>
      </c>
      <c r="M818" s="69">
        <v>45719.398958333331</v>
      </c>
      <c r="N818" s="69">
        <v>45722</v>
      </c>
      <c r="O818" s="69">
        <v>45722</v>
      </c>
      <c r="P818" s="74" t="str">
        <f ca="1">IF(Proc[[#This Row],[DaysAgeing]]&gt;5,"yep","on track")</f>
        <v>on track</v>
      </c>
      <c r="Q818" s="3">
        <f ca="1">IF(Proc[[#This Row],[DateClosed]]="",ABS(NETWORKDAYS(Proc[[#This Row],[DateOpened]],TODAY()))-1,ABS(NETWORKDAYS(Proc[[#This Row],[DateOpened]],Proc[[#This Row],[DateClosed]]))-1)</f>
        <v>3</v>
      </c>
      <c r="R818" s="74" t="s">
        <v>575</v>
      </c>
      <c r="S818" s="73"/>
    </row>
    <row r="819" spans="1:19" hidden="1">
      <c r="A819" s="72" t="s">
        <v>2535</v>
      </c>
      <c r="B819" s="73" t="str">
        <f>IFERROR(VLOOKUP(Proc[[#This Row],[App]],Table2[],3,0),"open")</f>
        <v>ok</v>
      </c>
      <c r="C819" s="72" t="s">
        <v>369</v>
      </c>
      <c r="D819" t="s">
        <v>2547</v>
      </c>
      <c r="E819" t="s">
        <v>658</v>
      </c>
      <c r="F819" s="73" t="s">
        <v>2554</v>
      </c>
      <c r="G819" s="72" t="s">
        <v>406</v>
      </c>
      <c r="H819" s="73" t="str">
        <f>IF(Proc[[#This Row],[type]]="LFF (MDG-F)",MID(Proc[[#This Row],[Obj]],13,10),"")</f>
        <v>DE10628300</v>
      </c>
      <c r="J819" s="73" t="b">
        <f>Proc[[#This Row],[Requested]]=Proc[[#This Row],[CurrentParent]]</f>
        <v>0</v>
      </c>
      <c r="K819" s="73" t="str">
        <f>IF(Proc[[#This Row],[Author]]="Marcela Urrego",VLOOKUP(LEFT(Proc[[#This Row],[Requested]],1),Table3[#All],2,0),VLOOKUP(Proc[[#This Row],[Author]],Table4[],2,0))</f>
        <v>MGF</v>
      </c>
      <c r="L819" s="32" t="s">
        <v>530</v>
      </c>
      <c r="M819" s="69">
        <v>45719.398958333331</v>
      </c>
      <c r="N819" s="69">
        <v>45722</v>
      </c>
      <c r="O819" s="69">
        <v>45722</v>
      </c>
      <c r="P819" s="74" t="str">
        <f ca="1">IF(Proc[[#This Row],[DaysAgeing]]&gt;5,"yep","on track")</f>
        <v>on track</v>
      </c>
      <c r="Q819" s="3">
        <f ca="1">IF(Proc[[#This Row],[DateClosed]]="",ABS(NETWORKDAYS(Proc[[#This Row],[DateOpened]],TODAY()))-1,ABS(NETWORKDAYS(Proc[[#This Row],[DateOpened]],Proc[[#This Row],[DateClosed]]))-1)</f>
        <v>3</v>
      </c>
      <c r="R819" s="74" t="s">
        <v>575</v>
      </c>
      <c r="S819" s="73"/>
    </row>
    <row r="820" spans="1:19" hidden="1">
      <c r="A820" s="72" t="s">
        <v>2535</v>
      </c>
      <c r="B820" s="73" t="str">
        <f>IFERROR(VLOOKUP(Proc[[#This Row],[App]],Table2[],3,0),"open")</f>
        <v>ok</v>
      </c>
      <c r="C820" s="72" t="s">
        <v>369</v>
      </c>
      <c r="D820" t="s">
        <v>2548</v>
      </c>
      <c r="E820" t="s">
        <v>658</v>
      </c>
      <c r="F820" s="73" t="s">
        <v>2557</v>
      </c>
      <c r="G820" s="72" t="s">
        <v>406</v>
      </c>
      <c r="H820" s="73" t="str">
        <f>IF(Proc[[#This Row],[type]]="LFF (MDG-F)",MID(Proc[[#This Row],[Obj]],13,10),"")</f>
        <v>DE20675105</v>
      </c>
      <c r="J820" s="73" t="b">
        <f>Proc[[#This Row],[Requested]]=Proc[[#This Row],[CurrentParent]]</f>
        <v>0</v>
      </c>
      <c r="K820" s="73" t="str">
        <f>IF(Proc[[#This Row],[Author]]="Marcela Urrego",VLOOKUP(LEFT(Proc[[#This Row],[Requested]],1),Table3[#All],2,0),VLOOKUP(Proc[[#This Row],[Author]],Table4[],2,0))</f>
        <v>MGF</v>
      </c>
      <c r="L820" s="32" t="s">
        <v>530</v>
      </c>
      <c r="M820" s="69">
        <v>45719.398958333331</v>
      </c>
      <c r="N820" s="69">
        <v>45722</v>
      </c>
      <c r="O820" s="69">
        <v>45722</v>
      </c>
      <c r="P820" s="74" t="str">
        <f ca="1">IF(Proc[[#This Row],[DaysAgeing]]&gt;5,"yep","on track")</f>
        <v>on track</v>
      </c>
      <c r="Q820" s="3">
        <f ca="1">IF(Proc[[#This Row],[DateClosed]]="",ABS(NETWORKDAYS(Proc[[#This Row],[DateOpened]],TODAY()))-1,ABS(NETWORKDAYS(Proc[[#This Row],[DateOpened]],Proc[[#This Row],[DateClosed]]))-1)</f>
        <v>3</v>
      </c>
      <c r="R820" s="74" t="s">
        <v>575</v>
      </c>
      <c r="S820" s="73"/>
    </row>
    <row r="821" spans="1:19" hidden="1">
      <c r="A821" s="72" t="s">
        <v>2535</v>
      </c>
      <c r="B821" s="73" t="str">
        <f>IFERROR(VLOOKUP(Proc[[#This Row],[App]],Table2[],3,0),"open")</f>
        <v>ok</v>
      </c>
      <c r="C821" s="72" t="s">
        <v>369</v>
      </c>
      <c r="D821" t="s">
        <v>2549</v>
      </c>
      <c r="E821" t="s">
        <v>658</v>
      </c>
      <c r="F821" s="73" t="s">
        <v>2557</v>
      </c>
      <c r="G821" s="72" t="s">
        <v>406</v>
      </c>
      <c r="H821" s="73" t="str">
        <f>IF(Proc[[#This Row],[type]]="LFF (MDG-F)",MID(Proc[[#This Row],[Obj]],13,10),"")</f>
        <v>DE20675106</v>
      </c>
      <c r="J821" s="73" t="b">
        <f>Proc[[#This Row],[Requested]]=Proc[[#This Row],[CurrentParent]]</f>
        <v>0</v>
      </c>
      <c r="K821" s="73" t="str">
        <f>IF(Proc[[#This Row],[Author]]="Marcela Urrego",VLOOKUP(LEFT(Proc[[#This Row],[Requested]],1),Table3[#All],2,0),VLOOKUP(Proc[[#This Row],[Author]],Table4[],2,0))</f>
        <v>MGF</v>
      </c>
      <c r="L821" s="32" t="s">
        <v>530</v>
      </c>
      <c r="M821" s="69">
        <v>45719.398958333331</v>
      </c>
      <c r="N821" s="69">
        <v>45722</v>
      </c>
      <c r="O821" s="69">
        <v>45722</v>
      </c>
      <c r="P821" s="74" t="str">
        <f ca="1">IF(Proc[[#This Row],[DaysAgeing]]&gt;5,"yep","on track")</f>
        <v>on track</v>
      </c>
      <c r="Q821" s="3">
        <f ca="1">IF(Proc[[#This Row],[DateClosed]]="",ABS(NETWORKDAYS(Proc[[#This Row],[DateOpened]],TODAY()))-1,ABS(NETWORKDAYS(Proc[[#This Row],[DateOpened]],Proc[[#This Row],[DateClosed]]))-1)</f>
        <v>3</v>
      </c>
      <c r="R821" s="74" t="s">
        <v>575</v>
      </c>
      <c r="S821" s="73"/>
    </row>
    <row r="822" spans="1:19" hidden="1">
      <c r="A822" s="72" t="s">
        <v>2535</v>
      </c>
      <c r="B822" s="73" t="str">
        <f>IFERROR(VLOOKUP(Proc[[#This Row],[App]],Table2[],3,0),"open")</f>
        <v>ok</v>
      </c>
      <c r="C822" t="s">
        <v>377</v>
      </c>
      <c r="D822" t="s">
        <v>2550</v>
      </c>
      <c r="E822" t="s">
        <v>1582</v>
      </c>
      <c r="F822" s="73" t="s">
        <v>449</v>
      </c>
      <c r="G822" s="72" t="s">
        <v>406</v>
      </c>
      <c r="H822" s="73" t="str">
        <f>IF(Proc[[#This Row],[type]]="LFF (MDG-F)",MID(Proc[[#This Row],[Obj]],13,10),"")</f>
        <v>DE20995000</v>
      </c>
      <c r="I822" s="72" t="s">
        <v>449</v>
      </c>
      <c r="J822" s="73" t="b">
        <f>Proc[[#This Row],[Requested]]=Proc[[#This Row],[CurrentParent]]</f>
        <v>0</v>
      </c>
      <c r="K822" s="73" t="str">
        <f>IF(Proc[[#This Row],[Author]]="Marcela Urrego",VLOOKUP(LEFT(Proc[[#This Row],[Requested]],1),Table3[#All],2,0),VLOOKUP(Proc[[#This Row],[Author]],Table4[],2,0))</f>
        <v>MGF</v>
      </c>
      <c r="L822" s="32" t="s">
        <v>530</v>
      </c>
      <c r="M822" s="69">
        <v>45719.398958333331</v>
      </c>
      <c r="O822" s="69">
        <v>45722</v>
      </c>
      <c r="P822" s="74" t="str">
        <f ca="1">IF(Proc[[#This Row],[DaysAgeing]]&gt;5,"yep","on track")</f>
        <v>on track</v>
      </c>
      <c r="Q822" s="3">
        <f ca="1">IF(Proc[[#This Row],[DateClosed]]="",ABS(NETWORKDAYS(Proc[[#This Row],[DateOpened]],TODAY()))-1,ABS(NETWORKDAYS(Proc[[#This Row],[DateOpened]],Proc[[#This Row],[DateClosed]]))-1)</f>
        <v>3</v>
      </c>
      <c r="R822" s="74" t="s">
        <v>575</v>
      </c>
      <c r="S822" s="73"/>
    </row>
    <row r="823" spans="1:19" hidden="1">
      <c r="A823" s="72" t="s">
        <v>2535</v>
      </c>
      <c r="B823" s="73" t="str">
        <f>IFERROR(VLOOKUP(Proc[[#This Row],[App]],Table2[],3,0),"open")</f>
        <v>ok</v>
      </c>
      <c r="C823" s="72" t="s">
        <v>377</v>
      </c>
      <c r="D823" t="s">
        <v>2551</v>
      </c>
      <c r="E823" t="s">
        <v>1582</v>
      </c>
      <c r="F823" s="73" t="s">
        <v>449</v>
      </c>
      <c r="G823" s="72" t="s">
        <v>406</v>
      </c>
      <c r="H823" s="73" t="str">
        <f>IF(Proc[[#This Row],[type]]="LFF (MDG-F)",MID(Proc[[#This Row],[Obj]],13,10),"")</f>
        <v>DE10889997</v>
      </c>
      <c r="I823" t="s">
        <v>449</v>
      </c>
      <c r="J823" s="73" t="b">
        <f>Proc[[#This Row],[Requested]]=Proc[[#This Row],[CurrentParent]]</f>
        <v>0</v>
      </c>
      <c r="K823" s="73" t="str">
        <f>IF(Proc[[#This Row],[Author]]="Marcela Urrego",VLOOKUP(LEFT(Proc[[#This Row],[Requested]],1),Table3[#All],2,0),VLOOKUP(Proc[[#This Row],[Author]],Table4[],2,0))</f>
        <v>MGF</v>
      </c>
      <c r="L823" s="32" t="s">
        <v>530</v>
      </c>
      <c r="M823" s="69">
        <v>45719.398958333331</v>
      </c>
      <c r="O823" s="69">
        <v>45722</v>
      </c>
      <c r="P823" s="74" t="str">
        <f ca="1">IF(Proc[[#This Row],[DaysAgeing]]&gt;5,"yep","on track")</f>
        <v>on track</v>
      </c>
      <c r="Q823" s="3">
        <f ca="1">IF(Proc[[#This Row],[DateClosed]]="",ABS(NETWORKDAYS(Proc[[#This Row],[DateOpened]],TODAY()))-1,ABS(NETWORKDAYS(Proc[[#This Row],[DateOpened]],Proc[[#This Row],[DateClosed]]))-1)</f>
        <v>3</v>
      </c>
      <c r="R823" s="74" t="s">
        <v>575</v>
      </c>
      <c r="S823" s="73"/>
    </row>
    <row r="824" spans="1:19" hidden="1">
      <c r="A824" s="72" t="s">
        <v>2535</v>
      </c>
      <c r="B824" s="73" t="str">
        <f>IFERROR(VLOOKUP(Proc[[#This Row],[App]],Table2[],3,0),"open")</f>
        <v>ok</v>
      </c>
      <c r="C824" s="72" t="s">
        <v>377</v>
      </c>
      <c r="D824" t="s">
        <v>2552</v>
      </c>
      <c r="E824" t="s">
        <v>1582</v>
      </c>
      <c r="F824" s="73" t="s">
        <v>449</v>
      </c>
      <c r="G824" s="72" t="s">
        <v>406</v>
      </c>
      <c r="H824" s="73" t="str">
        <f>IF(Proc[[#This Row],[type]]="LFF (MDG-F)",MID(Proc[[#This Row],[Obj]],13,10),"")</f>
        <v>DE10889998</v>
      </c>
      <c r="I824" s="72" t="s">
        <v>449</v>
      </c>
      <c r="J824" s="73" t="b">
        <f>Proc[[#This Row],[Requested]]=Proc[[#This Row],[CurrentParent]]</f>
        <v>0</v>
      </c>
      <c r="K824" s="73" t="str">
        <f>IF(Proc[[#This Row],[Author]]="Marcela Urrego",VLOOKUP(LEFT(Proc[[#This Row],[Requested]],1),Table3[#All],2,0),VLOOKUP(Proc[[#This Row],[Author]],Table4[],2,0))</f>
        <v>MGF</v>
      </c>
      <c r="L824" s="32" t="s">
        <v>530</v>
      </c>
      <c r="M824" s="69">
        <v>45719.398958333331</v>
      </c>
      <c r="O824" s="69">
        <v>45722</v>
      </c>
      <c r="P824" s="74" t="str">
        <f ca="1">IF(Proc[[#This Row],[DaysAgeing]]&gt;5,"yep","on track")</f>
        <v>on track</v>
      </c>
      <c r="Q824" s="3">
        <f ca="1">IF(Proc[[#This Row],[DateClosed]]="",ABS(NETWORKDAYS(Proc[[#This Row],[DateOpened]],TODAY()))-1,ABS(NETWORKDAYS(Proc[[#This Row],[DateOpened]],Proc[[#This Row],[DateClosed]]))-1)</f>
        <v>3</v>
      </c>
      <c r="R824" s="74" t="s">
        <v>575</v>
      </c>
      <c r="S824" s="73"/>
    </row>
    <row r="825" spans="1:19" hidden="1">
      <c r="A825" s="72" t="s">
        <v>2535</v>
      </c>
      <c r="B825" s="73" t="str">
        <f>IFERROR(VLOOKUP(Proc[[#This Row],[App]],Table2[],3,0),"open")</f>
        <v>ok</v>
      </c>
      <c r="C825" s="72" t="s">
        <v>377</v>
      </c>
      <c r="D825" t="s">
        <v>2553</v>
      </c>
      <c r="E825" t="s">
        <v>1582</v>
      </c>
      <c r="F825" s="73" t="s">
        <v>449</v>
      </c>
      <c r="G825" s="72" t="s">
        <v>406</v>
      </c>
      <c r="H825" s="73" t="str">
        <f>IF(Proc[[#This Row],[type]]="LFF (MDG-F)",MID(Proc[[#This Row],[Obj]],13,10),"")</f>
        <v>DE10889999</v>
      </c>
      <c r="I825" s="72" t="s">
        <v>449</v>
      </c>
      <c r="J825" s="73" t="b">
        <f>Proc[[#This Row],[Requested]]=Proc[[#This Row],[CurrentParent]]</f>
        <v>0</v>
      </c>
      <c r="K825" s="73" t="str">
        <f>IF(Proc[[#This Row],[Author]]="Marcela Urrego",VLOOKUP(LEFT(Proc[[#This Row],[Requested]],1),Table3[#All],2,0),VLOOKUP(Proc[[#This Row],[Author]],Table4[],2,0))</f>
        <v>MGF</v>
      </c>
      <c r="L825" s="32" t="s">
        <v>530</v>
      </c>
      <c r="M825" s="69">
        <v>45719.398958333331</v>
      </c>
      <c r="O825" s="69">
        <v>45722</v>
      </c>
      <c r="P825" s="74" t="str">
        <f ca="1">IF(Proc[[#This Row],[DaysAgeing]]&gt;5,"yep","on track")</f>
        <v>on track</v>
      </c>
      <c r="Q825" s="3">
        <f ca="1">IF(Proc[[#This Row],[DateClosed]]="",ABS(NETWORKDAYS(Proc[[#This Row],[DateOpened]],TODAY()))-1,ABS(NETWORKDAYS(Proc[[#This Row],[DateOpened]],Proc[[#This Row],[DateClosed]]))-1)</f>
        <v>3</v>
      </c>
      <c r="R825" s="74" t="s">
        <v>575</v>
      </c>
      <c r="S825" s="73"/>
    </row>
    <row r="826" spans="1:19" hidden="1">
      <c r="A826" t="s">
        <v>2563</v>
      </c>
      <c r="B826" s="73" t="str">
        <f>IFERROR(VLOOKUP(Proc[[#This Row],[App]],Table2[],3,0),"open")</f>
        <v>ok</v>
      </c>
      <c r="C826" s="72" t="s">
        <v>369</v>
      </c>
      <c r="D826" t="s">
        <v>2558</v>
      </c>
      <c r="E826" t="s">
        <v>1582</v>
      </c>
      <c r="F826" s="73" t="s">
        <v>477</v>
      </c>
      <c r="G826" s="72" t="s">
        <v>406</v>
      </c>
      <c r="H826" s="73" t="str">
        <f>IF(Proc[[#This Row],[type]]="LFF (MDG-F)",MID(Proc[[#This Row],[Obj]],13,10),"")</f>
        <v>DE20517200</v>
      </c>
      <c r="J826" s="73" t="b">
        <f>Proc[[#This Row],[Requested]]=Proc[[#This Row],[CurrentParent]]</f>
        <v>0</v>
      </c>
      <c r="K826" s="73" t="str">
        <f>IF(Proc[[#This Row],[Author]]="Marcela Urrego",VLOOKUP(LEFT(Proc[[#This Row],[Requested]],1),Table3[#All],2,0),VLOOKUP(Proc[[#This Row],[Author]],Table4[],2,0))</f>
        <v>MGF</v>
      </c>
      <c r="L826" s="32" t="s">
        <v>530</v>
      </c>
      <c r="M826" s="69">
        <v>45719.3903125</v>
      </c>
      <c r="N826" s="69">
        <v>45721</v>
      </c>
      <c r="O826" s="69">
        <v>45721</v>
      </c>
      <c r="P826" s="74" t="str">
        <f ca="1">IF(Proc[[#This Row],[DaysAgeing]]&gt;5,"yep","on track")</f>
        <v>on track</v>
      </c>
      <c r="Q826" s="3">
        <f ca="1">IF(Proc[[#This Row],[DateClosed]]="",ABS(NETWORKDAYS(Proc[[#This Row],[DateOpened]],TODAY()))-1,ABS(NETWORKDAYS(Proc[[#This Row],[DateOpened]],Proc[[#This Row],[DateClosed]]))-1)</f>
        <v>2</v>
      </c>
      <c r="R826" s="74" t="s">
        <v>575</v>
      </c>
      <c r="S826" s="73"/>
    </row>
    <row r="827" spans="1:19" hidden="1">
      <c r="A827" s="72" t="s">
        <v>2563</v>
      </c>
      <c r="B827" s="73" t="str">
        <f>IFERROR(VLOOKUP(Proc[[#This Row],[App]],Table2[],3,0),"open")</f>
        <v>ok</v>
      </c>
      <c r="C827" s="72" t="s">
        <v>369</v>
      </c>
      <c r="D827" t="s">
        <v>2559</v>
      </c>
      <c r="E827" t="s">
        <v>1582</v>
      </c>
      <c r="F827" s="73" t="s">
        <v>477</v>
      </c>
      <c r="G827" s="72" t="s">
        <v>406</v>
      </c>
      <c r="H827" s="73" t="str">
        <f>IF(Proc[[#This Row],[type]]="LFF (MDG-F)",MID(Proc[[#This Row],[Obj]],13,10),"")</f>
        <v>DE20847204</v>
      </c>
      <c r="J827" s="73" t="b">
        <f>Proc[[#This Row],[Requested]]=Proc[[#This Row],[CurrentParent]]</f>
        <v>0</v>
      </c>
      <c r="K827" s="73" t="str">
        <f>IF(Proc[[#This Row],[Author]]="Marcela Urrego",VLOOKUP(LEFT(Proc[[#This Row],[Requested]],1),Table3[#All],2,0),VLOOKUP(Proc[[#This Row],[Author]],Table4[],2,0))</f>
        <v>MGF</v>
      </c>
      <c r="L827" s="32" t="s">
        <v>530</v>
      </c>
      <c r="M827" s="69">
        <v>45719.3903125</v>
      </c>
      <c r="N827" s="69">
        <v>45721</v>
      </c>
      <c r="O827" s="69">
        <v>45721</v>
      </c>
      <c r="P827" s="74" t="str">
        <f ca="1">IF(Proc[[#This Row],[DaysAgeing]]&gt;5,"yep","on track")</f>
        <v>on track</v>
      </c>
      <c r="Q827" s="3">
        <f ca="1">IF(Proc[[#This Row],[DateClosed]]="",ABS(NETWORKDAYS(Proc[[#This Row],[DateOpened]],TODAY()))-1,ABS(NETWORKDAYS(Proc[[#This Row],[DateOpened]],Proc[[#This Row],[DateClosed]]))-1)</f>
        <v>2</v>
      </c>
      <c r="R827" s="74" t="s">
        <v>575</v>
      </c>
      <c r="S827" s="73"/>
    </row>
    <row r="828" spans="1:19" hidden="1">
      <c r="A828" s="72" t="s">
        <v>2563</v>
      </c>
      <c r="B828" s="73" t="str">
        <f>IFERROR(VLOOKUP(Proc[[#This Row],[App]],Table2[],3,0),"open")</f>
        <v>ok</v>
      </c>
      <c r="C828" s="72" t="s">
        <v>369</v>
      </c>
      <c r="D828" t="s">
        <v>2560</v>
      </c>
      <c r="E828" t="s">
        <v>1582</v>
      </c>
      <c r="F828" s="73" t="s">
        <v>477</v>
      </c>
      <c r="G828" s="72" t="s">
        <v>406</v>
      </c>
      <c r="H828" s="73" t="str">
        <f>IF(Proc[[#This Row],[type]]="LFF (MDG-F)",MID(Proc[[#This Row],[Obj]],13,10),"")</f>
        <v>DE20847205</v>
      </c>
      <c r="J828" s="73" t="b">
        <f>Proc[[#This Row],[Requested]]=Proc[[#This Row],[CurrentParent]]</f>
        <v>0</v>
      </c>
      <c r="K828" s="73" t="str">
        <f>IF(Proc[[#This Row],[Author]]="Marcela Urrego",VLOOKUP(LEFT(Proc[[#This Row],[Requested]],1),Table3[#All],2,0),VLOOKUP(Proc[[#This Row],[Author]],Table4[],2,0))</f>
        <v>MGF</v>
      </c>
      <c r="L828" s="32" t="s">
        <v>530</v>
      </c>
      <c r="M828" s="69">
        <v>45719.3903125</v>
      </c>
      <c r="N828" s="69">
        <v>45721</v>
      </c>
      <c r="O828" s="69">
        <v>45721</v>
      </c>
      <c r="P828" s="74" t="str">
        <f ca="1">IF(Proc[[#This Row],[DaysAgeing]]&gt;5,"yep","on track")</f>
        <v>on track</v>
      </c>
      <c r="Q828" s="3">
        <f ca="1">IF(Proc[[#This Row],[DateClosed]]="",ABS(NETWORKDAYS(Proc[[#This Row],[DateOpened]],TODAY()))-1,ABS(NETWORKDAYS(Proc[[#This Row],[DateOpened]],Proc[[#This Row],[DateClosed]]))-1)</f>
        <v>2</v>
      </c>
      <c r="R828" s="74" t="s">
        <v>575</v>
      </c>
      <c r="S828" s="73"/>
    </row>
    <row r="829" spans="1:19" hidden="1">
      <c r="A829" s="72" t="s">
        <v>2563</v>
      </c>
      <c r="B829" s="73" t="str">
        <f>IFERROR(VLOOKUP(Proc[[#This Row],[App]],Table2[],3,0),"open")</f>
        <v>ok</v>
      </c>
      <c r="C829" s="72" t="s">
        <v>369</v>
      </c>
      <c r="D829" t="s">
        <v>2561</v>
      </c>
      <c r="E829" t="s">
        <v>1582</v>
      </c>
      <c r="F829" s="73" t="s">
        <v>477</v>
      </c>
      <c r="G829" s="72" t="s">
        <v>406</v>
      </c>
      <c r="H829" s="73" t="str">
        <f>IF(Proc[[#This Row],[type]]="LFF (MDG-F)",MID(Proc[[#This Row],[Obj]],13,10),"")</f>
        <v>DE20847206</v>
      </c>
      <c r="J829" s="73" t="b">
        <f>Proc[[#This Row],[Requested]]=Proc[[#This Row],[CurrentParent]]</f>
        <v>0</v>
      </c>
      <c r="K829" s="73" t="str">
        <f>IF(Proc[[#This Row],[Author]]="Marcela Urrego",VLOOKUP(LEFT(Proc[[#This Row],[Requested]],1),Table3[#All],2,0),VLOOKUP(Proc[[#This Row],[Author]],Table4[],2,0))</f>
        <v>MGF</v>
      </c>
      <c r="L829" s="32" t="s">
        <v>530</v>
      </c>
      <c r="M829" s="69">
        <v>45719.3903125</v>
      </c>
      <c r="N829" s="69">
        <v>45721</v>
      </c>
      <c r="O829" s="69">
        <v>45721</v>
      </c>
      <c r="P829" s="74" t="str">
        <f ca="1">IF(Proc[[#This Row],[DaysAgeing]]&gt;5,"yep","on track")</f>
        <v>on track</v>
      </c>
      <c r="Q829" s="3">
        <f ca="1">IF(Proc[[#This Row],[DateClosed]]="",ABS(NETWORKDAYS(Proc[[#This Row],[DateOpened]],TODAY()))-1,ABS(NETWORKDAYS(Proc[[#This Row],[DateOpened]],Proc[[#This Row],[DateClosed]]))-1)</f>
        <v>2</v>
      </c>
      <c r="R829" s="74" t="s">
        <v>575</v>
      </c>
      <c r="S829" s="73"/>
    </row>
    <row r="830" spans="1:19" hidden="1">
      <c r="A830" s="72" t="s">
        <v>2563</v>
      </c>
      <c r="B830" s="73" t="str">
        <f>IFERROR(VLOOKUP(Proc[[#This Row],[App]],Table2[],3,0),"open")</f>
        <v>ok</v>
      </c>
      <c r="C830" s="72" t="s">
        <v>369</v>
      </c>
      <c r="D830" t="s">
        <v>2562</v>
      </c>
      <c r="E830" t="s">
        <v>1582</v>
      </c>
      <c r="F830" s="73" t="s">
        <v>477</v>
      </c>
      <c r="G830" s="72" t="s">
        <v>406</v>
      </c>
      <c r="H830" s="73" t="str">
        <f>IF(Proc[[#This Row],[type]]="LFF (MDG-F)",MID(Proc[[#This Row],[Obj]],13,10),"")</f>
        <v>DE20847207</v>
      </c>
      <c r="J830" s="73" t="b">
        <f>Proc[[#This Row],[Requested]]=Proc[[#This Row],[CurrentParent]]</f>
        <v>0</v>
      </c>
      <c r="K830" s="73" t="str">
        <f>IF(Proc[[#This Row],[Author]]="Marcela Urrego",VLOOKUP(LEFT(Proc[[#This Row],[Requested]],1),Table3[#All],2,0),VLOOKUP(Proc[[#This Row],[Author]],Table4[],2,0))</f>
        <v>MGF</v>
      </c>
      <c r="L830" s="32" t="s">
        <v>530</v>
      </c>
      <c r="M830" s="69">
        <v>45719.3903125</v>
      </c>
      <c r="N830" s="69">
        <v>45721</v>
      </c>
      <c r="O830" s="69">
        <v>45721</v>
      </c>
      <c r="P830" s="74" t="str">
        <f ca="1">IF(Proc[[#This Row],[DaysAgeing]]&gt;5,"yep","on track")</f>
        <v>on track</v>
      </c>
      <c r="Q830" s="3">
        <f ca="1">IF(Proc[[#This Row],[DateClosed]]="",ABS(NETWORKDAYS(Proc[[#This Row],[DateOpened]],TODAY()))-1,ABS(NETWORKDAYS(Proc[[#This Row],[DateOpened]],Proc[[#This Row],[DateClosed]]))-1)</f>
        <v>2</v>
      </c>
      <c r="R830" s="74" t="s">
        <v>575</v>
      </c>
      <c r="S830" s="73"/>
    </row>
    <row r="831" spans="1:19">
      <c r="A831" t="s">
        <v>2565</v>
      </c>
      <c r="B831" s="73" t="str">
        <f>IFERROR(VLOOKUP(Proc[[#This Row],[App]],Table2[],3,0),"open")</f>
        <v>open</v>
      </c>
      <c r="C831" s="72" t="s">
        <v>370</v>
      </c>
      <c r="D831" t="s">
        <v>2564</v>
      </c>
      <c r="E831" t="s">
        <v>2566</v>
      </c>
      <c r="F831" s="73" t="s">
        <v>2567</v>
      </c>
      <c r="G831" s="72" t="s">
        <v>406</v>
      </c>
      <c r="H831" s="73" t="str">
        <f>IF(Proc[[#This Row],[type]]="LFF (MDG-F)",MID(Proc[[#This Row],[Obj]],13,10),"")</f>
        <v>DE10698316</v>
      </c>
      <c r="J831" s="73" t="b">
        <f>Proc[[#This Row],[Requested]]=Proc[[#This Row],[CurrentParent]]</f>
        <v>0</v>
      </c>
      <c r="K831" s="73" t="str">
        <f>IF(Proc[[#This Row],[Author]]="Marcela Urrego",VLOOKUP(LEFT(Proc[[#This Row],[Requested]],1),Table3[#All],2,0),VLOOKUP(Proc[[#This Row],[Author]],Table4[],2,0))</f>
        <v>MGF</v>
      </c>
      <c r="L831" s="32" t="s">
        <v>530</v>
      </c>
      <c r="M831" s="69">
        <v>45719.855474537035</v>
      </c>
      <c r="P831" s="74" t="str">
        <f ca="1">IF(Proc[[#This Row],[DaysAgeing]]&gt;5,"yep","on track")</f>
        <v>on track</v>
      </c>
      <c r="Q831" s="3">
        <f ca="1">IF(Proc[[#This Row],[DateClosed]]="",ABS(NETWORKDAYS(Proc[[#This Row],[DateOpened]],TODAY()))-1,ABS(NETWORKDAYS(Proc[[#This Row],[DateOpened]],Proc[[#This Row],[DateClosed]]))-1)</f>
        <v>5</v>
      </c>
      <c r="R831" s="74" t="s">
        <v>554</v>
      </c>
      <c r="S831" s="73"/>
    </row>
    <row r="832" spans="1:19" hidden="1">
      <c r="A832" t="s">
        <v>2570</v>
      </c>
      <c r="B832" s="73" t="str">
        <f>IFERROR(VLOOKUP(Proc[[#This Row],[App]],Table2[],3,0),"open")</f>
        <v>ok</v>
      </c>
      <c r="C832" s="72" t="s">
        <v>369</v>
      </c>
      <c r="D832" t="s">
        <v>2568</v>
      </c>
      <c r="E832" t="s">
        <v>2569</v>
      </c>
      <c r="F832" s="73" t="s">
        <v>1633</v>
      </c>
      <c r="G832" s="72" t="s">
        <v>406</v>
      </c>
      <c r="H832" s="73" t="str">
        <f>IF(Proc[[#This Row],[type]]="LFF (MDG-F)",MID(Proc[[#This Row],[Obj]],13,10),"")</f>
        <v>CN09L16005</v>
      </c>
      <c r="J832" s="73" t="b">
        <f>Proc[[#This Row],[Requested]]=Proc[[#This Row],[CurrentParent]]</f>
        <v>0</v>
      </c>
      <c r="K832" s="73" t="str">
        <f>IF(Proc[[#This Row],[Author]]="Marcela Urrego",VLOOKUP(LEFT(Proc[[#This Row],[Requested]],1),Table3[#All],2,0),VLOOKUP(Proc[[#This Row],[Author]],Table4[],2,0))</f>
        <v>EL</v>
      </c>
      <c r="L832" s="32" t="s">
        <v>530</v>
      </c>
      <c r="M832" s="69">
        <v>45719.579097222224</v>
      </c>
      <c r="N832" s="69">
        <v>45721</v>
      </c>
      <c r="O832" s="69">
        <v>45721</v>
      </c>
      <c r="P832" s="74" t="str">
        <f ca="1">IF(Proc[[#This Row],[DaysAgeing]]&gt;5,"yep","on track")</f>
        <v>on track</v>
      </c>
      <c r="Q832" s="3">
        <f ca="1">IF(Proc[[#This Row],[DateClosed]]="",ABS(NETWORKDAYS(Proc[[#This Row],[DateOpened]],TODAY()))-1,ABS(NETWORKDAYS(Proc[[#This Row],[DateOpened]],Proc[[#This Row],[DateClosed]]))-1)</f>
        <v>2</v>
      </c>
      <c r="R832" s="74" t="s">
        <v>1113</v>
      </c>
      <c r="S832" s="73"/>
    </row>
    <row r="833" spans="1:19" hidden="1">
      <c r="A833" t="s">
        <v>2573</v>
      </c>
      <c r="B833" s="73" t="str">
        <f>IFERROR(VLOOKUP(Proc[[#This Row],[App]],Table2[],3,0),"open")</f>
        <v>ok</v>
      </c>
      <c r="C833" t="s">
        <v>369</v>
      </c>
      <c r="D833" t="s">
        <v>2571</v>
      </c>
      <c r="E833" t="s">
        <v>1671</v>
      </c>
      <c r="F833" s="73" t="s">
        <v>2572</v>
      </c>
      <c r="G833" s="72" t="s">
        <v>406</v>
      </c>
      <c r="H833" s="73" t="str">
        <f>IF(Proc[[#This Row],[type]]="LFF (MDG-F)",MID(Proc[[#This Row],[Obj]],13,10),"")</f>
        <v>DE10622600</v>
      </c>
      <c r="J833" s="73" t="b">
        <f>Proc[[#This Row],[Requested]]=Proc[[#This Row],[CurrentParent]]</f>
        <v>0</v>
      </c>
      <c r="K833" s="73" t="str">
        <f>IF(Proc[[#This Row],[Author]]="Marcela Urrego",VLOOKUP(LEFT(Proc[[#This Row],[Requested]],1),Table3[#All],2,0),VLOOKUP(Proc[[#This Row],[Author]],Table4[],2,0))</f>
        <v>MGF</v>
      </c>
      <c r="L833" s="32" t="s">
        <v>530</v>
      </c>
      <c r="M833" s="69">
        <v>45721.464016203703</v>
      </c>
      <c r="N833" s="69">
        <v>45723</v>
      </c>
      <c r="O833" s="69">
        <v>45723</v>
      </c>
      <c r="P833" s="74" t="str">
        <f ca="1">IF(Proc[[#This Row],[DaysAgeing]]&gt;5,"yep","on track")</f>
        <v>on track</v>
      </c>
      <c r="Q833" s="3">
        <f ca="1">IF(Proc[[#This Row],[DateClosed]]="",ABS(NETWORKDAYS(Proc[[#This Row],[DateOpened]],TODAY()))-1,ABS(NETWORKDAYS(Proc[[#This Row],[DateOpened]],Proc[[#This Row],[DateClosed]]))-1)</f>
        <v>2</v>
      </c>
      <c r="R833" s="74" t="s">
        <v>575</v>
      </c>
      <c r="S833" s="73"/>
    </row>
    <row r="834" spans="1:19">
      <c r="A834" t="s">
        <v>2593</v>
      </c>
      <c r="B834" s="73" t="str">
        <f>IFERROR(VLOOKUP(Proc[[#This Row],[App]],Table2[],3,0),"open")</f>
        <v>open</v>
      </c>
      <c r="C834" t="s">
        <v>370</v>
      </c>
      <c r="D834" t="s">
        <v>2574</v>
      </c>
      <c r="E834" t="s">
        <v>690</v>
      </c>
      <c r="F834" s="73" t="s">
        <v>2597</v>
      </c>
      <c r="G834" t="s">
        <v>400</v>
      </c>
      <c r="H834" s="73" t="str">
        <f>IF(Proc[[#This Row],[type]]="LFF (MDG-F)",MID(Proc[[#This Row],[Obj]],13,10),"")</f>
        <v/>
      </c>
      <c r="J834" s="73" t="b">
        <f>Proc[[#This Row],[Requested]]=Proc[[#This Row],[CurrentParent]]</f>
        <v>0</v>
      </c>
      <c r="K834" s="73" t="str">
        <f>IF(Proc[[#This Row],[Author]]="Marcela Urrego",VLOOKUP(LEFT(Proc[[#This Row],[Requested]],1),Table3[#All],2,0),VLOOKUP(Proc[[#This Row],[Author]],Table4[],2,0))</f>
        <v>MGF</v>
      </c>
      <c r="L834" s="32" t="s">
        <v>530</v>
      </c>
      <c r="M834" s="69">
        <v>45720.607928240737</v>
      </c>
      <c r="P834" s="74" t="str">
        <f ca="1">IF(Proc[[#This Row],[DaysAgeing]]&gt;5,"yep","on track")</f>
        <v>on track</v>
      </c>
      <c r="Q834" s="3">
        <f ca="1">IF(Proc[[#This Row],[DateClosed]]="",ABS(NETWORKDAYS(Proc[[#This Row],[DateOpened]],TODAY()))-1,ABS(NETWORKDAYS(Proc[[#This Row],[DateOpened]],Proc[[#This Row],[DateClosed]]))-1)</f>
        <v>4</v>
      </c>
      <c r="R834" s="74" t="s">
        <v>1532</v>
      </c>
      <c r="S834" s="73"/>
    </row>
    <row r="835" spans="1:19">
      <c r="A835" t="s">
        <v>2593</v>
      </c>
      <c r="B835" s="73" t="str">
        <f>IFERROR(VLOOKUP(Proc[[#This Row],[App]],Table2[],3,0),"open")</f>
        <v>open</v>
      </c>
      <c r="C835" t="s">
        <v>370</v>
      </c>
      <c r="D835" t="s">
        <v>2575</v>
      </c>
      <c r="E835" t="s">
        <v>429</v>
      </c>
      <c r="F835" s="73" t="s">
        <v>2598</v>
      </c>
      <c r="G835" s="72" t="s">
        <v>400</v>
      </c>
      <c r="H835" s="73" t="str">
        <f>IF(Proc[[#This Row],[type]]="LFF (MDG-F)",MID(Proc[[#This Row],[Obj]],13,10),"")</f>
        <v/>
      </c>
      <c r="J835" s="73" t="b">
        <f>Proc[[#This Row],[Requested]]=Proc[[#This Row],[CurrentParent]]</f>
        <v>0</v>
      </c>
      <c r="K835" s="73" t="str">
        <f>IF(Proc[[#This Row],[Author]]="Marcela Urrego",VLOOKUP(LEFT(Proc[[#This Row],[Requested]],1),Table3[#All],2,0),VLOOKUP(Proc[[#This Row],[Author]],Table4[],2,0))</f>
        <v>MGF</v>
      </c>
      <c r="L835" s="32" t="s">
        <v>530</v>
      </c>
      <c r="M835" s="69">
        <v>45720.607928240737</v>
      </c>
      <c r="P835" s="74" t="str">
        <f ca="1">IF(Proc[[#This Row],[DaysAgeing]]&gt;5,"yep","on track")</f>
        <v>on track</v>
      </c>
      <c r="Q835" s="3">
        <f ca="1">IF(Proc[[#This Row],[DateClosed]]="",ABS(NETWORKDAYS(Proc[[#This Row],[DateOpened]],TODAY()))-1,ABS(NETWORKDAYS(Proc[[#This Row],[DateOpened]],Proc[[#This Row],[DateClosed]]))-1)</f>
        <v>4</v>
      </c>
      <c r="R835" s="74" t="s">
        <v>1532</v>
      </c>
      <c r="S835" s="73"/>
    </row>
    <row r="836" spans="1:19">
      <c r="A836" t="s">
        <v>2593</v>
      </c>
      <c r="B836" s="73" t="str">
        <f>IFERROR(VLOOKUP(Proc[[#This Row],[App]],Table2[],3,0),"open")</f>
        <v>open</v>
      </c>
      <c r="C836" t="s">
        <v>370</v>
      </c>
      <c r="D836" t="s">
        <v>2576</v>
      </c>
      <c r="E836" t="s">
        <v>690</v>
      </c>
      <c r="F836" s="73" t="s">
        <v>2597</v>
      </c>
      <c r="G836" s="72" t="s">
        <v>400</v>
      </c>
      <c r="H836" s="73" t="str">
        <f>IF(Proc[[#This Row],[type]]="LFF (MDG-F)",MID(Proc[[#This Row],[Obj]],13,10),"")</f>
        <v/>
      </c>
      <c r="J836" s="73" t="b">
        <f>Proc[[#This Row],[Requested]]=Proc[[#This Row],[CurrentParent]]</f>
        <v>0</v>
      </c>
      <c r="K836" s="73" t="str">
        <f>IF(Proc[[#This Row],[Author]]="Marcela Urrego",VLOOKUP(LEFT(Proc[[#This Row],[Requested]],1),Table3[#All],2,0),VLOOKUP(Proc[[#This Row],[Author]],Table4[],2,0))</f>
        <v>MGF</v>
      </c>
      <c r="L836" s="32" t="s">
        <v>530</v>
      </c>
      <c r="M836" s="69">
        <v>45720.607928240737</v>
      </c>
      <c r="P836" s="74" t="str">
        <f ca="1">IF(Proc[[#This Row],[DaysAgeing]]&gt;5,"yep","on track")</f>
        <v>on track</v>
      </c>
      <c r="Q836" s="3">
        <f ca="1">IF(Proc[[#This Row],[DateClosed]]="",ABS(NETWORKDAYS(Proc[[#This Row],[DateOpened]],TODAY()))-1,ABS(NETWORKDAYS(Proc[[#This Row],[DateOpened]],Proc[[#This Row],[DateClosed]]))-1)</f>
        <v>4</v>
      </c>
      <c r="R836" s="74" t="s">
        <v>1532</v>
      </c>
      <c r="S836" s="73"/>
    </row>
    <row r="837" spans="1:19">
      <c r="A837" t="s">
        <v>2593</v>
      </c>
      <c r="B837" s="73" t="str">
        <f>IFERROR(VLOOKUP(Proc[[#This Row],[App]],Table2[],3,0),"open")</f>
        <v>open</v>
      </c>
      <c r="C837" t="s">
        <v>370</v>
      </c>
      <c r="D837" t="s">
        <v>2577</v>
      </c>
      <c r="E837" t="s">
        <v>1531</v>
      </c>
      <c r="F837" s="73" t="s">
        <v>689</v>
      </c>
      <c r="G837" s="72" t="s">
        <v>406</v>
      </c>
      <c r="H837" s="73" t="str">
        <f>IF(Proc[[#This Row],[type]]="LFF (MDG-F)",MID(Proc[[#This Row],[Obj]],13,10),"")</f>
        <v>DE10513301</v>
      </c>
      <c r="J837" s="73" t="b">
        <f>Proc[[#This Row],[Requested]]=Proc[[#This Row],[CurrentParent]]</f>
        <v>0</v>
      </c>
      <c r="K837" s="73" t="str">
        <f>IF(Proc[[#This Row],[Author]]="Marcela Urrego",VLOOKUP(LEFT(Proc[[#This Row],[Requested]],1),Table3[#All],2,0),VLOOKUP(Proc[[#This Row],[Author]],Table4[],2,0))</f>
        <v>MGF</v>
      </c>
      <c r="L837" s="32" t="s">
        <v>530</v>
      </c>
      <c r="M837" s="69">
        <v>45720.607928240737</v>
      </c>
      <c r="P837" s="74" t="str">
        <f ca="1">IF(Proc[[#This Row],[DaysAgeing]]&gt;5,"yep","on track")</f>
        <v>on track</v>
      </c>
      <c r="Q837" s="3">
        <f ca="1">IF(Proc[[#This Row],[DateClosed]]="",ABS(NETWORKDAYS(Proc[[#This Row],[DateOpened]],TODAY()))-1,ABS(NETWORKDAYS(Proc[[#This Row],[DateOpened]],Proc[[#This Row],[DateClosed]]))-1)</f>
        <v>4</v>
      </c>
      <c r="R837" s="74" t="s">
        <v>1532</v>
      </c>
      <c r="S837" s="73"/>
    </row>
    <row r="838" spans="1:19">
      <c r="A838" t="s">
        <v>2593</v>
      </c>
      <c r="B838" s="73" t="str">
        <f>IFERROR(VLOOKUP(Proc[[#This Row],[App]],Table2[],3,0),"open")</f>
        <v>open</v>
      </c>
      <c r="C838" t="s">
        <v>370</v>
      </c>
      <c r="D838" t="s">
        <v>2578</v>
      </c>
      <c r="E838" t="s">
        <v>2594</v>
      </c>
      <c r="F838" s="73" t="s">
        <v>2599</v>
      </c>
      <c r="G838" s="72" t="s">
        <v>406</v>
      </c>
      <c r="H838" s="73" t="str">
        <f>IF(Proc[[#This Row],[type]]="LFF (MDG-F)",MID(Proc[[#This Row],[Obj]],13,10),"")</f>
        <v>DE10533004</v>
      </c>
      <c r="J838" s="73" t="b">
        <f>Proc[[#This Row],[Requested]]=Proc[[#This Row],[CurrentParent]]</f>
        <v>0</v>
      </c>
      <c r="K838" s="73" t="str">
        <f>IF(Proc[[#This Row],[Author]]="Marcela Urrego",VLOOKUP(LEFT(Proc[[#This Row],[Requested]],1),Table3[#All],2,0),VLOOKUP(Proc[[#This Row],[Author]],Table4[],2,0))</f>
        <v>MGF</v>
      </c>
      <c r="L838" s="32" t="s">
        <v>530</v>
      </c>
      <c r="M838" s="69">
        <v>45720.607928240737</v>
      </c>
      <c r="P838" s="74" t="str">
        <f ca="1">IF(Proc[[#This Row],[DaysAgeing]]&gt;5,"yep","on track")</f>
        <v>on track</v>
      </c>
      <c r="Q838" s="3">
        <f ca="1">IF(Proc[[#This Row],[DateClosed]]="",ABS(NETWORKDAYS(Proc[[#This Row],[DateOpened]],TODAY()))-1,ABS(NETWORKDAYS(Proc[[#This Row],[DateOpened]],Proc[[#This Row],[DateClosed]]))-1)</f>
        <v>4</v>
      </c>
      <c r="R838" s="74" t="s">
        <v>1532</v>
      </c>
      <c r="S838" s="73"/>
    </row>
    <row r="839" spans="1:19">
      <c r="A839" t="s">
        <v>2593</v>
      </c>
      <c r="B839" s="73" t="str">
        <f>IFERROR(VLOOKUP(Proc[[#This Row],[App]],Table2[],3,0),"open")</f>
        <v>open</v>
      </c>
      <c r="C839" t="s">
        <v>370</v>
      </c>
      <c r="D839" t="s">
        <v>2579</v>
      </c>
      <c r="E839" t="s">
        <v>432</v>
      </c>
      <c r="F839" s="73" t="s">
        <v>2600</v>
      </c>
      <c r="G839" s="72" t="s">
        <v>406</v>
      </c>
      <c r="H839" s="73" t="str">
        <f>IF(Proc[[#This Row],[type]]="LFF (MDG-F)",MID(Proc[[#This Row],[Obj]],13,10),"")</f>
        <v>DE65GIT032</v>
      </c>
      <c r="J839" s="73" t="b">
        <f>Proc[[#This Row],[Requested]]=Proc[[#This Row],[CurrentParent]]</f>
        <v>0</v>
      </c>
      <c r="K839" s="73" t="str">
        <f>IF(Proc[[#This Row],[Author]]="Marcela Urrego",VLOOKUP(LEFT(Proc[[#This Row],[Requested]],1),Table3[#All],2,0),VLOOKUP(Proc[[#This Row],[Author]],Table4[],2,0))</f>
        <v>MGF</v>
      </c>
      <c r="L839" s="32" t="s">
        <v>530</v>
      </c>
      <c r="M839" s="69">
        <v>45720.607928240737</v>
      </c>
      <c r="P839" s="74" t="str">
        <f ca="1">IF(Proc[[#This Row],[DaysAgeing]]&gt;5,"yep","on track")</f>
        <v>on track</v>
      </c>
      <c r="Q839" s="3">
        <f ca="1">IF(Proc[[#This Row],[DateClosed]]="",ABS(NETWORKDAYS(Proc[[#This Row],[DateOpened]],TODAY()))-1,ABS(NETWORKDAYS(Proc[[#This Row],[DateOpened]],Proc[[#This Row],[DateClosed]]))-1)</f>
        <v>4</v>
      </c>
      <c r="R839" s="74" t="s">
        <v>1532</v>
      </c>
      <c r="S839" s="73"/>
    </row>
    <row r="840" spans="1:19">
      <c r="A840" t="s">
        <v>2593</v>
      </c>
      <c r="B840" s="73" t="str">
        <f>IFERROR(VLOOKUP(Proc[[#This Row],[App]],Table2[],3,0),"open")</f>
        <v>open</v>
      </c>
      <c r="C840" t="s">
        <v>370</v>
      </c>
      <c r="D840" t="s">
        <v>2580</v>
      </c>
      <c r="E840" t="s">
        <v>2595</v>
      </c>
      <c r="F840" s="73" t="s">
        <v>2262</v>
      </c>
      <c r="G840" s="72" t="s">
        <v>406</v>
      </c>
      <c r="H840" s="73" t="str">
        <f>IF(Proc[[#This Row],[type]]="LFF (MDG-F)",MID(Proc[[#This Row],[Obj]],13,10),"")</f>
        <v>VN50GIT050</v>
      </c>
      <c r="J840" s="73" t="b">
        <f>Proc[[#This Row],[Requested]]=Proc[[#This Row],[CurrentParent]]</f>
        <v>0</v>
      </c>
      <c r="K840" s="73" t="str">
        <f>IF(Proc[[#This Row],[Author]]="Marcela Urrego",VLOOKUP(LEFT(Proc[[#This Row],[Requested]],1),Table3[#All],2,0),VLOOKUP(Proc[[#This Row],[Author]],Table4[],2,0))</f>
        <v>MGF</v>
      </c>
      <c r="L840" s="32" t="s">
        <v>530</v>
      </c>
      <c r="M840" s="69">
        <v>45720.607928240737</v>
      </c>
      <c r="P840" s="74" t="str">
        <f ca="1">IF(Proc[[#This Row],[DaysAgeing]]&gt;5,"yep","on track")</f>
        <v>on track</v>
      </c>
      <c r="Q840" s="3">
        <f ca="1">IF(Proc[[#This Row],[DateClosed]]="",ABS(NETWORKDAYS(Proc[[#This Row],[DateOpened]],TODAY()))-1,ABS(NETWORKDAYS(Proc[[#This Row],[DateOpened]],Proc[[#This Row],[DateClosed]]))-1)</f>
        <v>4</v>
      </c>
      <c r="R840" s="74" t="s">
        <v>1532</v>
      </c>
      <c r="S840" s="73"/>
    </row>
    <row r="841" spans="1:19">
      <c r="A841" t="s">
        <v>2593</v>
      </c>
      <c r="B841" s="73" t="str">
        <f>IFERROR(VLOOKUP(Proc[[#This Row],[App]],Table2[],3,0),"open")</f>
        <v>open</v>
      </c>
      <c r="C841" t="s">
        <v>370</v>
      </c>
      <c r="D841" t="s">
        <v>2581</v>
      </c>
      <c r="E841" t="s">
        <v>429</v>
      </c>
      <c r="F841" s="73" t="s">
        <v>2598</v>
      </c>
      <c r="G841" s="72" t="s">
        <v>406</v>
      </c>
      <c r="H841" s="73" t="str">
        <f>IF(Proc[[#This Row],[type]]="LFF (MDG-F)",MID(Proc[[#This Row],[Obj]],13,10),"")</f>
        <v>ZA50GIT11B</v>
      </c>
      <c r="J841" s="73" t="b">
        <f>Proc[[#This Row],[Requested]]=Proc[[#This Row],[CurrentParent]]</f>
        <v>0</v>
      </c>
      <c r="K841" s="73" t="str">
        <f>IF(Proc[[#This Row],[Author]]="Marcela Urrego",VLOOKUP(LEFT(Proc[[#This Row],[Requested]],1),Table3[#All],2,0),VLOOKUP(Proc[[#This Row],[Author]],Table4[],2,0))</f>
        <v>MGF</v>
      </c>
      <c r="L841" s="32" t="s">
        <v>530</v>
      </c>
      <c r="M841" s="69">
        <v>45720.607928240737</v>
      </c>
      <c r="P841" s="74" t="str">
        <f ca="1">IF(Proc[[#This Row],[DaysAgeing]]&gt;5,"yep","on track")</f>
        <v>on track</v>
      </c>
      <c r="Q841" s="3">
        <f ca="1">IF(Proc[[#This Row],[DateClosed]]="",ABS(NETWORKDAYS(Proc[[#This Row],[DateOpened]],TODAY()))-1,ABS(NETWORKDAYS(Proc[[#This Row],[DateOpened]],Proc[[#This Row],[DateClosed]]))-1)</f>
        <v>4</v>
      </c>
      <c r="R841" s="74" t="s">
        <v>1532</v>
      </c>
      <c r="S841" s="73"/>
    </row>
    <row r="842" spans="1:19">
      <c r="A842" t="s">
        <v>2593</v>
      </c>
      <c r="B842" s="73" t="str">
        <f>IFERROR(VLOOKUP(Proc[[#This Row],[App]],Table2[],3,0),"open")</f>
        <v>open</v>
      </c>
      <c r="C842" t="s">
        <v>370</v>
      </c>
      <c r="D842" t="s">
        <v>2582</v>
      </c>
      <c r="E842" t="s">
        <v>1531</v>
      </c>
      <c r="F842" s="73" t="s">
        <v>689</v>
      </c>
      <c r="G842" s="72" t="s">
        <v>406</v>
      </c>
      <c r="H842" s="73" t="str">
        <f>IF(Proc[[#This Row],[type]]="LFF (MDG-F)",MID(Proc[[#This Row],[Obj]],13,10),"")</f>
        <v>US10GIT044</v>
      </c>
      <c r="J842" s="73" t="b">
        <f>Proc[[#This Row],[Requested]]=Proc[[#This Row],[CurrentParent]]</f>
        <v>0</v>
      </c>
      <c r="K842" s="73" t="str">
        <f>IF(Proc[[#This Row],[Author]]="Marcela Urrego",VLOOKUP(LEFT(Proc[[#This Row],[Requested]],1),Table3[#All],2,0),VLOOKUP(Proc[[#This Row],[Author]],Table4[],2,0))</f>
        <v>MGF</v>
      </c>
      <c r="L842" s="32" t="s">
        <v>530</v>
      </c>
      <c r="M842" s="69">
        <v>45720.607928240737</v>
      </c>
      <c r="P842" s="74" t="str">
        <f ca="1">IF(Proc[[#This Row],[DaysAgeing]]&gt;5,"yep","on track")</f>
        <v>on track</v>
      </c>
      <c r="Q842" s="3">
        <f ca="1">IF(Proc[[#This Row],[DateClosed]]="",ABS(NETWORKDAYS(Proc[[#This Row],[DateOpened]],TODAY()))-1,ABS(NETWORKDAYS(Proc[[#This Row],[DateOpened]],Proc[[#This Row],[DateClosed]]))-1)</f>
        <v>4</v>
      </c>
      <c r="R842" s="74" t="s">
        <v>1532</v>
      </c>
      <c r="S842" s="73"/>
    </row>
    <row r="843" spans="1:19">
      <c r="A843" t="s">
        <v>2593</v>
      </c>
      <c r="B843" s="73" t="str">
        <f>IFERROR(VLOOKUP(Proc[[#This Row],[App]],Table2[],3,0),"open")</f>
        <v>open</v>
      </c>
      <c r="C843" t="s">
        <v>370</v>
      </c>
      <c r="D843" t="s">
        <v>2583</v>
      </c>
      <c r="E843" t="s">
        <v>1531</v>
      </c>
      <c r="F843" s="73" t="s">
        <v>689</v>
      </c>
      <c r="G843" s="72" t="s">
        <v>400</v>
      </c>
      <c r="H843" s="73"/>
      <c r="J843" s="73" t="b">
        <f>Proc[[#This Row],[Requested]]=Proc[[#This Row],[CurrentParent]]</f>
        <v>0</v>
      </c>
      <c r="K843" s="73" t="str">
        <f>IF(Proc[[#This Row],[Author]]="Marcela Urrego",VLOOKUP(LEFT(Proc[[#This Row],[Requested]],1),Table3[#All],2,0),VLOOKUP(Proc[[#This Row],[Author]],Table4[],2,0))</f>
        <v>MGF</v>
      </c>
      <c r="L843" s="32" t="s">
        <v>530</v>
      </c>
      <c r="M843" s="69">
        <v>45720.607928240737</v>
      </c>
      <c r="P843" s="74" t="str">
        <f ca="1">IF(Proc[[#This Row],[DaysAgeing]]&gt;5,"yep","on track")</f>
        <v>on track</v>
      </c>
      <c r="Q843" s="3">
        <f ca="1">IF(Proc[[#This Row],[DateClosed]]="",ABS(NETWORKDAYS(Proc[[#This Row],[DateOpened]],TODAY()))-1,ABS(NETWORKDAYS(Proc[[#This Row],[DateOpened]],Proc[[#This Row],[DateClosed]]))-1)</f>
        <v>4</v>
      </c>
      <c r="R843" s="74" t="s">
        <v>1532</v>
      </c>
      <c r="S843" s="73"/>
    </row>
    <row r="844" spans="1:19">
      <c r="A844" t="s">
        <v>2593</v>
      </c>
      <c r="B844" s="73" t="str">
        <f>IFERROR(VLOOKUP(Proc[[#This Row],[App]],Table2[],3,0),"open")</f>
        <v>open</v>
      </c>
      <c r="C844" t="s">
        <v>370</v>
      </c>
      <c r="D844" t="s">
        <v>2584</v>
      </c>
      <c r="E844" t="s">
        <v>431</v>
      </c>
      <c r="F844" s="73" t="s">
        <v>2601</v>
      </c>
      <c r="G844" s="72" t="s">
        <v>400</v>
      </c>
      <c r="H844" s="73" t="str">
        <f>IF(Proc[[#This Row],[type]]="LFF (MDG-F)",MID(Proc[[#This Row],[Obj]],13,10),"")</f>
        <v/>
      </c>
      <c r="J844" s="73" t="b">
        <f>Proc[[#This Row],[Requested]]=Proc[[#This Row],[CurrentParent]]</f>
        <v>0</v>
      </c>
      <c r="K844" s="73" t="str">
        <f>IF(Proc[[#This Row],[Author]]="Marcela Urrego",VLOOKUP(LEFT(Proc[[#This Row],[Requested]],1),Table3[#All],2,0),VLOOKUP(Proc[[#This Row],[Author]],Table4[],2,0))</f>
        <v>MGF</v>
      </c>
      <c r="L844" s="32" t="s">
        <v>530</v>
      </c>
      <c r="M844" s="69">
        <v>45720.607928240737</v>
      </c>
      <c r="P844" s="74" t="str">
        <f ca="1">IF(Proc[[#This Row],[DaysAgeing]]&gt;5,"yep","on track")</f>
        <v>on track</v>
      </c>
      <c r="Q844" s="3">
        <f ca="1">IF(Proc[[#This Row],[DateClosed]]="",ABS(NETWORKDAYS(Proc[[#This Row],[DateOpened]],TODAY()))-1,ABS(NETWORKDAYS(Proc[[#This Row],[DateOpened]],Proc[[#This Row],[DateClosed]]))-1)</f>
        <v>4</v>
      </c>
      <c r="R844" s="74" t="s">
        <v>1532</v>
      </c>
      <c r="S844" s="73"/>
    </row>
    <row r="845" spans="1:19">
      <c r="A845" t="s">
        <v>2593</v>
      </c>
      <c r="B845" s="73" t="str">
        <f>IFERROR(VLOOKUP(Proc[[#This Row],[App]],Table2[],3,0),"open")</f>
        <v>open</v>
      </c>
      <c r="C845" t="s">
        <v>370</v>
      </c>
      <c r="D845" t="s">
        <v>2585</v>
      </c>
      <c r="E845" t="s">
        <v>1287</v>
      </c>
      <c r="F845" s="73" t="s">
        <v>1293</v>
      </c>
      <c r="G845" s="72" t="s">
        <v>400</v>
      </c>
      <c r="H845" s="73" t="str">
        <f>IF(Proc[[#This Row],[type]]="LFF (MDG-F)",MID(Proc[[#This Row],[Obj]],13,10),"")</f>
        <v/>
      </c>
      <c r="J845" s="73" t="b">
        <f>Proc[[#This Row],[Requested]]=Proc[[#This Row],[CurrentParent]]</f>
        <v>0</v>
      </c>
      <c r="K845" s="73" t="str">
        <f>IF(Proc[[#This Row],[Author]]="Marcela Urrego",VLOOKUP(LEFT(Proc[[#This Row],[Requested]],1),Table3[#All],2,0),VLOOKUP(Proc[[#This Row],[Author]],Table4[],2,0))</f>
        <v>MGF</v>
      </c>
      <c r="L845" s="32" t="s">
        <v>530</v>
      </c>
      <c r="M845" s="69">
        <v>45720.607928240737</v>
      </c>
      <c r="P845" s="74" t="str">
        <f ca="1">IF(Proc[[#This Row],[DaysAgeing]]&gt;5,"yep","on track")</f>
        <v>on track</v>
      </c>
      <c r="Q845" s="3">
        <f ca="1">IF(Proc[[#This Row],[DateClosed]]="",ABS(NETWORKDAYS(Proc[[#This Row],[DateOpened]],TODAY()))-1,ABS(NETWORKDAYS(Proc[[#This Row],[DateOpened]],Proc[[#This Row],[DateClosed]]))-1)</f>
        <v>4</v>
      </c>
      <c r="R845" s="74" t="s">
        <v>1532</v>
      </c>
      <c r="S845" s="73"/>
    </row>
    <row r="846" spans="1:19">
      <c r="A846" t="s">
        <v>2593</v>
      </c>
      <c r="B846" s="73" t="str">
        <f>IFERROR(VLOOKUP(Proc[[#This Row],[App]],Table2[],3,0),"open")</f>
        <v>open</v>
      </c>
      <c r="C846" t="s">
        <v>370</v>
      </c>
      <c r="D846" t="s">
        <v>2586</v>
      </c>
      <c r="E846" t="s">
        <v>1287</v>
      </c>
      <c r="F846" s="73" t="s">
        <v>1293</v>
      </c>
      <c r="G846" s="72" t="s">
        <v>400</v>
      </c>
      <c r="H846" s="73" t="str">
        <f>IF(Proc[[#This Row],[type]]="LFF (MDG-F)",MID(Proc[[#This Row],[Obj]],13,10),"")</f>
        <v/>
      </c>
      <c r="J846" s="73" t="b">
        <f>Proc[[#This Row],[Requested]]=Proc[[#This Row],[CurrentParent]]</f>
        <v>0</v>
      </c>
      <c r="K846" s="73" t="str">
        <f>IF(Proc[[#This Row],[Author]]="Marcela Urrego",VLOOKUP(LEFT(Proc[[#This Row],[Requested]],1),Table3[#All],2,0),VLOOKUP(Proc[[#This Row],[Author]],Table4[],2,0))</f>
        <v>MGF</v>
      </c>
      <c r="L846" s="32" t="s">
        <v>530</v>
      </c>
      <c r="M846" s="69">
        <v>45720.607928240737</v>
      </c>
      <c r="P846" s="74" t="str">
        <f ca="1">IF(Proc[[#This Row],[DaysAgeing]]&gt;5,"yep","on track")</f>
        <v>on track</v>
      </c>
      <c r="Q846" s="3">
        <f ca="1">IF(Proc[[#This Row],[DateClosed]]="",ABS(NETWORKDAYS(Proc[[#This Row],[DateOpened]],TODAY()))-1,ABS(NETWORKDAYS(Proc[[#This Row],[DateOpened]],Proc[[#This Row],[DateClosed]]))-1)</f>
        <v>4</v>
      </c>
      <c r="R846" s="74" t="s">
        <v>1532</v>
      </c>
      <c r="S846" s="73"/>
    </row>
    <row r="847" spans="1:19">
      <c r="A847" t="s">
        <v>2593</v>
      </c>
      <c r="B847" s="73" t="str">
        <f>IFERROR(VLOOKUP(Proc[[#This Row],[App]],Table2[],3,0),"open")</f>
        <v>open</v>
      </c>
      <c r="C847" t="s">
        <v>370</v>
      </c>
      <c r="D847" t="s">
        <v>2587</v>
      </c>
      <c r="E847" t="s">
        <v>431</v>
      </c>
      <c r="F847" s="73" t="s">
        <v>1293</v>
      </c>
      <c r="G847" s="72" t="s">
        <v>400</v>
      </c>
      <c r="H847" s="73" t="str">
        <f>IF(Proc[[#This Row],[type]]="LFF (MDG-F)",MID(Proc[[#This Row],[Obj]],13,10),"")</f>
        <v/>
      </c>
      <c r="J847" s="73" t="b">
        <f>Proc[[#This Row],[Requested]]=Proc[[#This Row],[CurrentParent]]</f>
        <v>0</v>
      </c>
      <c r="K847" s="73" t="str">
        <f>IF(Proc[[#This Row],[Author]]="Marcela Urrego",VLOOKUP(LEFT(Proc[[#This Row],[Requested]],1),Table3[#All],2,0),VLOOKUP(Proc[[#This Row],[Author]],Table4[],2,0))</f>
        <v>MGF</v>
      </c>
      <c r="L847" s="32" t="s">
        <v>530</v>
      </c>
      <c r="M847" s="69">
        <v>45720.607928240737</v>
      </c>
      <c r="P847" s="74" t="str">
        <f ca="1">IF(Proc[[#This Row],[DaysAgeing]]&gt;5,"yep","on track")</f>
        <v>on track</v>
      </c>
      <c r="Q847" s="3">
        <f ca="1">IF(Proc[[#This Row],[DateClosed]]="",ABS(NETWORKDAYS(Proc[[#This Row],[DateOpened]],TODAY()))-1,ABS(NETWORKDAYS(Proc[[#This Row],[DateOpened]],Proc[[#This Row],[DateClosed]]))-1)</f>
        <v>4</v>
      </c>
      <c r="R847" s="74" t="s">
        <v>1532</v>
      </c>
      <c r="S847" s="73"/>
    </row>
    <row r="848" spans="1:19">
      <c r="A848" t="s">
        <v>2593</v>
      </c>
      <c r="B848" s="73" t="str">
        <f>IFERROR(VLOOKUP(Proc[[#This Row],[App]],Table2[],3,0),"open")</f>
        <v>open</v>
      </c>
      <c r="C848" t="s">
        <v>370</v>
      </c>
      <c r="D848" t="s">
        <v>2588</v>
      </c>
      <c r="E848" t="s">
        <v>1531</v>
      </c>
      <c r="F848" s="73" t="s">
        <v>689</v>
      </c>
      <c r="G848" s="72" t="s">
        <v>400</v>
      </c>
      <c r="H848" s="73" t="str">
        <f>IF(Proc[[#This Row],[type]]="LFF (MDG-F)",MID(Proc[[#This Row],[Obj]],13,10),"")</f>
        <v/>
      </c>
      <c r="J848" s="73" t="b">
        <f>Proc[[#This Row],[Requested]]=Proc[[#This Row],[CurrentParent]]</f>
        <v>0</v>
      </c>
      <c r="K848" s="73" t="str">
        <f>IF(Proc[[#This Row],[Author]]="Marcela Urrego",VLOOKUP(LEFT(Proc[[#This Row],[Requested]],1),Table3[#All],2,0),VLOOKUP(Proc[[#This Row],[Author]],Table4[],2,0))</f>
        <v>MGF</v>
      </c>
      <c r="L848" s="32" t="s">
        <v>530</v>
      </c>
      <c r="M848" s="69">
        <v>45720.607928240737</v>
      </c>
      <c r="P848" s="74" t="str">
        <f ca="1">IF(Proc[[#This Row],[DaysAgeing]]&gt;5,"yep","on track")</f>
        <v>on track</v>
      </c>
      <c r="Q848" s="3">
        <f ca="1">IF(Proc[[#This Row],[DateClosed]]="",ABS(NETWORKDAYS(Proc[[#This Row],[DateOpened]],TODAY()))-1,ABS(NETWORKDAYS(Proc[[#This Row],[DateOpened]],Proc[[#This Row],[DateClosed]]))-1)</f>
        <v>4</v>
      </c>
      <c r="R848" s="74" t="s">
        <v>1532</v>
      </c>
      <c r="S848" s="73"/>
    </row>
    <row r="849" spans="1:19">
      <c r="A849" t="s">
        <v>2593</v>
      </c>
      <c r="B849" s="73" t="str">
        <f>IFERROR(VLOOKUP(Proc[[#This Row],[App]],Table2[],3,0),"open")</f>
        <v>open</v>
      </c>
      <c r="C849" t="s">
        <v>370</v>
      </c>
      <c r="D849" t="s">
        <v>2589</v>
      </c>
      <c r="E849" t="s">
        <v>1531</v>
      </c>
      <c r="F849" s="73" t="s">
        <v>689</v>
      </c>
      <c r="G849" s="72" t="s">
        <v>400</v>
      </c>
      <c r="H849" s="73" t="str">
        <f>IF(Proc[[#This Row],[type]]="LFF (MDG-F)",MID(Proc[[#This Row],[Obj]],13,10),"")</f>
        <v/>
      </c>
      <c r="J849" s="73" t="b">
        <f>Proc[[#This Row],[Requested]]=Proc[[#This Row],[CurrentParent]]</f>
        <v>0</v>
      </c>
      <c r="K849" s="73" t="str">
        <f>IF(Proc[[#This Row],[Author]]="Marcela Urrego",VLOOKUP(LEFT(Proc[[#This Row],[Requested]],1),Table3[#All],2,0),VLOOKUP(Proc[[#This Row],[Author]],Table4[],2,0))</f>
        <v>MGF</v>
      </c>
      <c r="L849" s="32" t="s">
        <v>530</v>
      </c>
      <c r="M849" s="69">
        <v>45720.607928240737</v>
      </c>
      <c r="P849" s="74" t="str">
        <f ca="1">IF(Proc[[#This Row],[DaysAgeing]]&gt;5,"yep","on track")</f>
        <v>on track</v>
      </c>
      <c r="Q849" s="3">
        <f ca="1">IF(Proc[[#This Row],[DateClosed]]="",ABS(NETWORKDAYS(Proc[[#This Row],[DateOpened]],TODAY()))-1,ABS(NETWORKDAYS(Proc[[#This Row],[DateOpened]],Proc[[#This Row],[DateClosed]]))-1)</f>
        <v>4</v>
      </c>
      <c r="R849" s="74" t="s">
        <v>1532</v>
      </c>
      <c r="S849" s="73"/>
    </row>
    <row r="850" spans="1:19">
      <c r="A850" t="s">
        <v>2593</v>
      </c>
      <c r="B850" s="73" t="str">
        <f>IFERROR(VLOOKUP(Proc[[#This Row],[App]],Table2[],3,0),"open")</f>
        <v>open</v>
      </c>
      <c r="C850" t="s">
        <v>370</v>
      </c>
      <c r="D850" t="s">
        <v>2590</v>
      </c>
      <c r="E850" t="s">
        <v>426</v>
      </c>
      <c r="F850" s="73" t="s">
        <v>2602</v>
      </c>
      <c r="G850" s="72" t="s">
        <v>400</v>
      </c>
      <c r="H850" s="73" t="str">
        <f>IF(Proc[[#This Row],[type]]="LFF (MDG-F)",MID(Proc[[#This Row],[Obj]],13,10),"")</f>
        <v/>
      </c>
      <c r="J850" s="73" t="b">
        <f>Proc[[#This Row],[Requested]]=Proc[[#This Row],[CurrentParent]]</f>
        <v>0</v>
      </c>
      <c r="K850" s="73" t="str">
        <f>IF(Proc[[#This Row],[Author]]="Marcela Urrego",VLOOKUP(LEFT(Proc[[#This Row],[Requested]],1),Table3[#All],2,0),VLOOKUP(Proc[[#This Row],[Author]],Table4[],2,0))</f>
        <v>MGF</v>
      </c>
      <c r="L850" s="32" t="s">
        <v>530</v>
      </c>
      <c r="M850" s="69">
        <v>45720.607928240737</v>
      </c>
      <c r="P850" s="74" t="str">
        <f ca="1">IF(Proc[[#This Row],[DaysAgeing]]&gt;5,"yep","on track")</f>
        <v>on track</v>
      </c>
      <c r="Q850" s="3">
        <f ca="1">IF(Proc[[#This Row],[DateClosed]]="",ABS(NETWORKDAYS(Proc[[#This Row],[DateOpened]],TODAY()))-1,ABS(NETWORKDAYS(Proc[[#This Row],[DateOpened]],Proc[[#This Row],[DateClosed]]))-1)</f>
        <v>4</v>
      </c>
      <c r="R850" s="74" t="s">
        <v>1532</v>
      </c>
      <c r="S850" s="73"/>
    </row>
    <row r="851" spans="1:19">
      <c r="A851" t="s">
        <v>2593</v>
      </c>
      <c r="B851" s="73" t="str">
        <f>IFERROR(VLOOKUP(Proc[[#This Row],[App]],Table2[],3,0),"open")</f>
        <v>open</v>
      </c>
      <c r="C851" t="s">
        <v>370</v>
      </c>
      <c r="D851" t="s">
        <v>2591</v>
      </c>
      <c r="E851" t="s">
        <v>2596</v>
      </c>
      <c r="F851" s="73" t="s">
        <v>2603</v>
      </c>
      <c r="G851" s="72" t="s">
        <v>400</v>
      </c>
      <c r="H851" s="73" t="str">
        <f>IF(Proc[[#This Row],[type]]="LFF (MDG-F)",MID(Proc[[#This Row],[Obj]],13,10),"")</f>
        <v/>
      </c>
      <c r="J851" s="73" t="b">
        <f>Proc[[#This Row],[Requested]]=Proc[[#This Row],[CurrentParent]]</f>
        <v>0</v>
      </c>
      <c r="K851" s="73" t="str">
        <f>IF(Proc[[#This Row],[Author]]="Marcela Urrego",VLOOKUP(LEFT(Proc[[#This Row],[Requested]],1),Table3[#All],2,0),VLOOKUP(Proc[[#This Row],[Author]],Table4[],2,0))</f>
        <v>MGF</v>
      </c>
      <c r="L851" s="32" t="s">
        <v>530</v>
      </c>
      <c r="M851" s="69">
        <v>45720.607928240737</v>
      </c>
      <c r="P851" s="74" t="str">
        <f ca="1">IF(Proc[[#This Row],[DaysAgeing]]&gt;5,"yep","on track")</f>
        <v>on track</v>
      </c>
      <c r="Q851" s="3">
        <f ca="1">IF(Proc[[#This Row],[DateClosed]]="",ABS(NETWORKDAYS(Proc[[#This Row],[DateOpened]],TODAY()))-1,ABS(NETWORKDAYS(Proc[[#This Row],[DateOpened]],Proc[[#This Row],[DateClosed]]))-1)</f>
        <v>4</v>
      </c>
      <c r="R851" s="74" t="s">
        <v>1532</v>
      </c>
      <c r="S851" s="73"/>
    </row>
    <row r="852" spans="1:19">
      <c r="A852" t="s">
        <v>2593</v>
      </c>
      <c r="B852" s="73" t="str">
        <f>IFERROR(VLOOKUP(Proc[[#This Row],[App]],Table2[],3,0),"open")</f>
        <v>open</v>
      </c>
      <c r="C852" t="s">
        <v>370</v>
      </c>
      <c r="D852" t="s">
        <v>2592</v>
      </c>
      <c r="E852" t="s">
        <v>1531</v>
      </c>
      <c r="F852" s="73" t="s">
        <v>689</v>
      </c>
      <c r="G852" s="72" t="s">
        <v>400</v>
      </c>
      <c r="H852" s="73" t="str">
        <f>IF(Proc[[#This Row],[type]]="LFF (MDG-F)",MID(Proc[[#This Row],[Obj]],13,10),"")</f>
        <v/>
      </c>
      <c r="J852" s="73" t="b">
        <f>Proc[[#This Row],[Requested]]=Proc[[#This Row],[CurrentParent]]</f>
        <v>0</v>
      </c>
      <c r="K852" s="73" t="str">
        <f>IF(Proc[[#This Row],[Author]]="Marcela Urrego",VLOOKUP(LEFT(Proc[[#This Row],[Requested]],1),Table3[#All],2,0),VLOOKUP(Proc[[#This Row],[Author]],Table4[],2,0))</f>
        <v>MGF</v>
      </c>
      <c r="L852" s="32" t="s">
        <v>530</v>
      </c>
      <c r="M852" s="69">
        <v>45720.607928240737</v>
      </c>
      <c r="P852" s="74" t="str">
        <f ca="1">IF(Proc[[#This Row],[DaysAgeing]]&gt;5,"yep","on track")</f>
        <v>on track</v>
      </c>
      <c r="Q852" s="3">
        <f ca="1">IF(Proc[[#This Row],[DateClosed]]="",ABS(NETWORKDAYS(Proc[[#This Row],[DateOpened]],TODAY()))-1,ABS(NETWORKDAYS(Proc[[#This Row],[DateOpened]],Proc[[#This Row],[DateClosed]]))-1)</f>
        <v>4</v>
      </c>
      <c r="R852" s="74" t="s">
        <v>1532</v>
      </c>
      <c r="S852" s="73"/>
    </row>
    <row r="853" spans="1:19" hidden="1">
      <c r="A853" t="s">
        <v>2611</v>
      </c>
      <c r="B853" s="73" t="str">
        <f>IFERROR(VLOOKUP(Proc[[#This Row],[App]],Table2[],3,0),"open")</f>
        <v>ok</v>
      </c>
      <c r="C853" s="72" t="s">
        <v>377</v>
      </c>
      <c r="D853" t="s">
        <v>2604</v>
      </c>
      <c r="E853" t="s">
        <v>2605</v>
      </c>
      <c r="F853" s="73"/>
      <c r="G853" s="72" t="s">
        <v>400</v>
      </c>
      <c r="H853" s="73" t="str">
        <f>IF(Proc[[#This Row],[type]]="LFF (MDG-F)",MID(Proc[[#This Row],[Obj]],13,10),"")</f>
        <v/>
      </c>
      <c r="J853" s="73" t="b">
        <f>Proc[[#This Row],[Requested]]=Proc[[#This Row],[CurrentParent]]</f>
        <v>0</v>
      </c>
      <c r="K853" s="73" t="str">
        <f>IF(Proc[[#This Row],[Author]]="Marcela Urrego",VLOOKUP(LEFT(Proc[[#This Row],[Requested]],1),Table3[#All],2,0),VLOOKUP(Proc[[#This Row],[Author]],Table4[],2,0))</f>
        <v>HC</v>
      </c>
      <c r="L853" s="32" t="s">
        <v>530</v>
      </c>
      <c r="M853" s="69">
        <v>45720.458009259259</v>
      </c>
      <c r="O853" s="69">
        <v>45722</v>
      </c>
      <c r="P853" s="74" t="str">
        <f ca="1">IF(Proc[[#This Row],[DaysAgeing]]&gt;5,"yep","on track")</f>
        <v>on track</v>
      </c>
      <c r="Q853" s="3">
        <f ca="1">IF(Proc[[#This Row],[DateClosed]]="",ABS(NETWORKDAYS(Proc[[#This Row],[DateOpened]],TODAY()))-1,ABS(NETWORKDAYS(Proc[[#This Row],[DateOpened]],Proc[[#This Row],[DateClosed]]))-1)</f>
        <v>2</v>
      </c>
      <c r="R853" s="72" t="s">
        <v>416</v>
      </c>
      <c r="S853" s="73"/>
    </row>
    <row r="854" spans="1:19" hidden="1">
      <c r="A854" s="72" t="s">
        <v>2611</v>
      </c>
      <c r="B854" s="73" t="str">
        <f>IFERROR(VLOOKUP(Proc[[#This Row],[App]],Table2[],3,0),"open")</f>
        <v>ok</v>
      </c>
      <c r="C854" s="72" t="s">
        <v>377</v>
      </c>
      <c r="D854" t="s">
        <v>2606</v>
      </c>
      <c r="E854" t="s">
        <v>2605</v>
      </c>
      <c r="F854" s="73"/>
      <c r="G854" s="72" t="s">
        <v>400</v>
      </c>
      <c r="H854" s="73" t="str">
        <f>IF(Proc[[#This Row],[type]]="LFF (MDG-F)",MID(Proc[[#This Row],[Obj]],13,10),"")</f>
        <v/>
      </c>
      <c r="J854" s="73" t="b">
        <f>Proc[[#This Row],[Requested]]=Proc[[#This Row],[CurrentParent]]</f>
        <v>0</v>
      </c>
      <c r="K854" s="73" t="str">
        <f>IF(Proc[[#This Row],[Author]]="Marcela Urrego",VLOOKUP(LEFT(Proc[[#This Row],[Requested]],1),Table3[#All],2,0),VLOOKUP(Proc[[#This Row],[Author]],Table4[],2,0))</f>
        <v>HC</v>
      </c>
      <c r="L854" s="32" t="s">
        <v>530</v>
      </c>
      <c r="M854" s="69">
        <v>45720.458009259259</v>
      </c>
      <c r="O854" s="69">
        <v>45722</v>
      </c>
      <c r="P854" s="74" t="str">
        <f ca="1">IF(Proc[[#This Row],[DaysAgeing]]&gt;5,"yep","on track")</f>
        <v>on track</v>
      </c>
      <c r="Q854" s="3">
        <f ca="1">IF(Proc[[#This Row],[DateClosed]]="",ABS(NETWORKDAYS(Proc[[#This Row],[DateOpened]],TODAY()))-1,ABS(NETWORKDAYS(Proc[[#This Row],[DateOpened]],Proc[[#This Row],[DateClosed]]))-1)</f>
        <v>2</v>
      </c>
      <c r="R854" s="72" t="s">
        <v>416</v>
      </c>
      <c r="S854" s="73"/>
    </row>
    <row r="855" spans="1:19" hidden="1">
      <c r="A855" s="72" t="s">
        <v>2611</v>
      </c>
      <c r="B855" s="73" t="str">
        <f>IFERROR(VLOOKUP(Proc[[#This Row],[App]],Table2[],3,0),"open")</f>
        <v>ok</v>
      </c>
      <c r="C855" s="72" t="s">
        <v>377</v>
      </c>
      <c r="D855" t="s">
        <v>2607</v>
      </c>
      <c r="E855" t="s">
        <v>2605</v>
      </c>
      <c r="F855" s="73"/>
      <c r="G855" s="72" t="s">
        <v>400</v>
      </c>
      <c r="H855" s="73" t="str">
        <f>IF(Proc[[#This Row],[type]]="LFF (MDG-F)",MID(Proc[[#This Row],[Obj]],13,10),"")</f>
        <v/>
      </c>
      <c r="J855" s="73" t="b">
        <f>Proc[[#This Row],[Requested]]=Proc[[#This Row],[CurrentParent]]</f>
        <v>0</v>
      </c>
      <c r="K855" s="73" t="str">
        <f>IF(Proc[[#This Row],[Author]]="Marcela Urrego",VLOOKUP(LEFT(Proc[[#This Row],[Requested]],1),Table3[#All],2,0),VLOOKUP(Proc[[#This Row],[Author]],Table4[],2,0))</f>
        <v>HC</v>
      </c>
      <c r="L855" s="32" t="s">
        <v>530</v>
      </c>
      <c r="M855" s="69">
        <v>45720.458009259259</v>
      </c>
      <c r="O855" s="69">
        <v>45722</v>
      </c>
      <c r="P855" s="74" t="str">
        <f ca="1">IF(Proc[[#This Row],[DaysAgeing]]&gt;5,"yep","on track")</f>
        <v>on track</v>
      </c>
      <c r="Q855" s="3">
        <f ca="1">IF(Proc[[#This Row],[DateClosed]]="",ABS(NETWORKDAYS(Proc[[#This Row],[DateOpened]],TODAY()))-1,ABS(NETWORKDAYS(Proc[[#This Row],[DateOpened]],Proc[[#This Row],[DateClosed]]))-1)</f>
        <v>2</v>
      </c>
      <c r="R855" s="72" t="s">
        <v>416</v>
      </c>
      <c r="S855" s="73"/>
    </row>
    <row r="856" spans="1:19" hidden="1">
      <c r="A856" s="72" t="s">
        <v>2611</v>
      </c>
      <c r="B856" s="73" t="str">
        <f>IFERROR(VLOOKUP(Proc[[#This Row],[App]],Table2[],3,0),"open")</f>
        <v>ok</v>
      </c>
      <c r="C856" s="72" t="s">
        <v>369</v>
      </c>
      <c r="D856" t="s">
        <v>2608</v>
      </c>
      <c r="E856" t="s">
        <v>2605</v>
      </c>
      <c r="F856" s="73"/>
      <c r="G856" s="72" t="s">
        <v>400</v>
      </c>
      <c r="H856" s="73" t="str">
        <f>IF(Proc[[#This Row],[type]]="LFF (MDG-F)",MID(Proc[[#This Row],[Obj]],13,10),"")</f>
        <v/>
      </c>
      <c r="J856" s="73" t="b">
        <f>Proc[[#This Row],[Requested]]=Proc[[#This Row],[CurrentParent]]</f>
        <v>0</v>
      </c>
      <c r="K856" s="73" t="str">
        <f>IF(Proc[[#This Row],[Author]]="Marcela Urrego",VLOOKUP(LEFT(Proc[[#This Row],[Requested]],1),Table3[#All],2,0),VLOOKUP(Proc[[#This Row],[Author]],Table4[],2,0))</f>
        <v>HC</v>
      </c>
      <c r="L856" s="32" t="s">
        <v>530</v>
      </c>
      <c r="M856" s="69">
        <v>45720.458009259259</v>
      </c>
      <c r="N856" s="69">
        <v>45722</v>
      </c>
      <c r="O856" s="69">
        <v>45722</v>
      </c>
      <c r="P856" s="74" t="str">
        <f ca="1">IF(Proc[[#This Row],[DaysAgeing]]&gt;5,"yep","on track")</f>
        <v>on track</v>
      </c>
      <c r="Q856" s="3">
        <f ca="1">IF(Proc[[#This Row],[DateClosed]]="",ABS(NETWORKDAYS(Proc[[#This Row],[DateOpened]],TODAY()))-1,ABS(NETWORKDAYS(Proc[[#This Row],[DateOpened]],Proc[[#This Row],[DateClosed]]))-1)</f>
        <v>2</v>
      </c>
      <c r="R856" s="72" t="s">
        <v>416</v>
      </c>
      <c r="S856" s="73"/>
    </row>
    <row r="857" spans="1:19" hidden="1">
      <c r="A857" s="72" t="s">
        <v>2611</v>
      </c>
      <c r="B857" s="73" t="str">
        <f>IFERROR(VLOOKUP(Proc[[#This Row],[App]],Table2[],3,0),"open")</f>
        <v>ok</v>
      </c>
      <c r="C857" s="72" t="s">
        <v>369</v>
      </c>
      <c r="D857" t="s">
        <v>2609</v>
      </c>
      <c r="E857" t="s">
        <v>2605</v>
      </c>
      <c r="F857" s="73"/>
      <c r="G857" s="72" t="s">
        <v>400</v>
      </c>
      <c r="H857" s="73" t="str">
        <f>IF(Proc[[#This Row],[type]]="LFF (MDG-F)",MID(Proc[[#This Row],[Obj]],13,10),"")</f>
        <v/>
      </c>
      <c r="J857" s="73" t="b">
        <f>Proc[[#This Row],[Requested]]=Proc[[#This Row],[CurrentParent]]</f>
        <v>0</v>
      </c>
      <c r="K857" s="73" t="str">
        <f>IF(Proc[[#This Row],[Author]]="Marcela Urrego",VLOOKUP(LEFT(Proc[[#This Row],[Requested]],1),Table3[#All],2,0),VLOOKUP(Proc[[#This Row],[Author]],Table4[],2,0))</f>
        <v>HC</v>
      </c>
      <c r="L857" s="32" t="s">
        <v>530</v>
      </c>
      <c r="M857" s="69">
        <v>45720.458009259259</v>
      </c>
      <c r="N857" s="69">
        <v>45722</v>
      </c>
      <c r="O857" s="69">
        <v>45722</v>
      </c>
      <c r="P857" s="74" t="str">
        <f ca="1">IF(Proc[[#This Row],[DaysAgeing]]&gt;5,"yep","on track")</f>
        <v>on track</v>
      </c>
      <c r="Q857" s="3">
        <f ca="1">IF(Proc[[#This Row],[DateClosed]]="",ABS(NETWORKDAYS(Proc[[#This Row],[DateOpened]],TODAY()))-1,ABS(NETWORKDAYS(Proc[[#This Row],[DateOpened]],Proc[[#This Row],[DateClosed]]))-1)</f>
        <v>2</v>
      </c>
      <c r="R857" s="72" t="s">
        <v>416</v>
      </c>
      <c r="S857" s="73"/>
    </row>
    <row r="858" spans="1:19" hidden="1">
      <c r="A858" s="72" t="s">
        <v>2611</v>
      </c>
      <c r="B858" s="73" t="str">
        <f>IFERROR(VLOOKUP(Proc[[#This Row],[App]],Table2[],3,0),"open")</f>
        <v>ok</v>
      </c>
      <c r="C858" s="72" t="s">
        <v>369</v>
      </c>
      <c r="D858" t="s">
        <v>2610</v>
      </c>
      <c r="E858" t="s">
        <v>2605</v>
      </c>
      <c r="F858" s="73"/>
      <c r="G858" s="72" t="s">
        <v>400</v>
      </c>
      <c r="H858" s="73" t="str">
        <f>IF(Proc[[#This Row],[type]]="LFF (MDG-F)",MID(Proc[[#This Row],[Obj]],13,10),"")</f>
        <v/>
      </c>
      <c r="J858" s="73" t="b">
        <f>Proc[[#This Row],[Requested]]=Proc[[#This Row],[CurrentParent]]</f>
        <v>0</v>
      </c>
      <c r="K858" s="73" t="str">
        <f>IF(Proc[[#This Row],[Author]]="Marcela Urrego",VLOOKUP(LEFT(Proc[[#This Row],[Requested]],1),Table3[#All],2,0),VLOOKUP(Proc[[#This Row],[Author]],Table4[],2,0))</f>
        <v>HC</v>
      </c>
      <c r="L858" s="32" t="s">
        <v>530</v>
      </c>
      <c r="M858" s="69">
        <v>45720.458009259259</v>
      </c>
      <c r="N858" s="69">
        <v>45722</v>
      </c>
      <c r="O858" s="69">
        <v>45722</v>
      </c>
      <c r="P858" s="74" t="str">
        <f ca="1">IF(Proc[[#This Row],[DaysAgeing]]&gt;5,"yep","on track")</f>
        <v>on track</v>
      </c>
      <c r="Q858" s="3">
        <f ca="1">IF(Proc[[#This Row],[DateClosed]]="",ABS(NETWORKDAYS(Proc[[#This Row],[DateOpened]],TODAY()))-1,ABS(NETWORKDAYS(Proc[[#This Row],[DateOpened]],Proc[[#This Row],[DateClosed]]))-1)</f>
        <v>2</v>
      </c>
      <c r="R858" s="72" t="s">
        <v>416</v>
      </c>
      <c r="S858" s="73"/>
    </row>
    <row r="859" spans="1:19" hidden="1">
      <c r="A859" t="s">
        <v>2616</v>
      </c>
      <c r="B859" s="73" t="str">
        <f>IFERROR(VLOOKUP(Proc[[#This Row],[App]],Table2[],3,0),"open")</f>
        <v>ok</v>
      </c>
      <c r="C859" s="72" t="s">
        <v>369</v>
      </c>
      <c r="D859" t="s">
        <v>2612</v>
      </c>
      <c r="E859" t="s">
        <v>1582</v>
      </c>
      <c r="F859" s="73" t="s">
        <v>2615</v>
      </c>
      <c r="G859" t="s">
        <v>406</v>
      </c>
      <c r="H859" s="73" t="str">
        <f>IF(Proc[[#This Row],[type]]="LFF (MDG-F)",MID(Proc[[#This Row],[Obj]],13,10),"")</f>
        <v>DE10600870</v>
      </c>
      <c r="J859" s="73" t="b">
        <f>Proc[[#This Row],[Requested]]=Proc[[#This Row],[CurrentParent]]</f>
        <v>0</v>
      </c>
      <c r="K859" s="73" t="str">
        <f>IF(Proc[[#This Row],[Author]]="Marcela Urrego",VLOOKUP(LEFT(Proc[[#This Row],[Requested]],1),Table3[#All],2,0),VLOOKUP(Proc[[#This Row],[Author]],Table4[],2,0))</f>
        <v>MGF</v>
      </c>
      <c r="L859" s="32" t="s">
        <v>530</v>
      </c>
      <c r="M859" s="69">
        <v>45720.413402777776</v>
      </c>
      <c r="N859" s="69">
        <v>45723</v>
      </c>
      <c r="O859" s="69">
        <v>45723</v>
      </c>
      <c r="P859" s="74" t="str">
        <f ca="1">IF(Proc[[#This Row],[DaysAgeing]]&gt;5,"yep","on track")</f>
        <v>on track</v>
      </c>
      <c r="Q859" s="3">
        <f ca="1">IF(Proc[[#This Row],[DateClosed]]="",ABS(NETWORKDAYS(Proc[[#This Row],[DateOpened]],TODAY()))-1,ABS(NETWORKDAYS(Proc[[#This Row],[DateOpened]],Proc[[#This Row],[DateClosed]]))-1)</f>
        <v>3</v>
      </c>
      <c r="R859" s="74" t="s">
        <v>575</v>
      </c>
      <c r="S859" s="73"/>
    </row>
    <row r="860" spans="1:19" hidden="1">
      <c r="A860" t="s">
        <v>2616</v>
      </c>
      <c r="B860" s="73" t="str">
        <f>IFERROR(VLOOKUP(Proc[[#This Row],[App]],Table2[],3,0),"open")</f>
        <v>ok</v>
      </c>
      <c r="C860" s="72" t="s">
        <v>377</v>
      </c>
      <c r="D860" t="s">
        <v>2613</v>
      </c>
      <c r="E860" t="s">
        <v>1582</v>
      </c>
      <c r="F860" s="73" t="s">
        <v>449</v>
      </c>
      <c r="G860" s="72" t="s">
        <v>406</v>
      </c>
      <c r="H860" s="73" t="str">
        <f>IF(Proc[[#This Row],[type]]="LFF (MDG-F)",MID(Proc[[#This Row],[Obj]],13,10),"")</f>
        <v>DE20553406</v>
      </c>
      <c r="I860" s="73" t="s">
        <v>449</v>
      </c>
      <c r="J860" s="73" t="b">
        <f>Proc[[#This Row],[Requested]]=Proc[[#This Row],[CurrentParent]]</f>
        <v>0</v>
      </c>
      <c r="K860" s="73" t="str">
        <f>IF(Proc[[#This Row],[Author]]="Marcela Urrego",VLOOKUP(LEFT(Proc[[#This Row],[Requested]],1),Table3[#All],2,0),VLOOKUP(Proc[[#This Row],[Author]],Table4[],2,0))</f>
        <v>MGF</v>
      </c>
      <c r="L860" s="32" t="s">
        <v>530</v>
      </c>
      <c r="M860" s="69">
        <v>45720.413402777776</v>
      </c>
      <c r="O860" s="69">
        <v>45723</v>
      </c>
      <c r="P860" s="74" t="str">
        <f ca="1">IF(Proc[[#This Row],[DaysAgeing]]&gt;5,"yep","on track")</f>
        <v>on track</v>
      </c>
      <c r="Q860" s="3">
        <f ca="1">IF(Proc[[#This Row],[DateClosed]]="",ABS(NETWORKDAYS(Proc[[#This Row],[DateOpened]],TODAY()))-1,ABS(NETWORKDAYS(Proc[[#This Row],[DateOpened]],Proc[[#This Row],[DateClosed]]))-1)</f>
        <v>3</v>
      </c>
      <c r="R860" s="74" t="s">
        <v>575</v>
      </c>
      <c r="S860" s="73"/>
    </row>
    <row r="861" spans="1:19" hidden="1">
      <c r="A861" t="s">
        <v>2616</v>
      </c>
      <c r="B861" s="73" t="str">
        <f>IFERROR(VLOOKUP(Proc[[#This Row],[App]],Table2[],3,0),"open")</f>
        <v>ok</v>
      </c>
      <c r="C861" s="72" t="s">
        <v>377</v>
      </c>
      <c r="D861" t="s">
        <v>2614</v>
      </c>
      <c r="E861" t="s">
        <v>1582</v>
      </c>
      <c r="F861" s="73" t="s">
        <v>449</v>
      </c>
      <c r="G861" s="72" t="s">
        <v>406</v>
      </c>
      <c r="H861" s="73" t="str">
        <f>IF(Proc[[#This Row],[type]]="LFF (MDG-F)",MID(Proc[[#This Row],[Obj]],13,10),"")</f>
        <v>DE20553407</v>
      </c>
      <c r="I861" s="73" t="s">
        <v>449</v>
      </c>
      <c r="J861" s="73" t="b">
        <f>Proc[[#This Row],[Requested]]=Proc[[#This Row],[CurrentParent]]</f>
        <v>0</v>
      </c>
      <c r="K861" s="73" t="str">
        <f>IF(Proc[[#This Row],[Author]]="Marcela Urrego",VLOOKUP(LEFT(Proc[[#This Row],[Requested]],1),Table3[#All],2,0),VLOOKUP(Proc[[#This Row],[Author]],Table4[],2,0))</f>
        <v>MGF</v>
      </c>
      <c r="L861" s="32" t="s">
        <v>530</v>
      </c>
      <c r="M861" s="69">
        <v>45720.413402777776</v>
      </c>
      <c r="O861" s="69">
        <v>45723</v>
      </c>
      <c r="P861" s="74" t="str">
        <f ca="1">IF(Proc[[#This Row],[DaysAgeing]]&gt;5,"yep","on track")</f>
        <v>on track</v>
      </c>
      <c r="Q861" s="3">
        <f ca="1">IF(Proc[[#This Row],[DateClosed]]="",ABS(NETWORKDAYS(Proc[[#This Row],[DateOpened]],TODAY()))-1,ABS(NETWORKDAYS(Proc[[#This Row],[DateOpened]],Proc[[#This Row],[DateClosed]]))-1)</f>
        <v>3</v>
      </c>
      <c r="R861" s="74" t="s">
        <v>575</v>
      </c>
      <c r="S861" s="73"/>
    </row>
    <row r="862" spans="1:19" hidden="1">
      <c r="A862" t="s">
        <v>2654</v>
      </c>
      <c r="B862" s="73" t="str">
        <f>IFERROR(VLOOKUP(Proc[[#This Row],[App]],Table2[],3,0),"open")</f>
        <v>ok</v>
      </c>
      <c r="C862" t="s">
        <v>369</v>
      </c>
      <c r="D862" t="s">
        <v>2617</v>
      </c>
      <c r="E862" t="s">
        <v>2635</v>
      </c>
      <c r="F862" s="73" t="s">
        <v>1318</v>
      </c>
      <c r="G862" s="72" t="s">
        <v>400</v>
      </c>
      <c r="H862" s="73" t="str">
        <f>IF(Proc[[#This Row],[type]]="LFF (MDG-F)",MID(Proc[[#This Row],[Obj]],13,10),"")</f>
        <v/>
      </c>
      <c r="J862" s="73" t="b">
        <f>Proc[[#This Row],[Requested]]=Proc[[#This Row],[CurrentParent]]</f>
        <v>0</v>
      </c>
      <c r="K862" s="73" t="str">
        <f>IF(Proc[[#This Row],[Author]]="Marcela Urrego",VLOOKUP(LEFT(Proc[[#This Row],[Requested]],1),Table3[#All],2,0),VLOOKUP(Proc[[#This Row],[Author]],Table4[],2,0))</f>
        <v>LS</v>
      </c>
      <c r="L862" s="32" t="s">
        <v>530</v>
      </c>
      <c r="M862" s="69">
        <v>45720.368101851855</v>
      </c>
      <c r="N862" s="69">
        <v>45722</v>
      </c>
      <c r="O862" s="69">
        <v>45722</v>
      </c>
      <c r="P862" s="74" t="str">
        <f ca="1">IF(Proc[[#This Row],[DaysAgeing]]&gt;5,"yep","on track")</f>
        <v>on track</v>
      </c>
      <c r="Q862" s="3">
        <f ca="1">IF(Proc[[#This Row],[DateClosed]]="",ABS(NETWORKDAYS(Proc[[#This Row],[DateOpened]],TODAY()))-1,ABS(NETWORKDAYS(Proc[[#This Row],[DateOpened]],Proc[[#This Row],[DateClosed]]))-1)</f>
        <v>2</v>
      </c>
      <c r="R862" s="74" t="s">
        <v>508</v>
      </c>
      <c r="S862" s="73"/>
    </row>
    <row r="863" spans="1:19" hidden="1">
      <c r="A863" s="72" t="s">
        <v>2654</v>
      </c>
      <c r="B863" s="73" t="str">
        <f>IFERROR(VLOOKUP(Proc[[#This Row],[App]],Table2[],3,0),"open")</f>
        <v>ok</v>
      </c>
      <c r="C863" s="72" t="s">
        <v>369</v>
      </c>
      <c r="D863" t="s">
        <v>2618</v>
      </c>
      <c r="E863" t="s">
        <v>2636</v>
      </c>
      <c r="F863" s="73" t="s">
        <v>1318</v>
      </c>
      <c r="G863" s="72" t="s">
        <v>400</v>
      </c>
      <c r="H863" s="73" t="str">
        <f>IF(Proc[[#This Row],[type]]="LFF (MDG-F)",MID(Proc[[#This Row],[Obj]],13,10),"")</f>
        <v/>
      </c>
      <c r="J863" s="73" t="b">
        <f>Proc[[#This Row],[Requested]]=Proc[[#This Row],[CurrentParent]]</f>
        <v>0</v>
      </c>
      <c r="K863" s="73" t="str">
        <f>IF(Proc[[#This Row],[Author]]="Marcela Urrego",VLOOKUP(LEFT(Proc[[#This Row],[Requested]],1),Table3[#All],2,0),VLOOKUP(Proc[[#This Row],[Author]],Table4[],2,0))</f>
        <v>LS</v>
      </c>
      <c r="L863" s="32" t="s">
        <v>530</v>
      </c>
      <c r="M863" s="69">
        <v>45720.368101851855</v>
      </c>
      <c r="N863" s="69">
        <v>45722</v>
      </c>
      <c r="O863" s="69">
        <v>45722</v>
      </c>
      <c r="P863" s="74" t="str">
        <f ca="1">IF(Proc[[#This Row],[DaysAgeing]]&gt;5,"yep","on track")</f>
        <v>on track</v>
      </c>
      <c r="Q863" s="3">
        <f ca="1">IF(Proc[[#This Row],[DateClosed]]="",ABS(NETWORKDAYS(Proc[[#This Row],[DateOpened]],TODAY()))-1,ABS(NETWORKDAYS(Proc[[#This Row],[DateOpened]],Proc[[#This Row],[DateClosed]]))-1)</f>
        <v>2</v>
      </c>
      <c r="R863" s="74" t="s">
        <v>508</v>
      </c>
      <c r="S863" s="73"/>
    </row>
    <row r="864" spans="1:19" hidden="1">
      <c r="A864" s="72" t="s">
        <v>2654</v>
      </c>
      <c r="B864" s="73" t="str">
        <f>IFERROR(VLOOKUP(Proc[[#This Row],[App]],Table2[],3,0),"open")</f>
        <v>ok</v>
      </c>
      <c r="C864" s="72" t="s">
        <v>369</v>
      </c>
      <c r="D864" t="s">
        <v>2619</v>
      </c>
      <c r="E864" t="s">
        <v>2637</v>
      </c>
      <c r="F864" s="73" t="s">
        <v>1318</v>
      </c>
      <c r="G864" s="72" t="s">
        <v>400</v>
      </c>
      <c r="H864" s="73" t="str">
        <f>IF(Proc[[#This Row],[type]]="LFF (MDG-F)",MID(Proc[[#This Row],[Obj]],13,10),"")</f>
        <v/>
      </c>
      <c r="J864" s="73" t="b">
        <f>Proc[[#This Row],[Requested]]=Proc[[#This Row],[CurrentParent]]</f>
        <v>0</v>
      </c>
      <c r="K864" s="73" t="str">
        <f>IF(Proc[[#This Row],[Author]]="Marcela Urrego",VLOOKUP(LEFT(Proc[[#This Row],[Requested]],1),Table3[#All],2,0),VLOOKUP(Proc[[#This Row],[Author]],Table4[],2,0))</f>
        <v>LS</v>
      </c>
      <c r="L864" s="32" t="s">
        <v>530</v>
      </c>
      <c r="M864" s="69">
        <v>45720.368101851855</v>
      </c>
      <c r="N864" s="69">
        <v>45722</v>
      </c>
      <c r="O864" s="69">
        <v>45722</v>
      </c>
      <c r="P864" s="74" t="str">
        <f ca="1">IF(Proc[[#This Row],[DaysAgeing]]&gt;5,"yep","on track")</f>
        <v>on track</v>
      </c>
      <c r="Q864" s="3">
        <f ca="1">IF(Proc[[#This Row],[DateClosed]]="",ABS(NETWORKDAYS(Proc[[#This Row],[DateOpened]],TODAY()))-1,ABS(NETWORKDAYS(Proc[[#This Row],[DateOpened]],Proc[[#This Row],[DateClosed]]))-1)</f>
        <v>2</v>
      </c>
      <c r="R864" s="74" t="s">
        <v>508</v>
      </c>
      <c r="S864" s="73"/>
    </row>
    <row r="865" spans="1:19" hidden="1">
      <c r="A865" s="72" t="s">
        <v>2654</v>
      </c>
      <c r="B865" s="73" t="str">
        <f>IFERROR(VLOOKUP(Proc[[#This Row],[App]],Table2[],3,0),"open")</f>
        <v>ok</v>
      </c>
      <c r="C865" s="72" t="s">
        <v>369</v>
      </c>
      <c r="D865" t="s">
        <v>2620</v>
      </c>
      <c r="E865" t="s">
        <v>2637</v>
      </c>
      <c r="F865" s="73" t="s">
        <v>1318</v>
      </c>
      <c r="G865" s="72" t="s">
        <v>400</v>
      </c>
      <c r="H865" s="73" t="str">
        <f>IF(Proc[[#This Row],[type]]="LFF (MDG-F)",MID(Proc[[#This Row],[Obj]],13,10),"")</f>
        <v/>
      </c>
      <c r="J865" s="73" t="b">
        <f>Proc[[#This Row],[Requested]]=Proc[[#This Row],[CurrentParent]]</f>
        <v>0</v>
      </c>
      <c r="K865" s="73" t="str">
        <f>IF(Proc[[#This Row],[Author]]="Marcela Urrego",VLOOKUP(LEFT(Proc[[#This Row],[Requested]],1),Table3[#All],2,0),VLOOKUP(Proc[[#This Row],[Author]],Table4[],2,0))</f>
        <v>LS</v>
      </c>
      <c r="L865" s="32" t="s">
        <v>530</v>
      </c>
      <c r="M865" s="69">
        <v>45720.368101851855</v>
      </c>
      <c r="N865" s="69">
        <v>45722</v>
      </c>
      <c r="O865" s="69">
        <v>45722</v>
      </c>
      <c r="P865" s="74" t="str">
        <f ca="1">IF(Proc[[#This Row],[DaysAgeing]]&gt;5,"yep","on track")</f>
        <v>on track</v>
      </c>
      <c r="Q865" s="3">
        <f ca="1">IF(Proc[[#This Row],[DateClosed]]="",ABS(NETWORKDAYS(Proc[[#This Row],[DateOpened]],TODAY()))-1,ABS(NETWORKDAYS(Proc[[#This Row],[DateOpened]],Proc[[#This Row],[DateClosed]]))-1)</f>
        <v>2</v>
      </c>
      <c r="R865" s="74" t="s">
        <v>508</v>
      </c>
      <c r="S865" s="73"/>
    </row>
    <row r="866" spans="1:19" hidden="1">
      <c r="A866" s="72" t="s">
        <v>2654</v>
      </c>
      <c r="B866" s="73" t="str">
        <f>IFERROR(VLOOKUP(Proc[[#This Row],[App]],Table2[],3,0),"open")</f>
        <v>ok</v>
      </c>
      <c r="C866" s="72" t="s">
        <v>369</v>
      </c>
      <c r="D866" t="s">
        <v>2621</v>
      </c>
      <c r="E866" t="s">
        <v>2638</v>
      </c>
      <c r="F866" s="73" t="s">
        <v>1524</v>
      </c>
      <c r="G866" s="72" t="s">
        <v>400</v>
      </c>
      <c r="H866" s="73" t="str">
        <f>IF(Proc[[#This Row],[type]]="LFF (MDG-F)",MID(Proc[[#This Row],[Obj]],13,10),"")</f>
        <v/>
      </c>
      <c r="J866" s="73" t="b">
        <f>Proc[[#This Row],[Requested]]=Proc[[#This Row],[CurrentParent]]</f>
        <v>0</v>
      </c>
      <c r="K866" s="73" t="str">
        <f>IF(Proc[[#This Row],[Author]]="Marcela Urrego",VLOOKUP(LEFT(Proc[[#This Row],[Requested]],1),Table3[#All],2,0),VLOOKUP(Proc[[#This Row],[Author]],Table4[],2,0))</f>
        <v>LS</v>
      </c>
      <c r="L866" s="32" t="s">
        <v>530</v>
      </c>
      <c r="M866" s="69">
        <v>45720.368101851855</v>
      </c>
      <c r="N866" s="69">
        <v>45722</v>
      </c>
      <c r="O866" s="69">
        <v>45722</v>
      </c>
      <c r="P866" s="74" t="str">
        <f ca="1">IF(Proc[[#This Row],[DaysAgeing]]&gt;5,"yep","on track")</f>
        <v>on track</v>
      </c>
      <c r="Q866" s="3">
        <f ca="1">IF(Proc[[#This Row],[DateClosed]]="",ABS(NETWORKDAYS(Proc[[#This Row],[DateOpened]],TODAY()))-1,ABS(NETWORKDAYS(Proc[[#This Row],[DateOpened]],Proc[[#This Row],[DateClosed]]))-1)</f>
        <v>2</v>
      </c>
      <c r="R866" s="74" t="s">
        <v>508</v>
      </c>
      <c r="S866" s="73"/>
    </row>
    <row r="867" spans="1:19" hidden="1">
      <c r="A867" s="72" t="s">
        <v>2654</v>
      </c>
      <c r="B867" s="73" t="str">
        <f>IFERROR(VLOOKUP(Proc[[#This Row],[App]],Table2[],3,0),"open")</f>
        <v>ok</v>
      </c>
      <c r="C867" s="72" t="s">
        <v>369</v>
      </c>
      <c r="D867" t="s">
        <v>2622</v>
      </c>
      <c r="E867" t="s">
        <v>2639</v>
      </c>
      <c r="F867" s="73" t="s">
        <v>1318</v>
      </c>
      <c r="G867" s="72" t="s">
        <v>400</v>
      </c>
      <c r="H867" s="73" t="str">
        <f>IF(Proc[[#This Row],[type]]="LFF (MDG-F)",MID(Proc[[#This Row],[Obj]],13,10),"")</f>
        <v/>
      </c>
      <c r="J867" s="73" t="b">
        <f>Proc[[#This Row],[Requested]]=Proc[[#This Row],[CurrentParent]]</f>
        <v>0</v>
      </c>
      <c r="K867" s="73" t="str">
        <f>IF(Proc[[#This Row],[Author]]="Marcela Urrego",VLOOKUP(LEFT(Proc[[#This Row],[Requested]],1),Table3[#All],2,0),VLOOKUP(Proc[[#This Row],[Author]],Table4[],2,0))</f>
        <v>LS</v>
      </c>
      <c r="L867" s="32" t="s">
        <v>530</v>
      </c>
      <c r="M867" s="69">
        <v>45720.368101851855</v>
      </c>
      <c r="N867" s="69">
        <v>45722</v>
      </c>
      <c r="O867" s="69">
        <v>45722</v>
      </c>
      <c r="P867" s="74" t="str">
        <f ca="1">IF(Proc[[#This Row],[DaysAgeing]]&gt;5,"yep","on track")</f>
        <v>on track</v>
      </c>
      <c r="Q867" s="3">
        <f ca="1">IF(Proc[[#This Row],[DateClosed]]="",ABS(NETWORKDAYS(Proc[[#This Row],[DateOpened]],TODAY()))-1,ABS(NETWORKDAYS(Proc[[#This Row],[DateOpened]],Proc[[#This Row],[DateClosed]]))-1)</f>
        <v>2</v>
      </c>
      <c r="R867" s="74" t="s">
        <v>508</v>
      </c>
      <c r="S867" s="73"/>
    </row>
    <row r="868" spans="1:19" hidden="1">
      <c r="A868" s="72" t="s">
        <v>2654</v>
      </c>
      <c r="B868" s="73" t="str">
        <f>IFERROR(VLOOKUP(Proc[[#This Row],[App]],Table2[],3,0),"open")</f>
        <v>ok</v>
      </c>
      <c r="C868" s="72" t="s">
        <v>369</v>
      </c>
      <c r="D868" t="s">
        <v>2623</v>
      </c>
      <c r="E868" t="s">
        <v>2640</v>
      </c>
      <c r="F868" s="73" t="s">
        <v>1318</v>
      </c>
      <c r="G868" s="72" t="s">
        <v>400</v>
      </c>
      <c r="H868" s="73" t="str">
        <f>IF(Proc[[#This Row],[type]]="LFF (MDG-F)",MID(Proc[[#This Row],[Obj]],13,10),"")</f>
        <v/>
      </c>
      <c r="J868" s="73" t="b">
        <f>Proc[[#This Row],[Requested]]=Proc[[#This Row],[CurrentParent]]</f>
        <v>0</v>
      </c>
      <c r="K868" s="73" t="str">
        <f>IF(Proc[[#This Row],[Author]]="Marcela Urrego",VLOOKUP(LEFT(Proc[[#This Row],[Requested]],1),Table3[#All],2,0),VLOOKUP(Proc[[#This Row],[Author]],Table4[],2,0))</f>
        <v>LS</v>
      </c>
      <c r="L868" s="32" t="s">
        <v>530</v>
      </c>
      <c r="M868" s="69">
        <v>45720.368101851855</v>
      </c>
      <c r="N868" s="69">
        <v>45722</v>
      </c>
      <c r="O868" s="69">
        <v>45722</v>
      </c>
      <c r="P868" s="74" t="str">
        <f ca="1">IF(Proc[[#This Row],[DaysAgeing]]&gt;5,"yep","on track")</f>
        <v>on track</v>
      </c>
      <c r="Q868" s="3">
        <f ca="1">IF(Proc[[#This Row],[DateClosed]]="",ABS(NETWORKDAYS(Proc[[#This Row],[DateOpened]],TODAY()))-1,ABS(NETWORKDAYS(Proc[[#This Row],[DateOpened]],Proc[[#This Row],[DateClosed]]))-1)</f>
        <v>2</v>
      </c>
      <c r="R868" s="74" t="s">
        <v>508</v>
      </c>
      <c r="S868" s="73"/>
    </row>
    <row r="869" spans="1:19" hidden="1">
      <c r="A869" s="72" t="s">
        <v>2654</v>
      </c>
      <c r="B869" s="73" t="str">
        <f>IFERROR(VLOOKUP(Proc[[#This Row],[App]],Table2[],3,0),"open")</f>
        <v>ok</v>
      </c>
      <c r="C869" s="72" t="s">
        <v>369</v>
      </c>
      <c r="D869" t="s">
        <v>2624</v>
      </c>
      <c r="E869" t="s">
        <v>2641</v>
      </c>
      <c r="F869" s="73" t="s">
        <v>1318</v>
      </c>
      <c r="G869" s="72" t="s">
        <v>400</v>
      </c>
      <c r="H869" s="73" t="str">
        <f>IF(Proc[[#This Row],[type]]="LFF (MDG-F)",MID(Proc[[#This Row],[Obj]],13,10),"")</f>
        <v/>
      </c>
      <c r="J869" s="73" t="b">
        <f>Proc[[#This Row],[Requested]]=Proc[[#This Row],[CurrentParent]]</f>
        <v>0</v>
      </c>
      <c r="K869" s="73" t="str">
        <f>IF(Proc[[#This Row],[Author]]="Marcela Urrego",VLOOKUP(LEFT(Proc[[#This Row],[Requested]],1),Table3[#All],2,0),VLOOKUP(Proc[[#This Row],[Author]],Table4[],2,0))</f>
        <v>LS</v>
      </c>
      <c r="L869" s="32" t="s">
        <v>530</v>
      </c>
      <c r="M869" s="69">
        <v>45720.368101851855</v>
      </c>
      <c r="N869" s="69">
        <v>45722</v>
      </c>
      <c r="O869" s="69">
        <v>45722</v>
      </c>
      <c r="P869" s="74" t="str">
        <f ca="1">IF(Proc[[#This Row],[DaysAgeing]]&gt;5,"yep","on track")</f>
        <v>on track</v>
      </c>
      <c r="Q869" s="3">
        <f ca="1">IF(Proc[[#This Row],[DateClosed]]="",ABS(NETWORKDAYS(Proc[[#This Row],[DateOpened]],TODAY()))-1,ABS(NETWORKDAYS(Proc[[#This Row],[DateOpened]],Proc[[#This Row],[DateClosed]]))-1)</f>
        <v>2</v>
      </c>
      <c r="R869" s="74" t="s">
        <v>508</v>
      </c>
      <c r="S869" s="73"/>
    </row>
    <row r="870" spans="1:19" hidden="1">
      <c r="A870" s="72" t="s">
        <v>2654</v>
      </c>
      <c r="B870" s="73" t="str">
        <f>IFERROR(VLOOKUP(Proc[[#This Row],[App]],Table2[],3,0),"open")</f>
        <v>ok</v>
      </c>
      <c r="C870" s="72" t="s">
        <v>369</v>
      </c>
      <c r="D870" t="s">
        <v>2625</v>
      </c>
      <c r="E870" t="s">
        <v>2641</v>
      </c>
      <c r="F870" s="73" t="s">
        <v>1318</v>
      </c>
      <c r="G870" s="72" t="s">
        <v>400</v>
      </c>
      <c r="H870" s="73" t="str">
        <f>IF(Proc[[#This Row],[type]]="LFF (MDG-F)",MID(Proc[[#This Row],[Obj]],13,10),"")</f>
        <v/>
      </c>
      <c r="J870" s="73" t="b">
        <f>Proc[[#This Row],[Requested]]=Proc[[#This Row],[CurrentParent]]</f>
        <v>0</v>
      </c>
      <c r="K870" s="73" t="str">
        <f>IF(Proc[[#This Row],[Author]]="Marcela Urrego",VLOOKUP(LEFT(Proc[[#This Row],[Requested]],1),Table3[#All],2,0),VLOOKUP(Proc[[#This Row],[Author]],Table4[],2,0))</f>
        <v>LS</v>
      </c>
      <c r="L870" s="32" t="s">
        <v>530</v>
      </c>
      <c r="M870" s="69">
        <v>45720.368101851855</v>
      </c>
      <c r="N870" s="69">
        <v>45722</v>
      </c>
      <c r="O870" s="69">
        <v>45722</v>
      </c>
      <c r="P870" s="74" t="str">
        <f ca="1">IF(Proc[[#This Row],[DaysAgeing]]&gt;5,"yep","on track")</f>
        <v>on track</v>
      </c>
      <c r="Q870" s="3">
        <f ca="1">IF(Proc[[#This Row],[DateClosed]]="",ABS(NETWORKDAYS(Proc[[#This Row],[DateOpened]],TODAY()))-1,ABS(NETWORKDAYS(Proc[[#This Row],[DateOpened]],Proc[[#This Row],[DateClosed]]))-1)</f>
        <v>2</v>
      </c>
      <c r="R870" s="74" t="s">
        <v>508</v>
      </c>
      <c r="S870" s="73"/>
    </row>
    <row r="871" spans="1:19" hidden="1">
      <c r="A871" s="72" t="s">
        <v>2654</v>
      </c>
      <c r="B871" s="73" t="str">
        <f>IFERROR(VLOOKUP(Proc[[#This Row],[App]],Table2[],3,0),"open")</f>
        <v>ok</v>
      </c>
      <c r="C871" s="72" t="s">
        <v>369</v>
      </c>
      <c r="D871" t="s">
        <v>2626</v>
      </c>
      <c r="E871" t="s">
        <v>2641</v>
      </c>
      <c r="F871" s="73" t="s">
        <v>1318</v>
      </c>
      <c r="G871" s="72" t="s">
        <v>400</v>
      </c>
      <c r="H871" s="73" t="str">
        <f>IF(Proc[[#This Row],[type]]="LFF (MDG-F)",MID(Proc[[#This Row],[Obj]],13,10),"")</f>
        <v/>
      </c>
      <c r="J871" s="73" t="b">
        <f>Proc[[#This Row],[Requested]]=Proc[[#This Row],[CurrentParent]]</f>
        <v>0</v>
      </c>
      <c r="K871" s="73" t="str">
        <f>IF(Proc[[#This Row],[Author]]="Marcela Urrego",VLOOKUP(LEFT(Proc[[#This Row],[Requested]],1),Table3[#All],2,0),VLOOKUP(Proc[[#This Row],[Author]],Table4[],2,0))</f>
        <v>LS</v>
      </c>
      <c r="L871" s="32" t="s">
        <v>530</v>
      </c>
      <c r="M871" s="69">
        <v>45720.368101851855</v>
      </c>
      <c r="N871" s="69">
        <v>45722</v>
      </c>
      <c r="O871" s="69">
        <v>45722</v>
      </c>
      <c r="P871" s="74" t="str">
        <f ca="1">IF(Proc[[#This Row],[DaysAgeing]]&gt;5,"yep","on track")</f>
        <v>on track</v>
      </c>
      <c r="Q871" s="3">
        <f ca="1">IF(Proc[[#This Row],[DateClosed]]="",ABS(NETWORKDAYS(Proc[[#This Row],[DateOpened]],TODAY()))-1,ABS(NETWORKDAYS(Proc[[#This Row],[DateOpened]],Proc[[#This Row],[DateClosed]]))-1)</f>
        <v>2</v>
      </c>
      <c r="R871" s="74" t="s">
        <v>508</v>
      </c>
      <c r="S871" s="73"/>
    </row>
    <row r="872" spans="1:19" hidden="1">
      <c r="A872" s="72" t="s">
        <v>2654</v>
      </c>
      <c r="B872" s="73" t="str">
        <f>IFERROR(VLOOKUP(Proc[[#This Row],[App]],Table2[],3,0),"open")</f>
        <v>ok</v>
      </c>
      <c r="C872" s="72" t="s">
        <v>369</v>
      </c>
      <c r="D872" t="s">
        <v>2627</v>
      </c>
      <c r="E872" t="s">
        <v>2642</v>
      </c>
      <c r="F872" s="73" t="s">
        <v>2646</v>
      </c>
      <c r="G872" s="72" t="s">
        <v>400</v>
      </c>
      <c r="H872" s="73" t="str">
        <f>IF(Proc[[#This Row],[type]]="LFF (MDG-F)",MID(Proc[[#This Row],[Obj]],13,10),"")</f>
        <v/>
      </c>
      <c r="J872" s="73" t="b">
        <f>Proc[[#This Row],[Requested]]=Proc[[#This Row],[CurrentParent]]</f>
        <v>0</v>
      </c>
      <c r="K872" s="73" t="str">
        <f>IF(Proc[[#This Row],[Author]]="Marcela Urrego",VLOOKUP(LEFT(Proc[[#This Row],[Requested]],1),Table3[#All],2,0),VLOOKUP(Proc[[#This Row],[Author]],Table4[],2,0))</f>
        <v>LS</v>
      </c>
      <c r="L872" s="32" t="s">
        <v>530</v>
      </c>
      <c r="M872" s="69">
        <v>45720.368101851855</v>
      </c>
      <c r="N872" s="69">
        <v>45722</v>
      </c>
      <c r="O872" s="69">
        <v>45722</v>
      </c>
      <c r="P872" s="74" t="str">
        <f ca="1">IF(Proc[[#This Row],[DaysAgeing]]&gt;5,"yep","on track")</f>
        <v>on track</v>
      </c>
      <c r="Q872" s="3">
        <f ca="1">IF(Proc[[#This Row],[DateClosed]]="",ABS(NETWORKDAYS(Proc[[#This Row],[DateOpened]],TODAY()))-1,ABS(NETWORKDAYS(Proc[[#This Row],[DateOpened]],Proc[[#This Row],[DateClosed]]))-1)</f>
        <v>2</v>
      </c>
      <c r="R872" s="74" t="s">
        <v>508</v>
      </c>
      <c r="S872" s="73"/>
    </row>
    <row r="873" spans="1:19" hidden="1">
      <c r="A873" s="72" t="s">
        <v>2654</v>
      </c>
      <c r="B873" s="73" t="str">
        <f>IFERROR(VLOOKUP(Proc[[#This Row],[App]],Table2[],3,0),"open")</f>
        <v>ok</v>
      </c>
      <c r="C873" s="72" t="s">
        <v>369</v>
      </c>
      <c r="D873" t="s">
        <v>2628</v>
      </c>
      <c r="E873" t="s">
        <v>2643</v>
      </c>
      <c r="F873" s="73" t="s">
        <v>2647</v>
      </c>
      <c r="G873" s="72" t="s">
        <v>400</v>
      </c>
      <c r="H873" s="73" t="str">
        <f>IF(Proc[[#This Row],[type]]="LFF (MDG-F)",MID(Proc[[#This Row],[Obj]],13,10),"")</f>
        <v/>
      </c>
      <c r="J873" s="73" t="b">
        <f>Proc[[#This Row],[Requested]]=Proc[[#This Row],[CurrentParent]]</f>
        <v>0</v>
      </c>
      <c r="K873" s="73" t="str">
        <f>IF(Proc[[#This Row],[Author]]="Marcela Urrego",VLOOKUP(LEFT(Proc[[#This Row],[Requested]],1),Table3[#All],2,0),VLOOKUP(Proc[[#This Row],[Author]],Table4[],2,0))</f>
        <v>LS</v>
      </c>
      <c r="L873" s="32" t="s">
        <v>530</v>
      </c>
      <c r="M873" s="69">
        <v>45720.368101851855</v>
      </c>
      <c r="N873" s="69">
        <v>45722</v>
      </c>
      <c r="O873" s="69">
        <v>45722</v>
      </c>
      <c r="P873" s="74" t="str">
        <f ca="1">IF(Proc[[#This Row],[DaysAgeing]]&gt;5,"yep","on track")</f>
        <v>on track</v>
      </c>
      <c r="Q873" s="3">
        <f ca="1">IF(Proc[[#This Row],[DateClosed]]="",ABS(NETWORKDAYS(Proc[[#This Row],[DateOpened]],TODAY()))-1,ABS(NETWORKDAYS(Proc[[#This Row],[DateOpened]],Proc[[#This Row],[DateClosed]]))-1)</f>
        <v>2</v>
      </c>
      <c r="R873" s="74" t="s">
        <v>508</v>
      </c>
      <c r="S873" s="73"/>
    </row>
    <row r="874" spans="1:19" hidden="1">
      <c r="A874" s="72" t="s">
        <v>2654</v>
      </c>
      <c r="B874" s="73" t="str">
        <f>IFERROR(VLOOKUP(Proc[[#This Row],[App]],Table2[],3,0),"open")</f>
        <v>ok</v>
      </c>
      <c r="C874" s="72" t="s">
        <v>369</v>
      </c>
      <c r="D874" t="s">
        <v>2629</v>
      </c>
      <c r="E874" t="s">
        <v>2643</v>
      </c>
      <c r="F874" s="73" t="s">
        <v>2648</v>
      </c>
      <c r="G874" s="72" t="s">
        <v>400</v>
      </c>
      <c r="H874" s="73" t="str">
        <f>IF(Proc[[#This Row],[type]]="LFF (MDG-F)",MID(Proc[[#This Row],[Obj]],13,10),"")</f>
        <v/>
      </c>
      <c r="J874" s="73" t="b">
        <f>Proc[[#This Row],[Requested]]=Proc[[#This Row],[CurrentParent]]</f>
        <v>0</v>
      </c>
      <c r="K874" s="73" t="str">
        <f>IF(Proc[[#This Row],[Author]]="Marcela Urrego",VLOOKUP(LEFT(Proc[[#This Row],[Requested]],1),Table3[#All],2,0),VLOOKUP(Proc[[#This Row],[Author]],Table4[],2,0))</f>
        <v>LS</v>
      </c>
      <c r="L874" s="32" t="s">
        <v>530</v>
      </c>
      <c r="M874" s="69">
        <v>45720.368101851855</v>
      </c>
      <c r="N874" s="69">
        <v>45722</v>
      </c>
      <c r="O874" s="69">
        <v>45722</v>
      </c>
      <c r="P874" s="74" t="str">
        <f ca="1">IF(Proc[[#This Row],[DaysAgeing]]&gt;5,"yep","on track")</f>
        <v>on track</v>
      </c>
      <c r="Q874" s="3">
        <f ca="1">IF(Proc[[#This Row],[DateClosed]]="",ABS(NETWORKDAYS(Proc[[#This Row],[DateOpened]],TODAY()))-1,ABS(NETWORKDAYS(Proc[[#This Row],[DateOpened]],Proc[[#This Row],[DateClosed]]))-1)</f>
        <v>2</v>
      </c>
      <c r="R874" s="74" t="s">
        <v>508</v>
      </c>
      <c r="S874" s="73"/>
    </row>
    <row r="875" spans="1:19" hidden="1">
      <c r="A875" s="72" t="s">
        <v>2654</v>
      </c>
      <c r="B875" s="73" t="str">
        <f>IFERROR(VLOOKUP(Proc[[#This Row],[App]],Table2[],3,0),"open")</f>
        <v>ok</v>
      </c>
      <c r="C875" s="72" t="s">
        <v>369</v>
      </c>
      <c r="D875" t="s">
        <v>2630</v>
      </c>
      <c r="E875" t="s">
        <v>2643</v>
      </c>
      <c r="F875" s="73" t="s">
        <v>2649</v>
      </c>
      <c r="G875" s="72" t="s">
        <v>400</v>
      </c>
      <c r="H875" s="73" t="str">
        <f>IF(Proc[[#This Row],[type]]="LFF (MDG-F)",MID(Proc[[#This Row],[Obj]],13,10),"")</f>
        <v/>
      </c>
      <c r="J875" s="73" t="b">
        <f>Proc[[#This Row],[Requested]]=Proc[[#This Row],[CurrentParent]]</f>
        <v>0</v>
      </c>
      <c r="K875" s="73" t="str">
        <f>IF(Proc[[#This Row],[Author]]="Marcela Urrego",VLOOKUP(LEFT(Proc[[#This Row],[Requested]],1),Table3[#All],2,0),VLOOKUP(Proc[[#This Row],[Author]],Table4[],2,0))</f>
        <v>LS</v>
      </c>
      <c r="L875" s="32" t="s">
        <v>530</v>
      </c>
      <c r="M875" s="69">
        <v>45720.368101851855</v>
      </c>
      <c r="N875" s="69">
        <v>45722</v>
      </c>
      <c r="O875" s="69">
        <v>45722</v>
      </c>
      <c r="P875" s="74" t="str">
        <f ca="1">IF(Proc[[#This Row],[DaysAgeing]]&gt;5,"yep","on track")</f>
        <v>on track</v>
      </c>
      <c r="Q875" s="3">
        <f ca="1">IF(Proc[[#This Row],[DateClosed]]="",ABS(NETWORKDAYS(Proc[[#This Row],[DateOpened]],TODAY()))-1,ABS(NETWORKDAYS(Proc[[#This Row],[DateOpened]],Proc[[#This Row],[DateClosed]]))-1)</f>
        <v>2</v>
      </c>
      <c r="R875" s="74" t="s">
        <v>508</v>
      </c>
      <c r="S875" s="73"/>
    </row>
    <row r="876" spans="1:19" hidden="1">
      <c r="A876" s="72" t="s">
        <v>2654</v>
      </c>
      <c r="B876" s="73" t="str">
        <f>IFERROR(VLOOKUP(Proc[[#This Row],[App]],Table2[],3,0),"open")</f>
        <v>ok</v>
      </c>
      <c r="C876" s="72" t="s">
        <v>369</v>
      </c>
      <c r="D876" t="s">
        <v>2631</v>
      </c>
      <c r="E876" t="s">
        <v>2644</v>
      </c>
      <c r="F876" s="73" t="s">
        <v>2650</v>
      </c>
      <c r="G876" s="72" t="s">
        <v>400</v>
      </c>
      <c r="H876" s="73" t="str">
        <f>IF(Proc[[#This Row],[type]]="LFF (MDG-F)",MID(Proc[[#This Row],[Obj]],13,10),"")</f>
        <v/>
      </c>
      <c r="J876" s="73" t="b">
        <f>Proc[[#This Row],[Requested]]=Proc[[#This Row],[CurrentParent]]</f>
        <v>0</v>
      </c>
      <c r="K876" s="73" t="str">
        <f>IF(Proc[[#This Row],[Author]]="Marcela Urrego",VLOOKUP(LEFT(Proc[[#This Row],[Requested]],1),Table3[#All],2,0),VLOOKUP(Proc[[#This Row],[Author]],Table4[],2,0))</f>
        <v>LS</v>
      </c>
      <c r="L876" s="32" t="s">
        <v>530</v>
      </c>
      <c r="M876" s="69">
        <v>45720.368101851855</v>
      </c>
      <c r="N876" s="69">
        <v>45722</v>
      </c>
      <c r="O876" s="69">
        <v>45722</v>
      </c>
      <c r="P876" s="74" t="str">
        <f ca="1">IF(Proc[[#This Row],[DaysAgeing]]&gt;5,"yep","on track")</f>
        <v>on track</v>
      </c>
      <c r="Q876" s="3">
        <f ca="1">IF(Proc[[#This Row],[DateClosed]]="",ABS(NETWORKDAYS(Proc[[#This Row],[DateOpened]],TODAY()))-1,ABS(NETWORKDAYS(Proc[[#This Row],[DateOpened]],Proc[[#This Row],[DateClosed]]))-1)</f>
        <v>2</v>
      </c>
      <c r="R876" s="74" t="s">
        <v>508</v>
      </c>
      <c r="S876" s="73"/>
    </row>
    <row r="877" spans="1:19" hidden="1">
      <c r="A877" s="72" t="s">
        <v>2654</v>
      </c>
      <c r="B877" s="73" t="str">
        <f>IFERROR(VLOOKUP(Proc[[#This Row],[App]],Table2[],3,0),"open")</f>
        <v>ok</v>
      </c>
      <c r="C877" s="72" t="s">
        <v>369</v>
      </c>
      <c r="D877" t="s">
        <v>2632</v>
      </c>
      <c r="E877" t="s">
        <v>2644</v>
      </c>
      <c r="F877" s="73" t="s">
        <v>2651</v>
      </c>
      <c r="G877" s="72" t="s">
        <v>400</v>
      </c>
      <c r="H877" s="73" t="str">
        <f>IF(Proc[[#This Row],[type]]="LFF (MDG-F)",MID(Proc[[#This Row],[Obj]],13,10),"")</f>
        <v/>
      </c>
      <c r="J877" s="73" t="b">
        <f>Proc[[#This Row],[Requested]]=Proc[[#This Row],[CurrentParent]]</f>
        <v>0</v>
      </c>
      <c r="K877" s="73" t="str">
        <f>IF(Proc[[#This Row],[Author]]="Marcela Urrego",VLOOKUP(LEFT(Proc[[#This Row],[Requested]],1),Table3[#All],2,0),VLOOKUP(Proc[[#This Row],[Author]],Table4[],2,0))</f>
        <v>LS</v>
      </c>
      <c r="L877" s="32" t="s">
        <v>530</v>
      </c>
      <c r="M877" s="69">
        <v>45720.368101851855</v>
      </c>
      <c r="N877" s="69">
        <v>45722</v>
      </c>
      <c r="O877" s="69">
        <v>45722</v>
      </c>
      <c r="P877" s="74" t="str">
        <f ca="1">IF(Proc[[#This Row],[DaysAgeing]]&gt;5,"yep","on track")</f>
        <v>on track</v>
      </c>
      <c r="Q877" s="3">
        <f ca="1">IF(Proc[[#This Row],[DateClosed]]="",ABS(NETWORKDAYS(Proc[[#This Row],[DateOpened]],TODAY()))-1,ABS(NETWORKDAYS(Proc[[#This Row],[DateOpened]],Proc[[#This Row],[DateClosed]]))-1)</f>
        <v>2</v>
      </c>
      <c r="R877" s="74" t="s">
        <v>508</v>
      </c>
      <c r="S877" s="73"/>
    </row>
    <row r="878" spans="1:19" hidden="1">
      <c r="A878" s="72" t="s">
        <v>2654</v>
      </c>
      <c r="B878" s="73" t="str">
        <f>IFERROR(VLOOKUP(Proc[[#This Row],[App]],Table2[],3,0),"open")</f>
        <v>ok</v>
      </c>
      <c r="C878" s="72" t="s">
        <v>369</v>
      </c>
      <c r="D878" t="s">
        <v>2633</v>
      </c>
      <c r="E878" t="s">
        <v>2645</v>
      </c>
      <c r="F878" s="73" t="s">
        <v>2652</v>
      </c>
      <c r="G878" s="72" t="s">
        <v>400</v>
      </c>
      <c r="H878" s="73" t="str">
        <f>IF(Proc[[#This Row],[type]]="LFF (MDG-F)",MID(Proc[[#This Row],[Obj]],13,10),"")</f>
        <v/>
      </c>
      <c r="J878" s="73" t="b">
        <f>Proc[[#This Row],[Requested]]=Proc[[#This Row],[CurrentParent]]</f>
        <v>0</v>
      </c>
      <c r="K878" s="73" t="str">
        <f>IF(Proc[[#This Row],[Author]]="Marcela Urrego",VLOOKUP(LEFT(Proc[[#This Row],[Requested]],1),Table3[#All],2,0),VLOOKUP(Proc[[#This Row],[Author]],Table4[],2,0))</f>
        <v>LS</v>
      </c>
      <c r="L878" s="32" t="s">
        <v>530</v>
      </c>
      <c r="M878" s="69">
        <v>45720.368101851855</v>
      </c>
      <c r="N878" s="69">
        <v>45722</v>
      </c>
      <c r="O878" s="69">
        <v>45722</v>
      </c>
      <c r="P878" s="74" t="str">
        <f ca="1">IF(Proc[[#This Row],[DaysAgeing]]&gt;5,"yep","on track")</f>
        <v>on track</v>
      </c>
      <c r="Q878" s="3">
        <f ca="1">IF(Proc[[#This Row],[DateClosed]]="",ABS(NETWORKDAYS(Proc[[#This Row],[DateOpened]],TODAY()))-1,ABS(NETWORKDAYS(Proc[[#This Row],[DateOpened]],Proc[[#This Row],[DateClosed]]))-1)</f>
        <v>2</v>
      </c>
      <c r="R878" s="74" t="s">
        <v>508</v>
      </c>
      <c r="S878" s="73"/>
    </row>
    <row r="879" spans="1:19" hidden="1">
      <c r="A879" s="72" t="s">
        <v>2654</v>
      </c>
      <c r="B879" s="73" t="str">
        <f>IFERROR(VLOOKUP(Proc[[#This Row],[App]],Table2[],3,0),"open")</f>
        <v>ok</v>
      </c>
      <c r="C879" s="72" t="s">
        <v>369</v>
      </c>
      <c r="D879" t="s">
        <v>2634</v>
      </c>
      <c r="E879" t="s">
        <v>2645</v>
      </c>
      <c r="F879" s="73" t="s">
        <v>2653</v>
      </c>
      <c r="G879" s="72" t="s">
        <v>400</v>
      </c>
      <c r="H879" s="73" t="str">
        <f>IF(Proc[[#This Row],[type]]="LFF (MDG-F)",MID(Proc[[#This Row],[Obj]],13,10),"")</f>
        <v/>
      </c>
      <c r="J879" s="73" t="b">
        <f>Proc[[#This Row],[Requested]]=Proc[[#This Row],[CurrentParent]]</f>
        <v>0</v>
      </c>
      <c r="K879" s="73" t="str">
        <f>IF(Proc[[#This Row],[Author]]="Marcela Urrego",VLOOKUP(LEFT(Proc[[#This Row],[Requested]],1),Table3[#All],2,0),VLOOKUP(Proc[[#This Row],[Author]],Table4[],2,0))</f>
        <v>LS</v>
      </c>
      <c r="L879" s="32" t="s">
        <v>530</v>
      </c>
      <c r="M879" s="69">
        <v>45720.368101851855</v>
      </c>
      <c r="N879" s="69">
        <v>45722</v>
      </c>
      <c r="O879" s="69">
        <v>45722</v>
      </c>
      <c r="P879" s="74" t="str">
        <f ca="1">IF(Proc[[#This Row],[DaysAgeing]]&gt;5,"yep","on track")</f>
        <v>on track</v>
      </c>
      <c r="Q879" s="3">
        <f ca="1">IF(Proc[[#This Row],[DateClosed]]="",ABS(NETWORKDAYS(Proc[[#This Row],[DateOpened]],TODAY()))-1,ABS(NETWORKDAYS(Proc[[#This Row],[DateOpened]],Proc[[#This Row],[DateClosed]]))-1)</f>
        <v>2</v>
      </c>
      <c r="R879" s="74" t="s">
        <v>508</v>
      </c>
      <c r="S879" s="73"/>
    </row>
    <row r="880" spans="1:19" hidden="1">
      <c r="A880" t="s">
        <v>2655</v>
      </c>
      <c r="B880" s="73" t="str">
        <f>IFERROR(VLOOKUP(Proc[[#This Row],[App]],Table2[],3,0),"open")</f>
        <v>ok</v>
      </c>
      <c r="C880" t="s">
        <v>369</v>
      </c>
      <c r="D880" t="s">
        <v>2656</v>
      </c>
      <c r="E880" t="s">
        <v>1531</v>
      </c>
      <c r="F880" s="73" t="s">
        <v>689</v>
      </c>
      <c r="G880" s="72" t="s">
        <v>400</v>
      </c>
      <c r="H880" s="73" t="str">
        <f>IF(Proc[[#This Row],[type]]="LFF (MDG-F)",MID(Proc[[#This Row],[Obj]],13,10),"")</f>
        <v/>
      </c>
      <c r="J880" s="73" t="b">
        <f>Proc[[#This Row],[Requested]]=Proc[[#This Row],[CurrentParent]]</f>
        <v>0</v>
      </c>
      <c r="K880" s="73" t="str">
        <f>IF(Proc[[#This Row],[Author]]="Marcela Urrego",VLOOKUP(LEFT(Proc[[#This Row],[Requested]],1),Table3[#All],2,0),VLOOKUP(Proc[[#This Row],[Author]],Table4[],2,0))</f>
        <v>MGF</v>
      </c>
      <c r="L880" s="32" t="s">
        <v>530</v>
      </c>
      <c r="M880" s="69">
        <v>45721.618263888886</v>
      </c>
      <c r="N880" s="69">
        <v>45726</v>
      </c>
      <c r="O880" s="69">
        <v>45726</v>
      </c>
      <c r="P880" s="74" t="str">
        <f ca="1">IF(Proc[[#This Row],[DaysAgeing]]&gt;5,"yep","on track")</f>
        <v>on track</v>
      </c>
      <c r="Q880" s="3">
        <f ca="1">IF(Proc[[#This Row],[DateClosed]]="",ABS(NETWORKDAYS(Proc[[#This Row],[DateOpened]],TODAY()))-1,ABS(NETWORKDAYS(Proc[[#This Row],[DateOpened]],Proc[[#This Row],[DateClosed]]))-1)</f>
        <v>3</v>
      </c>
      <c r="R880" s="74" t="s">
        <v>1532</v>
      </c>
      <c r="S880" s="73"/>
    </row>
    <row r="881" spans="1:19" hidden="1">
      <c r="A881" s="72" t="s">
        <v>2655</v>
      </c>
      <c r="B881" s="73" t="str">
        <f>IFERROR(VLOOKUP(Proc[[#This Row],[App]],Table2[],3,0),"open")</f>
        <v>ok</v>
      </c>
      <c r="C881" s="72" t="s">
        <v>369</v>
      </c>
      <c r="D881" t="s">
        <v>2657</v>
      </c>
      <c r="E881" t="s">
        <v>1531</v>
      </c>
      <c r="F881" s="73" t="s">
        <v>689</v>
      </c>
      <c r="G881" t="s">
        <v>406</v>
      </c>
      <c r="H881" s="73" t="str">
        <f>IF(Proc[[#This Row],[type]]="LFF (MDG-F)",MID(Proc[[#This Row],[Obj]],13,10),"")</f>
        <v>2123GIT130</v>
      </c>
      <c r="J881" s="73" t="b">
        <f>Proc[[#This Row],[Requested]]=Proc[[#This Row],[CurrentParent]]</f>
        <v>0</v>
      </c>
      <c r="K881" s="73" t="str">
        <f>IF(Proc[[#This Row],[Author]]="Marcela Urrego",VLOOKUP(LEFT(Proc[[#This Row],[Requested]],1),Table3[#All],2,0),VLOOKUP(Proc[[#This Row],[Author]],Table4[],2,0))</f>
        <v>MGF</v>
      </c>
      <c r="L881" s="32" t="s">
        <v>530</v>
      </c>
      <c r="M881" s="69">
        <v>45721.618263888886</v>
      </c>
      <c r="N881" s="69">
        <v>45726</v>
      </c>
      <c r="O881" s="69">
        <v>45726</v>
      </c>
      <c r="P881" s="74" t="str">
        <f ca="1">IF(Proc[[#This Row],[DaysAgeing]]&gt;5,"yep","on track")</f>
        <v>on track</v>
      </c>
      <c r="Q881" s="3">
        <f ca="1">IF(Proc[[#This Row],[DateClosed]]="",ABS(NETWORKDAYS(Proc[[#This Row],[DateOpened]],TODAY()))-1,ABS(NETWORKDAYS(Proc[[#This Row],[DateOpened]],Proc[[#This Row],[DateClosed]]))-1)</f>
        <v>3</v>
      </c>
      <c r="R881" s="74" t="s">
        <v>1532</v>
      </c>
      <c r="S881" s="73"/>
    </row>
    <row r="882" spans="1:19" hidden="1">
      <c r="A882" t="s">
        <v>2660</v>
      </c>
      <c r="B882" s="73" t="str">
        <f>IFERROR(VLOOKUP(Proc[[#This Row],[App]],Table2[],3,0),"open")</f>
        <v>ok</v>
      </c>
      <c r="C882" t="s">
        <v>398</v>
      </c>
      <c r="D882" t="s">
        <v>2658</v>
      </c>
      <c r="E882" t="s">
        <v>2645</v>
      </c>
      <c r="F882" s="73" t="s">
        <v>1318</v>
      </c>
      <c r="G882" s="72" t="s">
        <v>400</v>
      </c>
      <c r="H882" s="73" t="str">
        <f>IF(Proc[[#This Row],[type]]="LFF (MDG-F)",MID(Proc[[#This Row],[Obj]],13,10),"")</f>
        <v/>
      </c>
      <c r="I882" t="s">
        <v>1252</v>
      </c>
      <c r="J882" s="73" t="b">
        <f>Proc[[#This Row],[Requested]]=Proc[[#This Row],[CurrentParent]]</f>
        <v>0</v>
      </c>
      <c r="K882" s="73" t="str">
        <f>IF(Proc[[#This Row],[Author]]="Marcela Urrego",VLOOKUP(LEFT(Proc[[#This Row],[Requested]],1),Table3[#All],2,0),VLOOKUP(Proc[[#This Row],[Author]],Table4[],2,0))</f>
        <v>LS</v>
      </c>
      <c r="L882" s="32" t="s">
        <v>530</v>
      </c>
      <c r="M882" s="69">
        <v>45722.670775462961</v>
      </c>
      <c r="N882" s="74"/>
      <c r="O882" s="69">
        <v>45726</v>
      </c>
      <c r="P882" s="74" t="str">
        <f ca="1">IF(Proc[[#This Row],[DaysAgeing]]&gt;5,"yep","on track")</f>
        <v>on track</v>
      </c>
      <c r="Q882" s="3">
        <f ca="1">IF(Proc[[#This Row],[DateClosed]]="",ABS(NETWORKDAYS(Proc[[#This Row],[DateOpened]],TODAY()))-1,ABS(NETWORKDAYS(Proc[[#This Row],[DateOpened]],Proc[[#This Row],[DateClosed]]))-1)</f>
        <v>2</v>
      </c>
      <c r="R882" s="74" t="s">
        <v>1004</v>
      </c>
      <c r="S882" s="73"/>
    </row>
    <row r="883" spans="1:19" hidden="1">
      <c r="A883" s="72" t="s">
        <v>2660</v>
      </c>
      <c r="B883" s="73" t="str">
        <f>IFERROR(VLOOKUP(Proc[[#This Row],[App]],Table2[],3,0),"open")</f>
        <v>ok</v>
      </c>
      <c r="C883" s="72" t="s">
        <v>369</v>
      </c>
      <c r="D883" t="s">
        <v>2659</v>
      </c>
      <c r="E883" t="s">
        <v>2661</v>
      </c>
      <c r="F883" s="73" t="s">
        <v>2662</v>
      </c>
      <c r="G883" s="72" t="s">
        <v>400</v>
      </c>
      <c r="H883" s="73" t="str">
        <f>IF(Proc[[#This Row],[type]]="LFF (MDG-F)",MID(Proc[[#This Row],[Obj]],13,10),"")</f>
        <v/>
      </c>
      <c r="J883" s="73" t="b">
        <f>Proc[[#This Row],[Requested]]=Proc[[#This Row],[CurrentParent]]</f>
        <v>0</v>
      </c>
      <c r="K883" s="73" t="str">
        <f>IF(Proc[[#This Row],[Author]]="Marcela Urrego",VLOOKUP(LEFT(Proc[[#This Row],[Requested]],1),Table3[#All],2,0),VLOOKUP(Proc[[#This Row],[Author]],Table4[],2,0))</f>
        <v>LS</v>
      </c>
      <c r="L883" s="32" t="s">
        <v>530</v>
      </c>
      <c r="M883" s="69">
        <v>45722.670775462961</v>
      </c>
      <c r="N883" s="69">
        <v>45726</v>
      </c>
      <c r="O883" s="69">
        <v>45726</v>
      </c>
      <c r="P883" s="74" t="str">
        <f ca="1">IF(Proc[[#This Row],[DaysAgeing]]&gt;5,"yep","on track")</f>
        <v>on track</v>
      </c>
      <c r="Q883" s="3">
        <f ca="1">IF(Proc[[#This Row],[DateClosed]]="",ABS(NETWORKDAYS(Proc[[#This Row],[DateOpened]],TODAY()))-1,ABS(NETWORKDAYS(Proc[[#This Row],[DateOpened]],Proc[[#This Row],[DateClosed]]))-1)</f>
        <v>2</v>
      </c>
      <c r="R883" s="74" t="s">
        <v>1004</v>
      </c>
      <c r="S883" s="73"/>
    </row>
    <row r="884" spans="1:19">
      <c r="A884" t="s">
        <v>2666</v>
      </c>
      <c r="B884" s="73" t="str">
        <f>IFERROR(VLOOKUP(Proc[[#This Row],[App]],Table2[],3,0),"open")</f>
        <v>open</v>
      </c>
      <c r="C884" s="72" t="s">
        <v>370</v>
      </c>
      <c r="D884" t="s">
        <v>2663</v>
      </c>
      <c r="E884" t="s">
        <v>2665</v>
      </c>
      <c r="F884" s="72" t="s">
        <v>2664</v>
      </c>
      <c r="G884" s="72" t="s">
        <v>400</v>
      </c>
      <c r="H884" s="73" t="str">
        <f>IF(Proc[[#This Row],[type]]="LFF (MDG-F)",MID(Proc[[#This Row],[Obj]],13,10),"")</f>
        <v/>
      </c>
      <c r="J884" s="73" t="b">
        <f>Proc[[#This Row],[Requested]]=Proc[[#This Row],[CurrentParent]]</f>
        <v>0</v>
      </c>
      <c r="K884" s="73" t="str">
        <f>IF(Proc[[#This Row],[Author]]="Marcela Urrego",VLOOKUP(LEFT(Proc[[#This Row],[Requested]],1),Table3[#All],2,0),VLOOKUP(Proc[[#This Row],[Author]],Table4[],2,0))</f>
        <v>HC</v>
      </c>
      <c r="L884" s="32" t="s">
        <v>530</v>
      </c>
      <c r="M884" s="69">
        <v>45719.608877314815</v>
      </c>
      <c r="N884" s="74"/>
      <c r="O884" s="74"/>
      <c r="P884" s="74" t="str">
        <f ca="1">IF(Proc[[#This Row],[DaysAgeing]]&gt;5,"yep","on track")</f>
        <v>on track</v>
      </c>
      <c r="Q884" s="3">
        <f ca="1">IF(Proc[[#This Row],[DateClosed]]="",ABS(NETWORKDAYS(Proc[[#This Row],[DateOpened]],TODAY()))-1,ABS(NETWORKDAYS(Proc[[#This Row],[DateOpened]],Proc[[#This Row],[DateClosed]]))-1)</f>
        <v>5</v>
      </c>
      <c r="R884" s="74" t="s">
        <v>502</v>
      </c>
      <c r="S884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G2:G884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workbookViewId="0">
      <selection activeCell="A9" sqref="A9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2025-03-10T12:00:15Z</dcterms:modified>
  <cp:category/>
  <cp:contentStatus/>
</cp:coreProperties>
</file>