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5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6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7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8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blanco/bootcamp/homework/01-Excel/excel-challenge/"/>
    </mc:Choice>
  </mc:AlternateContent>
  <xr:revisionPtr revIDLastSave="0" documentId="13_ncr:1_{3A48A237-CB3C-CC4A-A43F-4194AE920BEF}" xr6:coauthVersionLast="47" xr6:coauthVersionMax="47" xr10:uidLastSave="{00000000-0000-0000-0000-000000000000}"/>
  <bookViews>
    <workbookView xWindow="-66600" yWindow="500" windowWidth="33700" windowHeight="21100" xr2:uid="{00000000-000D-0000-FFFF-FFFF00000000}"/>
  </bookViews>
  <sheets>
    <sheet name="Crowdfunding" sheetId="1" r:id="rId1"/>
    <sheet name="Category" sheetId="2" r:id="rId2"/>
    <sheet name="Subcategory" sheetId="3" r:id="rId3"/>
    <sheet name="Country" sheetId="5" r:id="rId4"/>
    <sheet name="Outcome vs Years" sheetId="11" r:id="rId5"/>
    <sheet name="Countifs" sheetId="12" r:id="rId6"/>
    <sheet name="Statistical Analysis" sheetId="14" r:id="rId7"/>
    <sheet name="Stadistical Analysis w Outliers" sheetId="19" r:id="rId8"/>
    <sheet name="Other Charts 1" sheetId="16" r:id="rId9"/>
    <sheet name="Other Charts 2" sheetId="18" r:id="rId10"/>
  </sheets>
  <definedNames>
    <definedName name="_xlnm._FilterDatabase" localSheetId="5" hidden="1">Countifs!$B$1:$B$1000</definedName>
    <definedName name="_xlnm._FilterDatabase" localSheetId="0" hidden="1">Crowdfunding!$A$1:$U$1001</definedName>
    <definedName name="_xlnm._FilterDatabase" localSheetId="7" hidden="1">'Stadistical Analysis w Outliers'!$A$1:$H$566</definedName>
    <definedName name="_xlnm._FilterDatabase" localSheetId="6" hidden="1">'Statistical Analysis'!$A$1:$D$566</definedName>
    <definedName name="_xlchart.v1.0" hidden="1">'Statistical Analysis'!$B$1</definedName>
    <definedName name="_xlchart.v1.1" hidden="1">'Statistical Analysis'!$B$2:$B$566</definedName>
    <definedName name="_xlchart.v1.10" hidden="1">'Stadistical Analysis w Outliers'!$B$2:$B$566</definedName>
    <definedName name="_xlchart.v1.11" hidden="1">'Stadistical Analysis w Outliers'!$F$2:$F$365</definedName>
    <definedName name="_xlchart.v1.12" hidden="1">'Stadistical Analysis w Outliers'!$F$2:$F$365</definedName>
    <definedName name="_xlchart.v1.2" hidden="1">'Statistical Analysis'!$D$2:$D$365</definedName>
    <definedName name="_xlchart.v1.3" hidden="1">'Statistical Analysis'!$B$1</definedName>
    <definedName name="_xlchart.v1.4" hidden="1">'Statistical Analysis'!$B$2:$B$566</definedName>
    <definedName name="_xlchart.v1.5" hidden="1">'Statistical Analysis'!$E$2:$E$365</definedName>
    <definedName name="_xlchart.v1.6" hidden="1">'Statistical Analysis'!$D$2:$D$365</definedName>
    <definedName name="_xlchart.v1.7" hidden="1">'Stadistical Analysis w Outliers'!$B$1</definedName>
    <definedName name="_xlchart.v1.8" hidden="1">'Stadistical Analysis w Outliers'!$B$2:$B$566</definedName>
    <definedName name="_xlchart.v1.9" hidden="1">'Stadistical Analysis w Outliers'!$B$1</definedName>
    <definedName name="failed" localSheetId="7">'Stadistical Analysis w Outliers'!$F:$F</definedName>
    <definedName name="failed">'Statistical Analysis'!$D:$D</definedName>
    <definedName name="outc">Countifs!#REF!</definedName>
    <definedName name="outcome">Countifs!#REF!</definedName>
    <definedName name="successful" localSheetId="7">'Stadistical Analysis w Outliers'!$B:$B</definedName>
    <definedName name="successful">'Statistical Analysis'!$B:$B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9" l="1"/>
  <c r="K8" i="19"/>
  <c r="L7" i="19"/>
  <c r="K7" i="19"/>
  <c r="L6" i="19"/>
  <c r="K6" i="19"/>
  <c r="L5" i="19"/>
  <c r="K5" i="19"/>
  <c r="P4" i="19"/>
  <c r="O4" i="19"/>
  <c r="L4" i="19"/>
  <c r="K4" i="19"/>
  <c r="P3" i="19"/>
  <c r="O3" i="19"/>
  <c r="L3" i="19"/>
  <c r="K3" i="19"/>
  <c r="L4" i="14"/>
  <c r="L3" i="14"/>
  <c r="K4" i="14"/>
  <c r="K3" i="14"/>
  <c r="G4" i="14"/>
  <c r="H3" i="14"/>
  <c r="G3" i="14"/>
  <c r="H7" i="14"/>
  <c r="G7" i="14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D13" i="12"/>
  <c r="D12" i="12"/>
  <c r="D11" i="12"/>
  <c r="D10" i="12"/>
  <c r="D9" i="12"/>
  <c r="D8" i="12"/>
  <c r="D7" i="12"/>
  <c r="D6" i="12"/>
  <c r="C6" i="12"/>
  <c r="C13" i="12"/>
  <c r="C12" i="12"/>
  <c r="C11" i="12"/>
  <c r="C10" i="12"/>
  <c r="C9" i="12"/>
  <c r="C8" i="12"/>
  <c r="C7" i="12"/>
  <c r="B13" i="12"/>
  <c r="B12" i="12"/>
  <c r="B11" i="12"/>
  <c r="B10" i="12"/>
  <c r="B9" i="12"/>
  <c r="B8" i="12"/>
  <c r="B7" i="12"/>
  <c r="B6" i="12"/>
  <c r="B5" i="12"/>
  <c r="D5" i="12"/>
  <c r="C5" i="12"/>
  <c r="D4" i="12"/>
  <c r="C4" i="12"/>
  <c r="B4" i="12"/>
  <c r="D3" i="12"/>
  <c r="C3" i="12"/>
  <c r="D2" i="12"/>
  <c r="C2" i="12"/>
  <c r="B2" i="12"/>
  <c r="B3" i="12"/>
  <c r="H8" i="14"/>
  <c r="H6" i="14"/>
  <c r="H5" i="14"/>
  <c r="H4" i="14"/>
  <c r="G8" i="14"/>
  <c r="G6" i="14"/>
  <c r="G5" i="14"/>
  <c r="N4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5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8" i="1" a="1"/>
  <c r="S328" i="1" s="1"/>
  <c r="S329" i="1" a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6" i="1" a="1"/>
  <c r="S336" i="1" s="1"/>
  <c r="S337" i="1" a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4" i="1" a="1"/>
  <c r="S344" i="1" s="1"/>
  <c r="S345" i="1" a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2" i="1" a="1"/>
  <c r="S352" i="1" s="1"/>
  <c r="S353" i="1" a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60" i="1" a="1"/>
  <c r="S360" i="1" s="1"/>
  <c r="S361" i="1" a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8" i="1" a="1"/>
  <c r="S368" i="1" s="1"/>
  <c r="S369" i="1" a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6" i="1" a="1"/>
  <c r="S376" i="1" s="1"/>
  <c r="S377" i="1" a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4" i="1" a="1"/>
  <c r="S384" i="1" s="1"/>
  <c r="S385" i="1" a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2" i="1" a="1"/>
  <c r="S392" i="1" s="1"/>
  <c r="S393" i="1" a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400" i="1" a="1"/>
  <c r="S400" i="1" s="1"/>
  <c r="S401" i="1" a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8" i="1" a="1"/>
  <c r="S408" i="1" s="1"/>
  <c r="S409" i="1" a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6" i="1" a="1"/>
  <c r="S416" i="1" s="1"/>
  <c r="S417" i="1" a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4" i="1" a="1"/>
  <c r="S424" i="1" s="1"/>
  <c r="S425" i="1" a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2" i="1" a="1"/>
  <c r="S432" i="1" s="1"/>
  <c r="S433" i="1" a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40" i="1" a="1"/>
  <c r="S440" i="1" s="1"/>
  <c r="S441" i="1" a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8" i="1" a="1"/>
  <c r="S448" i="1" s="1"/>
  <c r="S449" i="1" a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6" i="1" a="1"/>
  <c r="S456" i="1" s="1"/>
  <c r="S457" i="1" a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4" i="1" a="1"/>
  <c r="S464" i="1" s="1"/>
  <c r="S465" i="1" a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2" i="1" a="1"/>
  <c r="S472" i="1" s="1"/>
  <c r="S473" i="1" a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80" i="1" a="1"/>
  <c r="S480" i="1" s="1"/>
  <c r="S481" i="1" a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8" i="1" a="1"/>
  <c r="S488" i="1" s="1"/>
  <c r="S489" i="1" a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6" i="1" a="1"/>
  <c r="S496" i="1" s="1"/>
  <c r="S497" i="1" a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4" i="1" a="1"/>
  <c r="S504" i="1" s="1"/>
  <c r="S505" i="1" a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2" i="1" a="1"/>
  <c r="S512" i="1" s="1"/>
  <c r="S513" i="1" a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20" i="1" a="1"/>
  <c r="S520" i="1" s="1"/>
  <c r="S521" i="1" a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8" i="1" a="1"/>
  <c r="S528" i="1" s="1"/>
  <c r="S529" i="1" a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6" i="1" a="1"/>
  <c r="S536" i="1" s="1"/>
  <c r="S537" i="1" a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4" i="1" a="1"/>
  <c r="S544" i="1" s="1"/>
  <c r="S545" i="1" a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2" i="1" a="1"/>
  <c r="S552" i="1" s="1"/>
  <c r="S553" i="1" a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60" i="1" a="1"/>
  <c r="S560" i="1" s="1"/>
  <c r="S561" i="1" a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8" i="1" a="1"/>
  <c r="S568" i="1" s="1"/>
  <c r="S569" i="1" a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6" i="1" a="1"/>
  <c r="S576" i="1" s="1"/>
  <c r="S577" i="1" a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4" i="1" a="1"/>
  <c r="S584" i="1" s="1"/>
  <c r="S585" i="1" a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2" i="1" a="1"/>
  <c r="S592" i="1" s="1"/>
  <c r="S593" i="1" a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600" i="1" a="1"/>
  <c r="S600" i="1" s="1"/>
  <c r="S601" i="1" a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8" i="1" a="1"/>
  <c r="S608" i="1" s="1"/>
  <c r="S609" i="1" a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6" i="1" a="1"/>
  <c r="S616" i="1" s="1"/>
  <c r="S617" i="1" a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4" i="1" a="1"/>
  <c r="S624" i="1" s="1"/>
  <c r="S625" i="1" a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2" i="1" a="1"/>
  <c r="S632" i="1" s="1"/>
  <c r="S633" i="1" a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40" i="1" a="1"/>
  <c r="S640" i="1" s="1"/>
  <c r="S641" i="1" a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8" i="1" a="1"/>
  <c r="S648" i="1" s="1"/>
  <c r="S649" i="1" a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6" i="1" a="1"/>
  <c r="S656" i="1" s="1"/>
  <c r="S657" i="1" a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4" i="1" a="1"/>
  <c r="S664" i="1" s="1"/>
  <c r="S665" i="1" a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2" i="1" a="1"/>
  <c r="S672" i="1" s="1"/>
  <c r="S673" i="1" a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80" i="1" a="1"/>
  <c r="S680" i="1" s="1"/>
  <c r="S681" i="1" a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8" i="1" a="1"/>
  <c r="S688" i="1" s="1"/>
  <c r="S689" i="1" a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6" i="1" a="1"/>
  <c r="S696" i="1" s="1"/>
  <c r="S697" i="1" a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4" i="1" a="1"/>
  <c r="S704" i="1" s="1"/>
  <c r="S705" i="1" a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2" i="1" a="1"/>
  <c r="S712" i="1" s="1"/>
  <c r="S713" i="1" a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20" i="1" a="1"/>
  <c r="S720" i="1" s="1"/>
  <c r="S721" i="1" a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8" i="1" a="1"/>
  <c r="S728" i="1" s="1"/>
  <c r="S729" i="1" a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6" i="1" a="1"/>
  <c r="S736" i="1" s="1"/>
  <c r="S737" i="1" a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4" i="1" a="1"/>
  <c r="S744" i="1" s="1"/>
  <c r="S745" i="1" a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2" i="1" a="1"/>
  <c r="S752" i="1" s="1"/>
  <c r="S753" i="1" a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60" i="1" a="1"/>
  <c r="S760" i="1" s="1"/>
  <c r="S761" i="1" a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8" i="1" a="1"/>
  <c r="S768" i="1" s="1"/>
  <c r="S769" i="1" a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6" i="1" a="1"/>
  <c r="S776" i="1" s="1"/>
  <c r="S777" i="1" a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4" i="1" a="1"/>
  <c r="S784" i="1" s="1"/>
  <c r="S785" i="1" a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2" i="1" a="1"/>
  <c r="S792" i="1" s="1"/>
  <c r="S793" i="1" a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800" i="1" a="1"/>
  <c r="S800" i="1" s="1"/>
  <c r="S801" i="1" a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8" i="1" a="1"/>
  <c r="S808" i="1" s="1"/>
  <c r="S809" i="1" a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6" i="1" a="1"/>
  <c r="S816" i="1" s="1"/>
  <c r="S817" i="1" a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4" i="1" a="1"/>
  <c r="S824" i="1" s="1"/>
  <c r="S825" i="1" a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2" i="1" a="1"/>
  <c r="S832" i="1" s="1"/>
  <c r="S833" i="1" a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40" i="1" a="1"/>
  <c r="S840" i="1" s="1"/>
  <c r="S841" i="1" a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8" i="1" a="1"/>
  <c r="S848" i="1" s="1"/>
  <c r="S849" i="1" a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6" i="1" a="1"/>
  <c r="S856" i="1" s="1"/>
  <c r="S857" i="1" a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4" i="1" a="1"/>
  <c r="S864" i="1" s="1"/>
  <c r="S865" i="1" a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2" i="1" a="1"/>
  <c r="S872" i="1" s="1"/>
  <c r="S873" i="1" a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80" i="1" a="1"/>
  <c r="S880" i="1" s="1"/>
  <c r="S881" i="1" a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8" i="1" a="1"/>
  <c r="S888" i="1" s="1"/>
  <c r="S889" i="1" a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6" i="1" a="1"/>
  <c r="S896" i="1" s="1"/>
  <c r="S897" i="1" a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4" i="1" a="1"/>
  <c r="S904" i="1" s="1"/>
  <c r="S905" i="1" a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2" i="1" a="1"/>
  <c r="S912" i="1" s="1"/>
  <c r="S913" i="1" a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20" i="1" a="1"/>
  <c r="S920" i="1" s="1"/>
  <c r="S921" i="1" a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8" i="1" a="1"/>
  <c r="S928" i="1" s="1"/>
  <c r="S929" i="1" a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6" i="1" a="1"/>
  <c r="S936" i="1" s="1"/>
  <c r="S937" i="1" a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4" i="1" a="1"/>
  <c r="S944" i="1" s="1"/>
  <c r="S945" i="1" a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2" i="1" a="1"/>
  <c r="S952" i="1" s="1"/>
  <c r="S953" i="1" a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60" i="1" a="1"/>
  <c r="S960" i="1" s="1"/>
  <c r="S961" i="1" a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8" i="1" a="1"/>
  <c r="S968" i="1" s="1"/>
  <c r="S969" i="1" a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6" i="1" a="1"/>
  <c r="S976" i="1" s="1"/>
  <c r="S977" i="1" a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4" i="1" a="1"/>
  <c r="S984" i="1" s="1"/>
  <c r="S985" i="1" a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2" i="1" a="1"/>
  <c r="S992" i="1" s="1"/>
  <c r="S993" i="1" a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1000" i="1" a="1"/>
  <c r="S1000" i="1" s="1"/>
  <c r="S1001" i="1" a="1"/>
  <c r="S2" i="1" a="1"/>
  <c r="S2" i="1" s="1"/>
  <c r="Q3" i="19" l="1"/>
  <c r="S3" i="19" s="1"/>
  <c r="Q4" i="19"/>
  <c r="S4" i="19" s="1"/>
  <c r="T971" i="1"/>
  <c r="T144" i="1"/>
  <c r="T120" i="1"/>
  <c r="T224" i="1"/>
  <c r="T248" i="1"/>
  <c r="M4" i="14"/>
  <c r="O4" i="14" s="1"/>
  <c r="M3" i="14"/>
  <c r="N3" i="14" s="1"/>
  <c r="T320" i="1"/>
  <c r="T376" i="1"/>
  <c r="T536" i="1"/>
  <c r="T32" i="1"/>
  <c r="T56" i="1"/>
  <c r="T568" i="1"/>
  <c r="E13" i="12"/>
  <c r="H13" i="12" s="1"/>
  <c r="E2" i="12"/>
  <c r="H2" i="12" s="1"/>
  <c r="E6" i="12"/>
  <c r="H6" i="12" s="1"/>
  <c r="E12" i="12"/>
  <c r="F12" i="12" s="1"/>
  <c r="E11" i="12"/>
  <c r="G11" i="12" s="1"/>
  <c r="E9" i="12"/>
  <c r="H9" i="12" s="1"/>
  <c r="E8" i="12"/>
  <c r="F8" i="12" s="1"/>
  <c r="E7" i="12"/>
  <c r="H7" i="12" s="1"/>
  <c r="E10" i="12"/>
  <c r="H10" i="12" s="1"/>
  <c r="E3" i="12"/>
  <c r="H3" i="12" s="1"/>
  <c r="E5" i="12"/>
  <c r="F5" i="12" s="1"/>
  <c r="E4" i="12"/>
  <c r="G4" i="12" s="1"/>
  <c r="T64" i="1"/>
  <c r="T152" i="1"/>
  <c r="T256" i="1"/>
  <c r="T384" i="1"/>
  <c r="T600" i="1"/>
  <c r="T72" i="1"/>
  <c r="T160" i="1"/>
  <c r="T264" i="1"/>
  <c r="T408" i="1"/>
  <c r="T640" i="1"/>
  <c r="T8" i="1"/>
  <c r="T80" i="1"/>
  <c r="T176" i="1"/>
  <c r="T272" i="1"/>
  <c r="T448" i="1"/>
  <c r="T672" i="1"/>
  <c r="T16" i="1"/>
  <c r="T88" i="1"/>
  <c r="T192" i="1"/>
  <c r="T296" i="1"/>
  <c r="T480" i="1"/>
  <c r="T768" i="1"/>
  <c r="T24" i="1"/>
  <c r="T96" i="1"/>
  <c r="T208" i="1"/>
  <c r="T312" i="1"/>
  <c r="T504" i="1"/>
  <c r="T48" i="1"/>
  <c r="T136" i="1"/>
  <c r="T232" i="1"/>
  <c r="T344" i="1"/>
  <c r="T544" i="1"/>
  <c r="T40" i="1"/>
  <c r="T112" i="1"/>
  <c r="T200" i="1"/>
  <c r="T288" i="1"/>
  <c r="T416" i="1"/>
  <c r="T608" i="1"/>
  <c r="T635" i="1"/>
  <c r="T67" i="1"/>
  <c r="T169" i="1"/>
  <c r="T334" i="1"/>
  <c r="T800" i="1"/>
  <c r="T896" i="1"/>
  <c r="T46" i="1"/>
  <c r="T406" i="1"/>
  <c r="T14" i="1"/>
  <c r="T566" i="1"/>
  <c r="T209" i="1"/>
  <c r="T128" i="1"/>
  <c r="T184" i="1"/>
  <c r="T240" i="1"/>
  <c r="T304" i="1"/>
  <c r="T512" i="1"/>
  <c r="T632" i="1"/>
  <c r="T832" i="1"/>
  <c r="T960" i="1"/>
  <c r="T440" i="1"/>
  <c r="T664" i="1"/>
  <c r="T104" i="1"/>
  <c r="T168" i="1"/>
  <c r="T216" i="1"/>
  <c r="T280" i="1"/>
  <c r="T352" i="1"/>
  <c r="T472" i="1"/>
  <c r="T576" i="1"/>
  <c r="T755" i="1"/>
  <c r="T942" i="1"/>
  <c r="T17" i="1"/>
  <c r="T54" i="1"/>
  <c r="T89" i="1"/>
  <c r="T121" i="1"/>
  <c r="T350" i="1"/>
  <c r="T414" i="1"/>
  <c r="T502" i="1"/>
  <c r="T574" i="1"/>
  <c r="T22" i="1"/>
  <c r="T766" i="1"/>
  <c r="T94" i="1"/>
  <c r="T134" i="1"/>
  <c r="T374" i="1"/>
  <c r="T822" i="1"/>
  <c r="T526" i="1"/>
  <c r="T699" i="1"/>
  <c r="T830" i="1"/>
  <c r="T38" i="1"/>
  <c r="T638" i="1"/>
  <c r="T102" i="1"/>
  <c r="T446" i="1"/>
  <c r="T622" i="1"/>
  <c r="T702" i="1"/>
  <c r="T78" i="1"/>
  <c r="T110" i="1"/>
  <c r="T145" i="1"/>
  <c r="T398" i="1"/>
  <c r="T462" i="1"/>
  <c r="T704" i="1"/>
  <c r="T846" i="1"/>
  <c r="T35" i="1"/>
  <c r="T235" i="1"/>
  <c r="T739" i="1"/>
  <c r="T70" i="1"/>
  <c r="T126" i="1"/>
  <c r="T366" i="1"/>
  <c r="T510" i="1"/>
  <c r="T686" i="1"/>
  <c r="T758" i="1"/>
  <c r="T963" i="1"/>
  <c r="T467" i="1"/>
  <c r="T211" i="1"/>
  <c r="T379" i="1"/>
  <c r="T891" i="1"/>
  <c r="T427" i="1"/>
  <c r="T142" i="1"/>
  <c r="T342" i="1"/>
  <c r="T435" i="1"/>
  <c r="T726" i="1"/>
  <c r="T534" i="1"/>
  <c r="T590" i="1"/>
  <c r="T782" i="1"/>
  <c r="T894" i="1"/>
  <c r="T30" i="1"/>
  <c r="T86" i="1"/>
  <c r="T179" i="1"/>
  <c r="T382" i="1"/>
  <c r="T478" i="1"/>
  <c r="T598" i="1"/>
  <c r="T654" i="1"/>
  <c r="T6" i="1"/>
  <c r="T62" i="1"/>
  <c r="T118" i="1"/>
  <c r="T283" i="1"/>
  <c r="T438" i="1"/>
  <c r="T542" i="1"/>
  <c r="T662" i="1"/>
  <c r="T736" i="1"/>
  <c r="T803" i="1"/>
  <c r="T918" i="1"/>
  <c r="T259" i="1"/>
  <c r="T842" i="1"/>
  <c r="T59" i="1"/>
  <c r="T83" i="1"/>
  <c r="T193" i="1"/>
  <c r="T233" i="1"/>
  <c r="T321" i="1"/>
  <c r="T667" i="1"/>
  <c r="T875" i="1"/>
  <c r="T923" i="1"/>
  <c r="T341" i="1"/>
  <c r="T3" i="1"/>
  <c r="T25" i="1"/>
  <c r="T99" i="1"/>
  <c r="T123" i="1"/>
  <c r="T185" i="1"/>
  <c r="T313" i="1"/>
  <c r="T931" i="1"/>
  <c r="T155" i="1"/>
  <c r="T507" i="1"/>
  <c r="T563" i="1"/>
  <c r="T734" i="1"/>
  <c r="T790" i="1"/>
  <c r="T864" i="1"/>
  <c r="T938" i="1"/>
  <c r="T405" i="1"/>
  <c r="T533" i="1"/>
  <c r="T165" i="1"/>
  <c r="T469" i="1"/>
  <c r="T109" i="1"/>
  <c r="T675" i="1"/>
  <c r="T27" i="1"/>
  <c r="T219" i="1"/>
  <c r="T299" i="1"/>
  <c r="T682" i="1"/>
  <c r="T33" i="1"/>
  <c r="T57" i="1"/>
  <c r="T153" i="1"/>
  <c r="T257" i="1"/>
  <c r="T339" i="1"/>
  <c r="T397" i="1"/>
  <c r="T426" i="1"/>
  <c r="T461" i="1"/>
  <c r="T491" i="1"/>
  <c r="T525" i="1"/>
  <c r="T554" i="1"/>
  <c r="T595" i="1"/>
  <c r="T691" i="1"/>
  <c r="T787" i="1"/>
  <c r="T874" i="1"/>
  <c r="T261" i="1"/>
  <c r="T268" i="1"/>
  <c r="T141" i="1"/>
  <c r="T243" i="1"/>
  <c r="T645" i="1"/>
  <c r="T765" i="1"/>
  <c r="T843" i="1"/>
  <c r="T939" i="1"/>
  <c r="T325" i="1"/>
  <c r="T619" i="1"/>
  <c r="T714" i="1"/>
  <c r="T812" i="1"/>
  <c r="T93" i="1"/>
  <c r="T147" i="1"/>
  <c r="T171" i="1"/>
  <c r="T195" i="1"/>
  <c r="T249" i="1"/>
  <c r="T273" i="1"/>
  <c r="T333" i="1"/>
  <c r="T355" i="1"/>
  <c r="T389" i="1"/>
  <c r="T517" i="1"/>
  <c r="T589" i="1"/>
  <c r="T683" i="1"/>
  <c r="T814" i="1"/>
  <c r="T907" i="1"/>
  <c r="T947" i="1"/>
  <c r="T885" i="1"/>
  <c r="T293" i="1"/>
  <c r="T995" i="1"/>
  <c r="T125" i="1"/>
  <c r="T323" i="1"/>
  <c r="T611" i="1"/>
  <c r="T707" i="1"/>
  <c r="T811" i="1"/>
  <c r="T91" i="1"/>
  <c r="T650" i="1"/>
  <c r="T115" i="1"/>
  <c r="T131" i="1"/>
  <c r="T172" i="1"/>
  <c r="T197" i="1"/>
  <c r="T229" i="1"/>
  <c r="T275" i="1"/>
  <c r="T307" i="1"/>
  <c r="T363" i="1"/>
  <c r="T395" i="1"/>
  <c r="T419" i="1"/>
  <c r="T453" i="1"/>
  <c r="T483" i="1"/>
  <c r="T523" i="1"/>
  <c r="T547" i="1"/>
  <c r="T627" i="1"/>
  <c r="T661" i="1"/>
  <c r="T819" i="1"/>
  <c r="T869" i="1"/>
  <c r="T910" i="1"/>
  <c r="T955" i="1"/>
  <c r="T796" i="1"/>
  <c r="T412" i="1"/>
  <c r="T476" i="1"/>
  <c r="T540" i="1"/>
  <c r="T860" i="1"/>
  <c r="T988" i="1"/>
  <c r="T364" i="1"/>
  <c r="T668" i="1"/>
  <c r="T180" i="1"/>
  <c r="T220" i="1"/>
  <c r="T348" i="1"/>
  <c r="T724" i="1"/>
  <c r="T780" i="1"/>
  <c r="T49" i="1"/>
  <c r="T65" i="1"/>
  <c r="T113" i="1"/>
  <c r="T204" i="1"/>
  <c r="T244" i="1"/>
  <c r="T284" i="1"/>
  <c r="T308" i="1"/>
  <c r="T396" i="1"/>
  <c r="T436" i="1"/>
  <c r="T524" i="1"/>
  <c r="T564" i="1"/>
  <c r="T636" i="1"/>
  <c r="T676" i="1"/>
  <c r="T756" i="1"/>
  <c r="T862" i="1"/>
  <c r="T886" i="1"/>
  <c r="T908" i="1"/>
  <c r="T932" i="1"/>
  <c r="T958" i="1"/>
  <c r="T990" i="1"/>
  <c r="T4" i="1"/>
  <c r="T36" i="1"/>
  <c r="T68" i="1"/>
  <c r="T100" i="1"/>
  <c r="T380" i="1"/>
  <c r="T508" i="1"/>
  <c r="T596" i="1"/>
  <c r="T620" i="1"/>
  <c r="T788" i="1"/>
  <c r="T892" i="1"/>
  <c r="T916" i="1"/>
  <c r="T996" i="1"/>
  <c r="T132" i="1"/>
  <c r="T340" i="1"/>
  <c r="T420" i="1"/>
  <c r="T468" i="1"/>
  <c r="T548" i="1"/>
  <c r="T708" i="1"/>
  <c r="T844" i="1"/>
  <c r="T492" i="1"/>
  <c r="T740" i="1"/>
  <c r="T28" i="1"/>
  <c r="T60" i="1"/>
  <c r="T92" i="1"/>
  <c r="T217" i="1"/>
  <c r="T300" i="1"/>
  <c r="T451" i="1"/>
  <c r="T470" i="1"/>
  <c r="T494" i="1"/>
  <c r="T555" i="1"/>
  <c r="T579" i="1"/>
  <c r="T604" i="1"/>
  <c r="T630" i="1"/>
  <c r="T651" i="1"/>
  <c r="T670" i="1"/>
  <c r="T692" i="1"/>
  <c r="T718" i="1"/>
  <c r="T749" i="1"/>
  <c r="T771" i="1"/>
  <c r="T798" i="1"/>
  <c r="T827" i="1"/>
  <c r="T854" i="1"/>
  <c r="T876" i="1"/>
  <c r="T900" i="1"/>
  <c r="T924" i="1"/>
  <c r="T982" i="1"/>
  <c r="T980" i="1"/>
  <c r="T12" i="1"/>
  <c r="T44" i="1"/>
  <c r="T76" i="1"/>
  <c r="T196" i="1"/>
  <c r="T236" i="1"/>
  <c r="T948" i="1"/>
  <c r="T124" i="1"/>
  <c r="T156" i="1"/>
  <c r="T260" i="1"/>
  <c r="T281" i="1"/>
  <c r="T324" i="1"/>
  <c r="T371" i="1"/>
  <c r="T394" i="1"/>
  <c r="T411" i="1"/>
  <c r="T430" i="1"/>
  <c r="T452" i="1"/>
  <c r="T499" i="1"/>
  <c r="T522" i="1"/>
  <c r="T539" i="1"/>
  <c r="T558" i="1"/>
  <c r="T580" i="1"/>
  <c r="T606" i="1"/>
  <c r="T652" i="1"/>
  <c r="T694" i="1"/>
  <c r="T723" i="1"/>
  <c r="T750" i="1"/>
  <c r="T772" i="1"/>
  <c r="T828" i="1"/>
  <c r="T859" i="1"/>
  <c r="T878" i="1"/>
  <c r="T906" i="1"/>
  <c r="T926" i="1"/>
  <c r="T950" i="1"/>
  <c r="T987" i="1"/>
  <c r="T581" i="1"/>
  <c r="T757" i="1"/>
  <c r="T877" i="1"/>
  <c r="T11" i="1"/>
  <c r="T21" i="1"/>
  <c r="T43" i="1"/>
  <c r="T53" i="1"/>
  <c r="T75" i="1"/>
  <c r="T97" i="1"/>
  <c r="T108" i="1"/>
  <c r="T129" i="1"/>
  <c r="T140" i="1"/>
  <c r="T164" i="1"/>
  <c r="T177" i="1"/>
  <c r="T189" i="1"/>
  <c r="T203" i="1"/>
  <c r="T228" i="1"/>
  <c r="T241" i="1"/>
  <c r="T253" i="1"/>
  <c r="T267" i="1"/>
  <c r="T292" i="1"/>
  <c r="T305" i="1"/>
  <c r="T317" i="1"/>
  <c r="T332" i="1"/>
  <c r="T347" i="1"/>
  <c r="T362" i="1"/>
  <c r="T388" i="1"/>
  <c r="T404" i="1"/>
  <c r="T445" i="1"/>
  <c r="T460" i="1"/>
  <c r="T475" i="1"/>
  <c r="T490" i="1"/>
  <c r="T516" i="1"/>
  <c r="T532" i="1"/>
  <c r="T573" i="1"/>
  <c r="T588" i="1"/>
  <c r="T603" i="1"/>
  <c r="T618" i="1"/>
  <c r="T644" i="1"/>
  <c r="T660" i="1"/>
  <c r="T717" i="1"/>
  <c r="T733" i="1"/>
  <c r="T748" i="1"/>
  <c r="T764" i="1"/>
  <c r="T779" i="1"/>
  <c r="T795" i="1"/>
  <c r="T810" i="1"/>
  <c r="T837" i="1"/>
  <c r="T853" i="1"/>
  <c r="T868" i="1"/>
  <c r="T884" i="1"/>
  <c r="T899" i="1"/>
  <c r="T915" i="1"/>
  <c r="T928" i="1"/>
  <c r="T979" i="1"/>
  <c r="T992" i="1"/>
  <c r="T13" i="1"/>
  <c r="T77" i="1"/>
  <c r="T205" i="1"/>
  <c r="T269" i="1"/>
  <c r="T349" i="1"/>
  <c r="T477" i="1"/>
  <c r="T605" i="1"/>
  <c r="T781" i="1"/>
  <c r="T797" i="1"/>
  <c r="T901" i="1"/>
  <c r="T917" i="1"/>
  <c r="T981" i="1"/>
  <c r="T45" i="1"/>
  <c r="T101" i="1"/>
  <c r="T133" i="1"/>
  <c r="T181" i="1"/>
  <c r="T245" i="1"/>
  <c r="T297" i="1"/>
  <c r="T309" i="1"/>
  <c r="T365" i="1"/>
  <c r="T421" i="1"/>
  <c r="T437" i="1"/>
  <c r="T493" i="1"/>
  <c r="T549" i="1"/>
  <c r="T565" i="1"/>
  <c r="T621" i="1"/>
  <c r="T677" i="1"/>
  <c r="T693" i="1"/>
  <c r="T813" i="1"/>
  <c r="T829" i="1"/>
  <c r="T933" i="1"/>
  <c r="T949" i="1"/>
  <c r="T964" i="1"/>
  <c r="T997" i="1"/>
  <c r="T5" i="1"/>
  <c r="T37" i="1"/>
  <c r="T69" i="1"/>
  <c r="T157" i="1"/>
  <c r="T221" i="1"/>
  <c r="T285" i="1"/>
  <c r="T381" i="1"/>
  <c r="T509" i="1"/>
  <c r="T637" i="1"/>
  <c r="T709" i="1"/>
  <c r="T725" i="1"/>
  <c r="T845" i="1"/>
  <c r="T861" i="1"/>
  <c r="T965" i="1"/>
  <c r="T19" i="1"/>
  <c r="T29" i="1"/>
  <c r="T51" i="1"/>
  <c r="T61" i="1"/>
  <c r="T84" i="1"/>
  <c r="T105" i="1"/>
  <c r="T116" i="1"/>
  <c r="T137" i="1"/>
  <c r="T148" i="1"/>
  <c r="T161" i="1"/>
  <c r="T173" i="1"/>
  <c r="T187" i="1"/>
  <c r="T212" i="1"/>
  <c r="T225" i="1"/>
  <c r="T237" i="1"/>
  <c r="T251" i="1"/>
  <c r="T276" i="1"/>
  <c r="T289" i="1"/>
  <c r="T301" i="1"/>
  <c r="T315" i="1"/>
  <c r="T330" i="1"/>
  <c r="T356" i="1"/>
  <c r="T372" i="1"/>
  <c r="T413" i="1"/>
  <c r="T428" i="1"/>
  <c r="T443" i="1"/>
  <c r="T458" i="1"/>
  <c r="T484" i="1"/>
  <c r="T500" i="1"/>
  <c r="T541" i="1"/>
  <c r="T556" i="1"/>
  <c r="T571" i="1"/>
  <c r="T586" i="1"/>
  <c r="T612" i="1"/>
  <c r="T628" i="1"/>
  <c r="T669" i="1"/>
  <c r="T684" i="1"/>
  <c r="T700" i="1"/>
  <c r="T715" i="1"/>
  <c r="T731" i="1"/>
  <c r="T746" i="1"/>
  <c r="T773" i="1"/>
  <c r="T789" i="1"/>
  <c r="T804" i="1"/>
  <c r="T820" i="1"/>
  <c r="T835" i="1"/>
  <c r="T851" i="1"/>
  <c r="T909" i="1"/>
  <c r="T925" i="1"/>
  <c r="T940" i="1"/>
  <c r="T956" i="1"/>
  <c r="T972" i="1"/>
  <c r="T989" i="1"/>
  <c r="T597" i="1"/>
  <c r="T653" i="1"/>
  <c r="T741" i="1"/>
  <c r="T893" i="1"/>
  <c r="T9" i="1"/>
  <c r="T20" i="1"/>
  <c r="T41" i="1"/>
  <c r="T52" i="1"/>
  <c r="T73" i="1"/>
  <c r="T85" i="1"/>
  <c r="T107" i="1"/>
  <c r="T117" i="1"/>
  <c r="T139" i="1"/>
  <c r="T149" i="1"/>
  <c r="T163" i="1"/>
  <c r="T188" i="1"/>
  <c r="T201" i="1"/>
  <c r="T213" i="1"/>
  <c r="T227" i="1"/>
  <c r="T252" i="1"/>
  <c r="T265" i="1"/>
  <c r="T277" i="1"/>
  <c r="T291" i="1"/>
  <c r="T316" i="1"/>
  <c r="T331" i="1"/>
  <c r="T357" i="1"/>
  <c r="T373" i="1"/>
  <c r="T387" i="1"/>
  <c r="T403" i="1"/>
  <c r="T429" i="1"/>
  <c r="T444" i="1"/>
  <c r="T459" i="1"/>
  <c r="T485" i="1"/>
  <c r="T501" i="1"/>
  <c r="T515" i="1"/>
  <c r="T531" i="1"/>
  <c r="T557" i="1"/>
  <c r="T572" i="1"/>
  <c r="T587" i="1"/>
  <c r="T613" i="1"/>
  <c r="T629" i="1"/>
  <c r="T643" i="1"/>
  <c r="T659" i="1"/>
  <c r="T685" i="1"/>
  <c r="T701" i="1"/>
  <c r="T716" i="1"/>
  <c r="T732" i="1"/>
  <c r="T747" i="1"/>
  <c r="T763" i="1"/>
  <c r="T778" i="1"/>
  <c r="T805" i="1"/>
  <c r="T821" i="1"/>
  <c r="T836" i="1"/>
  <c r="T852" i="1"/>
  <c r="T867" i="1"/>
  <c r="T883" i="1"/>
  <c r="T941" i="1"/>
  <c r="T957" i="1"/>
  <c r="T973" i="1"/>
  <c r="T970" i="1"/>
  <c r="S993" i="1"/>
  <c r="T993" i="1"/>
  <c r="S937" i="1"/>
  <c r="T937" i="1"/>
  <c r="S897" i="1"/>
  <c r="T897" i="1"/>
  <c r="S841" i="1"/>
  <c r="T841" i="1"/>
  <c r="S801" i="1"/>
  <c r="T801" i="1"/>
  <c r="S745" i="1"/>
  <c r="T745" i="1"/>
  <c r="S705" i="1"/>
  <c r="T705" i="1"/>
  <c r="S657" i="1"/>
  <c r="T657" i="1"/>
  <c r="S609" i="1"/>
  <c r="T609" i="1"/>
  <c r="S561" i="1"/>
  <c r="T561" i="1"/>
  <c r="S505" i="1"/>
  <c r="T505" i="1"/>
  <c r="S449" i="1"/>
  <c r="T449" i="1"/>
  <c r="S401" i="1"/>
  <c r="T401" i="1"/>
  <c r="S361" i="1"/>
  <c r="T361" i="1"/>
  <c r="T18" i="1"/>
  <c r="T50" i="1"/>
  <c r="T90" i="1"/>
  <c r="T122" i="1"/>
  <c r="T178" i="1"/>
  <c r="T258" i="1"/>
  <c r="T578" i="1"/>
  <c r="T930" i="1"/>
  <c r="S999" i="1"/>
  <c r="T999" i="1"/>
  <c r="S959" i="1"/>
  <c r="T959" i="1"/>
  <c r="S919" i="1"/>
  <c r="T919" i="1"/>
  <c r="S871" i="1"/>
  <c r="T871" i="1"/>
  <c r="S831" i="1"/>
  <c r="T831" i="1"/>
  <c r="S783" i="1"/>
  <c r="T783" i="1"/>
  <c r="S751" i="1"/>
  <c r="T751" i="1"/>
  <c r="S703" i="1"/>
  <c r="T703" i="1"/>
  <c r="S687" i="1"/>
  <c r="T687" i="1"/>
  <c r="S591" i="1"/>
  <c r="T591" i="1"/>
  <c r="S527" i="1"/>
  <c r="T527" i="1"/>
  <c r="T474" i="1"/>
  <c r="T794" i="1"/>
  <c r="T826" i="1"/>
  <c r="T150" i="1"/>
  <c r="T166" i="1"/>
  <c r="T174" i="1"/>
  <c r="T182" i="1"/>
  <c r="T198" i="1"/>
  <c r="T206" i="1"/>
  <c r="T214" i="1"/>
  <c r="T230" i="1"/>
  <c r="T238" i="1"/>
  <c r="T246" i="1"/>
  <c r="T262" i="1"/>
  <c r="T270" i="1"/>
  <c r="T286" i="1"/>
  <c r="T294" i="1"/>
  <c r="T310" i="1"/>
  <c r="T318" i="1"/>
  <c r="T338" i="1"/>
  <c r="T358" i="1"/>
  <c r="T390" i="1"/>
  <c r="T402" i="1"/>
  <c r="T422" i="1"/>
  <c r="T454" i="1"/>
  <c r="T486" i="1"/>
  <c r="T518" i="1"/>
  <c r="T550" i="1"/>
  <c r="T582" i="1"/>
  <c r="T626" i="1"/>
  <c r="T646" i="1"/>
  <c r="T678" i="1"/>
  <c r="T722" i="1"/>
  <c r="T742" i="1"/>
  <c r="T786" i="1"/>
  <c r="T806" i="1"/>
  <c r="T850" i="1"/>
  <c r="T870" i="1"/>
  <c r="T914" i="1"/>
  <c r="T934" i="1"/>
  <c r="T978" i="1"/>
  <c r="T7" i="1"/>
  <c r="T15" i="1"/>
  <c r="T23" i="1"/>
  <c r="T31" i="1"/>
  <c r="T39" i="1"/>
  <c r="T47" i="1"/>
  <c r="T55" i="1"/>
  <c r="T63" i="1"/>
  <c r="T71" i="1"/>
  <c r="T79" i="1"/>
  <c r="T87" i="1"/>
  <c r="T95" i="1"/>
  <c r="T103" i="1"/>
  <c r="T111" i="1"/>
  <c r="T119" i="1"/>
  <c r="T127" i="1"/>
  <c r="T135" i="1"/>
  <c r="T143" i="1"/>
  <c r="T151" i="1"/>
  <c r="T159" i="1"/>
  <c r="T167" i="1"/>
  <c r="T175" i="1"/>
  <c r="T183" i="1"/>
  <c r="T191" i="1"/>
  <c r="T199" i="1"/>
  <c r="T207" i="1"/>
  <c r="T215" i="1"/>
  <c r="T223" i="1"/>
  <c r="T231" i="1"/>
  <c r="T239" i="1"/>
  <c r="T247" i="1"/>
  <c r="T255" i="1"/>
  <c r="T263" i="1"/>
  <c r="T271" i="1"/>
  <c r="T279" i="1"/>
  <c r="T287" i="1"/>
  <c r="T295" i="1"/>
  <c r="T303" i="1"/>
  <c r="T311" i="1"/>
  <c r="T319" i="1"/>
  <c r="T328" i="1"/>
  <c r="T360" i="1"/>
  <c r="T392" i="1"/>
  <c r="T424" i="1"/>
  <c r="T456" i="1"/>
  <c r="T488" i="1"/>
  <c r="T520" i="1"/>
  <c r="T552" i="1"/>
  <c r="T584" i="1"/>
  <c r="T616" i="1"/>
  <c r="T648" i="1"/>
  <c r="T680" i="1"/>
  <c r="T712" i="1"/>
  <c r="T744" i="1"/>
  <c r="T776" i="1"/>
  <c r="T808" i="1"/>
  <c r="T840" i="1"/>
  <c r="T872" i="1"/>
  <c r="T904" i="1"/>
  <c r="T936" i="1"/>
  <c r="T968" i="1"/>
  <c r="T1000" i="1"/>
  <c r="S961" i="1"/>
  <c r="T961" i="1"/>
  <c r="S913" i="1"/>
  <c r="T913" i="1"/>
  <c r="S865" i="1"/>
  <c r="T865" i="1"/>
  <c r="S825" i="1"/>
  <c r="T825" i="1"/>
  <c r="S777" i="1"/>
  <c r="T777" i="1"/>
  <c r="S729" i="1"/>
  <c r="T729" i="1"/>
  <c r="S689" i="1"/>
  <c r="T689" i="1"/>
  <c r="S633" i="1"/>
  <c r="T633" i="1"/>
  <c r="S601" i="1"/>
  <c r="T601" i="1"/>
  <c r="S553" i="1"/>
  <c r="T553" i="1"/>
  <c r="S521" i="1"/>
  <c r="T521" i="1"/>
  <c r="S465" i="1"/>
  <c r="T465" i="1"/>
  <c r="S417" i="1"/>
  <c r="T417" i="1"/>
  <c r="S353" i="1"/>
  <c r="T353" i="1"/>
  <c r="T42" i="1"/>
  <c r="T98" i="1"/>
  <c r="T162" i="1"/>
  <c r="T218" i="1"/>
  <c r="T242" i="1"/>
  <c r="T290" i="1"/>
  <c r="T386" i="1"/>
  <c r="T514" i="1"/>
  <c r="T738" i="1"/>
  <c r="T834" i="1"/>
  <c r="T898" i="1"/>
  <c r="T994" i="1"/>
  <c r="T81" i="1"/>
  <c r="S1001" i="1"/>
  <c r="T1001" i="1"/>
  <c r="S953" i="1"/>
  <c r="T953" i="1"/>
  <c r="S905" i="1"/>
  <c r="T905" i="1"/>
  <c r="S857" i="1"/>
  <c r="T857" i="1"/>
  <c r="S809" i="1"/>
  <c r="T809" i="1"/>
  <c r="S761" i="1"/>
  <c r="T761" i="1"/>
  <c r="S713" i="1"/>
  <c r="T713" i="1"/>
  <c r="S673" i="1"/>
  <c r="T673" i="1"/>
  <c r="S625" i="1"/>
  <c r="T625" i="1"/>
  <c r="S577" i="1"/>
  <c r="T577" i="1"/>
  <c r="S513" i="1"/>
  <c r="T513" i="1"/>
  <c r="S489" i="1"/>
  <c r="T489" i="1"/>
  <c r="S409" i="1"/>
  <c r="T409" i="1"/>
  <c r="S337" i="1"/>
  <c r="T337" i="1"/>
  <c r="T34" i="1"/>
  <c r="T82" i="1"/>
  <c r="T130" i="1"/>
  <c r="T170" i="1"/>
  <c r="T210" i="1"/>
  <c r="T226" i="1"/>
  <c r="T266" i="1"/>
  <c r="T298" i="1"/>
  <c r="T306" i="1"/>
  <c r="T322" i="1"/>
  <c r="T354" i="1"/>
  <c r="T418" i="1"/>
  <c r="T450" i="1"/>
  <c r="T482" i="1"/>
  <c r="T546" i="1"/>
  <c r="T642" i="1"/>
  <c r="T770" i="1"/>
  <c r="T866" i="1"/>
  <c r="T728" i="1"/>
  <c r="T824" i="1"/>
  <c r="S975" i="1"/>
  <c r="T975" i="1"/>
  <c r="S935" i="1"/>
  <c r="T935" i="1"/>
  <c r="S887" i="1"/>
  <c r="T887" i="1"/>
  <c r="S847" i="1"/>
  <c r="T847" i="1"/>
  <c r="S807" i="1"/>
  <c r="T807" i="1"/>
  <c r="S767" i="1"/>
  <c r="T767" i="1"/>
  <c r="S719" i="1"/>
  <c r="T719" i="1"/>
  <c r="S655" i="1"/>
  <c r="T655" i="1"/>
  <c r="S615" i="1"/>
  <c r="T615" i="1"/>
  <c r="S583" i="1"/>
  <c r="T583" i="1"/>
  <c r="S575" i="1"/>
  <c r="T575" i="1"/>
  <c r="S567" i="1"/>
  <c r="T567" i="1"/>
  <c r="S559" i="1"/>
  <c r="T559" i="1"/>
  <c r="S543" i="1"/>
  <c r="T543" i="1"/>
  <c r="S519" i="1"/>
  <c r="T519" i="1"/>
  <c r="S511" i="1"/>
  <c r="T511" i="1"/>
  <c r="S503" i="1"/>
  <c r="T503" i="1"/>
  <c r="S495" i="1"/>
  <c r="T495" i="1"/>
  <c r="S487" i="1"/>
  <c r="T487" i="1"/>
  <c r="S479" i="1"/>
  <c r="T479" i="1"/>
  <c r="S471" i="1"/>
  <c r="T471" i="1"/>
  <c r="S463" i="1"/>
  <c r="T463" i="1"/>
  <c r="S455" i="1"/>
  <c r="T455" i="1"/>
  <c r="S447" i="1"/>
  <c r="T447" i="1"/>
  <c r="S439" i="1"/>
  <c r="T439" i="1"/>
  <c r="S431" i="1"/>
  <c r="T431" i="1"/>
  <c r="S423" i="1"/>
  <c r="T423" i="1"/>
  <c r="S415" i="1"/>
  <c r="T415" i="1"/>
  <c r="S407" i="1"/>
  <c r="T407" i="1"/>
  <c r="S399" i="1"/>
  <c r="T399" i="1"/>
  <c r="S391" i="1"/>
  <c r="T391" i="1"/>
  <c r="S383" i="1"/>
  <c r="T383" i="1"/>
  <c r="S375" i="1"/>
  <c r="T375" i="1"/>
  <c r="S367" i="1"/>
  <c r="T367" i="1"/>
  <c r="S359" i="1"/>
  <c r="T359" i="1"/>
  <c r="S351" i="1"/>
  <c r="T351" i="1"/>
  <c r="S343" i="1"/>
  <c r="T343" i="1"/>
  <c r="S335" i="1"/>
  <c r="T335" i="1"/>
  <c r="S327" i="1"/>
  <c r="T327" i="1"/>
  <c r="S977" i="1"/>
  <c r="T977" i="1"/>
  <c r="S921" i="1"/>
  <c r="T921" i="1"/>
  <c r="S873" i="1"/>
  <c r="T873" i="1"/>
  <c r="S817" i="1"/>
  <c r="T817" i="1"/>
  <c r="S769" i="1"/>
  <c r="T769" i="1"/>
  <c r="S721" i="1"/>
  <c r="T721" i="1"/>
  <c r="S681" i="1"/>
  <c r="T681" i="1"/>
  <c r="S641" i="1"/>
  <c r="T641" i="1"/>
  <c r="S593" i="1"/>
  <c r="T593" i="1"/>
  <c r="S545" i="1"/>
  <c r="T545" i="1"/>
  <c r="S481" i="1"/>
  <c r="T481" i="1"/>
  <c r="S441" i="1"/>
  <c r="T441" i="1"/>
  <c r="S393" i="1"/>
  <c r="T393" i="1"/>
  <c r="S345" i="1"/>
  <c r="T345" i="1"/>
  <c r="T26" i="1"/>
  <c r="T74" i="1"/>
  <c r="T138" i="1"/>
  <c r="T194" i="1"/>
  <c r="T234" i="1"/>
  <c r="T274" i="1"/>
  <c r="T314" i="1"/>
  <c r="T674" i="1"/>
  <c r="T706" i="1"/>
  <c r="T802" i="1"/>
  <c r="T696" i="1"/>
  <c r="T760" i="1"/>
  <c r="T792" i="1"/>
  <c r="T888" i="1"/>
  <c r="T920" i="1"/>
  <c r="T952" i="1"/>
  <c r="T984" i="1"/>
  <c r="S967" i="1"/>
  <c r="T967" i="1"/>
  <c r="S927" i="1"/>
  <c r="T927" i="1"/>
  <c r="S895" i="1"/>
  <c r="T895" i="1"/>
  <c r="S855" i="1"/>
  <c r="T855" i="1"/>
  <c r="S815" i="1"/>
  <c r="T815" i="1"/>
  <c r="S743" i="1"/>
  <c r="T743" i="1"/>
  <c r="S969" i="1"/>
  <c r="T969" i="1"/>
  <c r="S945" i="1"/>
  <c r="T945" i="1"/>
  <c r="S889" i="1"/>
  <c r="T889" i="1"/>
  <c r="S833" i="1"/>
  <c r="T833" i="1"/>
  <c r="S785" i="1"/>
  <c r="T785" i="1"/>
  <c r="S737" i="1"/>
  <c r="T737" i="1"/>
  <c r="S665" i="1"/>
  <c r="T665" i="1"/>
  <c r="S617" i="1"/>
  <c r="T617" i="1"/>
  <c r="S569" i="1"/>
  <c r="T569" i="1"/>
  <c r="S529" i="1"/>
  <c r="T529" i="1"/>
  <c r="S473" i="1"/>
  <c r="T473" i="1"/>
  <c r="S433" i="1"/>
  <c r="T433" i="1"/>
  <c r="S385" i="1"/>
  <c r="T385" i="1"/>
  <c r="S377" i="1"/>
  <c r="T377" i="1"/>
  <c r="S329" i="1"/>
  <c r="T329" i="1"/>
  <c r="T10" i="1"/>
  <c r="T66" i="1"/>
  <c r="T114" i="1"/>
  <c r="T154" i="1"/>
  <c r="T202" i="1"/>
  <c r="T250" i="1"/>
  <c r="T610" i="1"/>
  <c r="S983" i="1"/>
  <c r="T983" i="1"/>
  <c r="S943" i="1"/>
  <c r="T943" i="1"/>
  <c r="S903" i="1"/>
  <c r="T903" i="1"/>
  <c r="S879" i="1"/>
  <c r="T879" i="1"/>
  <c r="S823" i="1"/>
  <c r="T823" i="1"/>
  <c r="S791" i="1"/>
  <c r="T791" i="1"/>
  <c r="S759" i="1"/>
  <c r="T759" i="1"/>
  <c r="S735" i="1"/>
  <c r="T735" i="1"/>
  <c r="S711" i="1"/>
  <c r="T711" i="1"/>
  <c r="S679" i="1"/>
  <c r="T679" i="1"/>
  <c r="S663" i="1"/>
  <c r="T663" i="1"/>
  <c r="S639" i="1"/>
  <c r="T639" i="1"/>
  <c r="S623" i="1"/>
  <c r="T623" i="1"/>
  <c r="S599" i="1"/>
  <c r="T599" i="1"/>
  <c r="S551" i="1"/>
  <c r="T551" i="1"/>
  <c r="T346" i="1"/>
  <c r="T378" i="1"/>
  <c r="T410" i="1"/>
  <c r="T538" i="1"/>
  <c r="T570" i="1"/>
  <c r="T890" i="1"/>
  <c r="T974" i="1"/>
  <c r="T336" i="1"/>
  <c r="T368" i="1"/>
  <c r="T400" i="1"/>
  <c r="T432" i="1"/>
  <c r="T464" i="1"/>
  <c r="T496" i="1"/>
  <c r="T528" i="1"/>
  <c r="T560" i="1"/>
  <c r="T592" i="1"/>
  <c r="T624" i="1"/>
  <c r="T656" i="1"/>
  <c r="T688" i="1"/>
  <c r="T720" i="1"/>
  <c r="T752" i="1"/>
  <c r="T784" i="1"/>
  <c r="T816" i="1"/>
  <c r="T848" i="1"/>
  <c r="T880" i="1"/>
  <c r="T912" i="1"/>
  <c r="T944" i="1"/>
  <c r="T976" i="1"/>
  <c r="S985" i="1"/>
  <c r="T985" i="1"/>
  <c r="S929" i="1"/>
  <c r="T929" i="1"/>
  <c r="S881" i="1"/>
  <c r="T881" i="1"/>
  <c r="S849" i="1"/>
  <c r="T849" i="1"/>
  <c r="S793" i="1"/>
  <c r="T793" i="1"/>
  <c r="S753" i="1"/>
  <c r="T753" i="1"/>
  <c r="S697" i="1"/>
  <c r="T697" i="1"/>
  <c r="S649" i="1"/>
  <c r="T649" i="1"/>
  <c r="S585" i="1"/>
  <c r="T585" i="1"/>
  <c r="S537" i="1"/>
  <c r="T537" i="1"/>
  <c r="S497" i="1"/>
  <c r="T497" i="1"/>
  <c r="S457" i="1"/>
  <c r="T457" i="1"/>
  <c r="S425" i="1"/>
  <c r="T425" i="1"/>
  <c r="S369" i="1"/>
  <c r="T369" i="1"/>
  <c r="T2" i="1"/>
  <c r="T58" i="1"/>
  <c r="T106" i="1"/>
  <c r="T146" i="1"/>
  <c r="T186" i="1"/>
  <c r="T282" i="1"/>
  <c r="T962" i="1"/>
  <c r="T856" i="1"/>
  <c r="S991" i="1"/>
  <c r="T991" i="1"/>
  <c r="S951" i="1"/>
  <c r="T951" i="1"/>
  <c r="S911" i="1"/>
  <c r="T911" i="1"/>
  <c r="S863" i="1"/>
  <c r="T863" i="1"/>
  <c r="S839" i="1"/>
  <c r="T839" i="1"/>
  <c r="S799" i="1"/>
  <c r="T799" i="1"/>
  <c r="S775" i="1"/>
  <c r="T775" i="1"/>
  <c r="S727" i="1"/>
  <c r="T727" i="1"/>
  <c r="S695" i="1"/>
  <c r="T695" i="1"/>
  <c r="S671" i="1"/>
  <c r="T671" i="1"/>
  <c r="S647" i="1"/>
  <c r="T647" i="1"/>
  <c r="S631" i="1"/>
  <c r="T631" i="1"/>
  <c r="S607" i="1"/>
  <c r="T607" i="1"/>
  <c r="S535" i="1"/>
  <c r="T535" i="1"/>
  <c r="T442" i="1"/>
  <c r="T506" i="1"/>
  <c r="T602" i="1"/>
  <c r="T634" i="1"/>
  <c r="T666" i="1"/>
  <c r="T698" i="1"/>
  <c r="T730" i="1"/>
  <c r="T762" i="1"/>
  <c r="T858" i="1"/>
  <c r="T922" i="1"/>
  <c r="T954" i="1"/>
  <c r="T986" i="1"/>
  <c r="T158" i="1"/>
  <c r="T190" i="1"/>
  <c r="T222" i="1"/>
  <c r="T254" i="1"/>
  <c r="T278" i="1"/>
  <c r="T302" i="1"/>
  <c r="T326" i="1"/>
  <c r="T370" i="1"/>
  <c r="T434" i="1"/>
  <c r="T466" i="1"/>
  <c r="T498" i="1"/>
  <c r="T530" i="1"/>
  <c r="T562" i="1"/>
  <c r="T594" i="1"/>
  <c r="T614" i="1"/>
  <c r="T658" i="1"/>
  <c r="T690" i="1"/>
  <c r="T710" i="1"/>
  <c r="T754" i="1"/>
  <c r="T774" i="1"/>
  <c r="T818" i="1"/>
  <c r="T838" i="1"/>
  <c r="T882" i="1"/>
  <c r="T902" i="1"/>
  <c r="T946" i="1"/>
  <c r="T966" i="1"/>
  <c r="T998" i="1"/>
  <c r="C15" i="19" l="1"/>
  <c r="R4" i="19"/>
  <c r="H365" i="19" s="1"/>
  <c r="R3" i="19"/>
  <c r="C414" i="19" s="1"/>
  <c r="N4" i="14"/>
  <c r="G3" i="12"/>
  <c r="G5" i="12"/>
  <c r="G12" i="12"/>
  <c r="F3" i="12"/>
  <c r="H12" i="12"/>
  <c r="F7" i="12"/>
  <c r="F10" i="12"/>
  <c r="G10" i="12"/>
  <c r="F6" i="12"/>
  <c r="F4" i="12"/>
  <c r="G8" i="12"/>
  <c r="H4" i="12"/>
  <c r="G13" i="12"/>
  <c r="F9" i="12"/>
  <c r="H11" i="12"/>
  <c r="G6" i="12"/>
  <c r="F2" i="12"/>
  <c r="F13" i="12"/>
  <c r="H5" i="12"/>
  <c r="H8" i="12"/>
  <c r="G2" i="12"/>
  <c r="G9" i="12"/>
  <c r="G7" i="12"/>
  <c r="F11" i="12"/>
  <c r="C128" i="19" l="1"/>
  <c r="C9" i="19"/>
  <c r="C396" i="19"/>
  <c r="C39" i="19"/>
  <c r="C516" i="19"/>
  <c r="C7" i="19"/>
  <c r="C203" i="19"/>
  <c r="C386" i="19"/>
  <c r="C209" i="19"/>
  <c r="C394" i="19"/>
  <c r="C42" i="19"/>
  <c r="C453" i="19"/>
  <c r="C35" i="19"/>
  <c r="H11" i="19"/>
  <c r="H37" i="19"/>
  <c r="H125" i="19"/>
  <c r="H130" i="19"/>
  <c r="C143" i="19"/>
  <c r="H312" i="19"/>
  <c r="C66" i="19"/>
  <c r="C425" i="19"/>
  <c r="C89" i="19"/>
  <c r="C70" i="19"/>
  <c r="C148" i="19"/>
  <c r="C511" i="19"/>
  <c r="C198" i="19"/>
  <c r="H331" i="19"/>
  <c r="C13" i="19"/>
  <c r="C517" i="19"/>
  <c r="C109" i="19"/>
  <c r="C255" i="19"/>
  <c r="C377" i="19"/>
  <c r="C559" i="19"/>
  <c r="C422" i="19"/>
  <c r="H18" i="19"/>
  <c r="C145" i="19"/>
  <c r="C261" i="19"/>
  <c r="C452" i="19"/>
  <c r="C384" i="19"/>
  <c r="C430" i="19"/>
  <c r="H211" i="19"/>
  <c r="C177" i="19"/>
  <c r="C319" i="19"/>
  <c r="C484" i="19"/>
  <c r="C378" i="19"/>
  <c r="C494" i="19"/>
  <c r="H275" i="19"/>
  <c r="C17" i="19"/>
  <c r="C98" i="19"/>
  <c r="C393" i="19"/>
  <c r="C152" i="19"/>
  <c r="C442" i="19"/>
  <c r="C202" i="19"/>
  <c r="C542" i="19"/>
  <c r="H135" i="19"/>
  <c r="H86" i="19"/>
  <c r="H127" i="19"/>
  <c r="H282" i="19"/>
  <c r="C299" i="19"/>
  <c r="C43" i="19"/>
  <c r="C457" i="19"/>
  <c r="C21" i="19"/>
  <c r="C253" i="19"/>
  <c r="C500" i="19"/>
  <c r="C102" i="19"/>
  <c r="C179" i="19"/>
  <c r="C75" i="19"/>
  <c r="C417" i="19"/>
  <c r="C64" i="19"/>
  <c r="C195" i="19"/>
  <c r="C156" i="19"/>
  <c r="C450" i="19"/>
  <c r="C206" i="19"/>
  <c r="H291" i="19"/>
  <c r="H183" i="19"/>
  <c r="H114" i="19"/>
  <c r="H232" i="19"/>
  <c r="C151" i="19"/>
  <c r="C153" i="19"/>
  <c r="C20" i="19"/>
  <c r="C69" i="19"/>
  <c r="C279" i="19"/>
  <c r="C532" i="19"/>
  <c r="C106" i="19"/>
  <c r="C307" i="19"/>
  <c r="C99" i="19"/>
  <c r="C193" i="19"/>
  <c r="C76" i="19"/>
  <c r="C323" i="19"/>
  <c r="C188" i="19"/>
  <c r="C475" i="19"/>
  <c r="C230" i="19"/>
  <c r="H298" i="19"/>
  <c r="H190" i="19"/>
  <c r="H118" i="19"/>
  <c r="H322" i="19"/>
  <c r="C73" i="19"/>
  <c r="C285" i="19"/>
  <c r="C10" i="19"/>
  <c r="C191" i="19"/>
  <c r="C313" i="19"/>
  <c r="C132" i="19"/>
  <c r="C219" i="19"/>
  <c r="C116" i="19"/>
  <c r="C524" i="19"/>
  <c r="C244" i="19"/>
  <c r="C539" i="19"/>
  <c r="C294" i="19"/>
  <c r="H362" i="19"/>
  <c r="H152" i="19"/>
  <c r="H172" i="19"/>
  <c r="H84" i="19"/>
  <c r="C85" i="19"/>
  <c r="C171" i="19"/>
  <c r="C14" i="19"/>
  <c r="C197" i="19"/>
  <c r="C376" i="19"/>
  <c r="C137" i="19"/>
  <c r="C420" i="19"/>
  <c r="C120" i="19"/>
  <c r="C503" i="19"/>
  <c r="C248" i="19"/>
  <c r="C405" i="19"/>
  <c r="C358" i="19"/>
  <c r="H33" i="19"/>
  <c r="H216" i="19"/>
  <c r="H326" i="19"/>
  <c r="H245" i="19"/>
  <c r="C25" i="19"/>
  <c r="C113" i="19"/>
  <c r="C311" i="19"/>
  <c r="C305" i="19"/>
  <c r="C46" i="19"/>
  <c r="C110" i="19"/>
  <c r="C473" i="19"/>
  <c r="C391" i="19"/>
  <c r="C79" i="19"/>
  <c r="C231" i="19"/>
  <c r="C257" i="19"/>
  <c r="C44" i="19"/>
  <c r="C144" i="19"/>
  <c r="C329" i="19"/>
  <c r="C392" i="19"/>
  <c r="C280" i="19"/>
  <c r="C411" i="19"/>
  <c r="C525" i="19"/>
  <c r="C298" i="19"/>
  <c r="C550" i="19"/>
  <c r="H61" i="19"/>
  <c r="H286" i="19"/>
  <c r="H22" i="19"/>
  <c r="H236" i="19"/>
  <c r="H288" i="19"/>
  <c r="H116" i="19"/>
  <c r="C53" i="19"/>
  <c r="C135" i="19"/>
  <c r="C349" i="19"/>
  <c r="C363" i="19"/>
  <c r="C58" i="19"/>
  <c r="C131" i="19"/>
  <c r="C505" i="19"/>
  <c r="C476" i="19"/>
  <c r="C83" i="19"/>
  <c r="C295" i="19"/>
  <c r="C283" i="19"/>
  <c r="C48" i="19"/>
  <c r="C149" i="19"/>
  <c r="C460" i="19"/>
  <c r="C520" i="19"/>
  <c r="C284" i="19"/>
  <c r="C419" i="19"/>
  <c r="C533" i="19"/>
  <c r="C302" i="19"/>
  <c r="H208" i="19"/>
  <c r="H65" i="19"/>
  <c r="H350" i="19"/>
  <c r="H26" i="19"/>
  <c r="H255" i="19"/>
  <c r="H35" i="19"/>
  <c r="H335" i="19"/>
  <c r="C57" i="19"/>
  <c r="C140" i="19"/>
  <c r="C371" i="19"/>
  <c r="C372" i="19"/>
  <c r="C62" i="19"/>
  <c r="C136" i="19"/>
  <c r="C537" i="19"/>
  <c r="C11" i="19"/>
  <c r="C87" i="19"/>
  <c r="C301" i="19"/>
  <c r="C289" i="19"/>
  <c r="C60" i="19"/>
  <c r="C309" i="19"/>
  <c r="C492" i="19"/>
  <c r="C561" i="19"/>
  <c r="C308" i="19"/>
  <c r="C467" i="19"/>
  <c r="C174" i="19"/>
  <c r="C326" i="19"/>
  <c r="H272" i="19"/>
  <c r="H69" i="19"/>
  <c r="H356" i="19"/>
  <c r="H82" i="19"/>
  <c r="H262" i="19"/>
  <c r="H63" i="19"/>
  <c r="H149" i="19"/>
  <c r="H90" i="19"/>
  <c r="H192" i="19"/>
  <c r="H199" i="19"/>
  <c r="H277" i="19"/>
  <c r="H59" i="19"/>
  <c r="H132" i="19"/>
  <c r="H251" i="19"/>
  <c r="H88" i="19"/>
  <c r="H342" i="19"/>
  <c r="H249" i="19"/>
  <c r="C325" i="19"/>
  <c r="C185" i="19"/>
  <c r="C508" i="19"/>
  <c r="C47" i="19"/>
  <c r="C103" i="19"/>
  <c r="C237" i="19"/>
  <c r="C449" i="19"/>
  <c r="C315" i="19"/>
  <c r="C24" i="19"/>
  <c r="C80" i="19"/>
  <c r="C175" i="19"/>
  <c r="C201" i="19"/>
  <c r="C431" i="19"/>
  <c r="C440" i="19"/>
  <c r="C212" i="19"/>
  <c r="C312" i="19"/>
  <c r="C458" i="19"/>
  <c r="C547" i="19"/>
  <c r="C134" i="19"/>
  <c r="C234" i="19"/>
  <c r="C362" i="19"/>
  <c r="C558" i="19"/>
  <c r="H5" i="19"/>
  <c r="H93" i="19"/>
  <c r="H196" i="19"/>
  <c r="H235" i="19"/>
  <c r="H50" i="19"/>
  <c r="H122" i="19"/>
  <c r="H332" i="19"/>
  <c r="H352" i="19"/>
  <c r="H67" i="19"/>
  <c r="H206" i="19"/>
  <c r="H328" i="19"/>
  <c r="H120" i="19"/>
  <c r="H153" i="19"/>
  <c r="H281" i="19"/>
  <c r="C45" i="19"/>
  <c r="C101" i="19"/>
  <c r="C157" i="19"/>
  <c r="C433" i="19"/>
  <c r="C331" i="19"/>
  <c r="C26" i="19"/>
  <c r="C90" i="19"/>
  <c r="C141" i="19"/>
  <c r="C351" i="19"/>
  <c r="C275" i="19"/>
  <c r="C6" i="19"/>
  <c r="C51" i="19"/>
  <c r="C115" i="19"/>
  <c r="C263" i="19"/>
  <c r="C545" i="19"/>
  <c r="C379" i="19"/>
  <c r="C28" i="19"/>
  <c r="C84" i="19"/>
  <c r="C277" i="19"/>
  <c r="C227" i="19"/>
  <c r="C439" i="19"/>
  <c r="C504" i="19"/>
  <c r="C216" i="19"/>
  <c r="C316" i="19"/>
  <c r="C522" i="19"/>
  <c r="C389" i="19"/>
  <c r="C138" i="19"/>
  <c r="C266" i="19"/>
  <c r="C366" i="19"/>
  <c r="H195" i="19"/>
  <c r="H7" i="19"/>
  <c r="H97" i="19"/>
  <c r="H260" i="19"/>
  <c r="H242" i="19"/>
  <c r="H54" i="19"/>
  <c r="H159" i="19"/>
  <c r="H351" i="19"/>
  <c r="H2" i="19"/>
  <c r="H91" i="19"/>
  <c r="H276" i="19"/>
  <c r="H20" i="19"/>
  <c r="H156" i="19"/>
  <c r="H181" i="19"/>
  <c r="H309" i="19"/>
  <c r="C49" i="19"/>
  <c r="C105" i="19"/>
  <c r="C183" i="19"/>
  <c r="C465" i="19"/>
  <c r="C337" i="19"/>
  <c r="C30" i="19"/>
  <c r="C94" i="19"/>
  <c r="C147" i="19"/>
  <c r="C357" i="19"/>
  <c r="C281" i="19"/>
  <c r="C8" i="19"/>
  <c r="C55" i="19"/>
  <c r="C119" i="19"/>
  <c r="C269" i="19"/>
  <c r="C155" i="19"/>
  <c r="C395" i="19"/>
  <c r="C32" i="19"/>
  <c r="C88" i="19"/>
  <c r="C303" i="19"/>
  <c r="C297" i="19"/>
  <c r="C447" i="19"/>
  <c r="C512" i="19"/>
  <c r="C220" i="19"/>
  <c r="C340" i="19"/>
  <c r="C403" i="19"/>
  <c r="C397" i="19"/>
  <c r="C142" i="19"/>
  <c r="C270" i="19"/>
  <c r="H202" i="19"/>
  <c r="H29" i="19"/>
  <c r="H101" i="19"/>
  <c r="H279" i="19"/>
  <c r="H306" i="19"/>
  <c r="H58" i="19"/>
  <c r="H166" i="19"/>
  <c r="H186" i="19"/>
  <c r="H6" i="19"/>
  <c r="H95" i="19"/>
  <c r="H295" i="19"/>
  <c r="H24" i="19"/>
  <c r="H175" i="19"/>
  <c r="H185" i="19"/>
  <c r="H313" i="19"/>
  <c r="H27" i="19"/>
  <c r="H99" i="19"/>
  <c r="H155" i="19"/>
  <c r="H52" i="19"/>
  <c r="H246" i="19"/>
  <c r="H213" i="19"/>
  <c r="H341" i="19"/>
  <c r="H31" i="19"/>
  <c r="H123" i="19"/>
  <c r="H162" i="19"/>
  <c r="H56" i="19"/>
  <c r="H252" i="19"/>
  <c r="H217" i="19"/>
  <c r="H345" i="19"/>
  <c r="C534" i="19"/>
  <c r="C470" i="19"/>
  <c r="C406" i="19"/>
  <c r="C354" i="19"/>
  <c r="C322" i="19"/>
  <c r="C290" i="19"/>
  <c r="C258" i="19"/>
  <c r="C226" i="19"/>
  <c r="C194" i="19"/>
  <c r="C162" i="19"/>
  <c r="C130" i="19"/>
  <c r="C509" i="19"/>
  <c r="C445" i="19"/>
  <c r="C381" i="19"/>
  <c r="C523" i="19"/>
  <c r="C459" i="19"/>
  <c r="C562" i="19"/>
  <c r="C498" i="19"/>
  <c r="C434" i="19"/>
  <c r="C370" i="19"/>
  <c r="C336" i="19"/>
  <c r="C304" i="19"/>
  <c r="C272" i="19"/>
  <c r="C240" i="19"/>
  <c r="C208" i="19"/>
  <c r="C176" i="19"/>
  <c r="C560" i="19"/>
  <c r="C496" i="19"/>
  <c r="C432" i="19"/>
  <c r="C551" i="19"/>
  <c r="C487" i="19"/>
  <c r="C423" i="19"/>
  <c r="C399" i="19"/>
  <c r="C291" i="19"/>
  <c r="C163" i="19"/>
  <c r="C380" i="19"/>
  <c r="C245" i="19"/>
  <c r="C139" i="19"/>
  <c r="C104" i="19"/>
  <c r="C72" i="19"/>
  <c r="C40" i="19"/>
  <c r="C3" i="19"/>
  <c r="C367" i="19"/>
  <c r="C251" i="19"/>
  <c r="C513" i="19"/>
  <c r="C333" i="19"/>
  <c r="C205" i="19"/>
  <c r="C127" i="19"/>
  <c r="C95" i="19"/>
  <c r="C63" i="19"/>
  <c r="C31" i="19"/>
  <c r="C2" i="19"/>
  <c r="C345" i="19"/>
  <c r="C217" i="19"/>
  <c r="C441" i="19"/>
  <c r="C293" i="19"/>
  <c r="C165" i="19"/>
  <c r="C118" i="19"/>
  <c r="C86" i="19"/>
  <c r="C54" i="19"/>
  <c r="C22" i="19"/>
  <c r="C404" i="19"/>
  <c r="C273" i="19"/>
  <c r="C529" i="19"/>
  <c r="C343" i="19"/>
  <c r="C215" i="19"/>
  <c r="C129" i="19"/>
  <c r="C97" i="19"/>
  <c r="C65" i="19"/>
  <c r="C33" i="19"/>
  <c r="C5" i="19"/>
  <c r="C232" i="19"/>
  <c r="C526" i="19"/>
  <c r="C462" i="19"/>
  <c r="C398" i="19"/>
  <c r="C350" i="19"/>
  <c r="C318" i="19"/>
  <c r="C286" i="19"/>
  <c r="C254" i="19"/>
  <c r="C222" i="19"/>
  <c r="C190" i="19"/>
  <c r="C158" i="19"/>
  <c r="C565" i="19"/>
  <c r="C501" i="19"/>
  <c r="C437" i="19"/>
  <c r="C373" i="19"/>
  <c r="C515" i="19"/>
  <c r="C451" i="19"/>
  <c r="C554" i="19"/>
  <c r="C490" i="19"/>
  <c r="C426" i="19"/>
  <c r="C364" i="19"/>
  <c r="C332" i="19"/>
  <c r="C300" i="19"/>
  <c r="C268" i="19"/>
  <c r="C236" i="19"/>
  <c r="C204" i="19"/>
  <c r="C172" i="19"/>
  <c r="C552" i="19"/>
  <c r="C488" i="19"/>
  <c r="C424" i="19"/>
  <c r="C543" i="19"/>
  <c r="C479" i="19"/>
  <c r="C415" i="19"/>
  <c r="C383" i="19"/>
  <c r="C265" i="19"/>
  <c r="C4" i="19"/>
  <c r="C368" i="19"/>
  <c r="C239" i="19"/>
  <c r="C133" i="19"/>
  <c r="C100" i="19"/>
  <c r="C68" i="19"/>
  <c r="C36" i="19"/>
  <c r="C548" i="19"/>
  <c r="C353" i="19"/>
  <c r="C225" i="19"/>
  <c r="C481" i="19"/>
  <c r="C327" i="19"/>
  <c r="C199" i="19"/>
  <c r="C123" i="19"/>
  <c r="C91" i="19"/>
  <c r="C59" i="19"/>
  <c r="C27" i="19"/>
  <c r="C540" i="19"/>
  <c r="C339" i="19"/>
  <c r="C211" i="19"/>
  <c r="C409" i="19"/>
  <c r="C287" i="19"/>
  <c r="C159" i="19"/>
  <c r="C114" i="19"/>
  <c r="C82" i="19"/>
  <c r="C50" i="19"/>
  <c r="C18" i="19"/>
  <c r="C387" i="19"/>
  <c r="C267" i="19"/>
  <c r="C497" i="19"/>
  <c r="C317" i="19"/>
  <c r="C189" i="19"/>
  <c r="C125" i="19"/>
  <c r="C93" i="19"/>
  <c r="C61" i="19"/>
  <c r="C29" i="19"/>
  <c r="C264" i="19"/>
  <c r="C518" i="19"/>
  <c r="C454" i="19"/>
  <c r="C390" i="19"/>
  <c r="C346" i="19"/>
  <c r="C314" i="19"/>
  <c r="C282" i="19"/>
  <c r="C250" i="19"/>
  <c r="C218" i="19"/>
  <c r="C186" i="19"/>
  <c r="C154" i="19"/>
  <c r="C557" i="19"/>
  <c r="C493" i="19"/>
  <c r="C429" i="19"/>
  <c r="C564" i="19"/>
  <c r="C507" i="19"/>
  <c r="C443" i="19"/>
  <c r="C546" i="19"/>
  <c r="C482" i="19"/>
  <c r="C418" i="19"/>
  <c r="C360" i="19"/>
  <c r="C328" i="19"/>
  <c r="C296" i="19"/>
  <c r="C200" i="19"/>
  <c r="C168" i="19"/>
  <c r="C544" i="19"/>
  <c r="C480" i="19"/>
  <c r="C416" i="19"/>
  <c r="C535" i="19"/>
  <c r="C471" i="19"/>
  <c r="C407" i="19"/>
  <c r="C369" i="19"/>
  <c r="C259" i="19"/>
  <c r="C553" i="19"/>
  <c r="C341" i="19"/>
  <c r="C213" i="19"/>
  <c r="C96" i="19"/>
  <c r="C510" i="19"/>
  <c r="C446" i="19"/>
  <c r="C382" i="19"/>
  <c r="C342" i="19"/>
  <c r="C310" i="19"/>
  <c r="C278" i="19"/>
  <c r="C246" i="19"/>
  <c r="C214" i="19"/>
  <c r="C182" i="19"/>
  <c r="C150" i="19"/>
  <c r="C549" i="19"/>
  <c r="C485" i="19"/>
  <c r="C421" i="19"/>
  <c r="C563" i="19"/>
  <c r="C499" i="19"/>
  <c r="C435" i="19"/>
  <c r="C538" i="19"/>
  <c r="C474" i="19"/>
  <c r="C410" i="19"/>
  <c r="C356" i="19"/>
  <c r="C324" i="19"/>
  <c r="C292" i="19"/>
  <c r="C260" i="19"/>
  <c r="C228" i="19"/>
  <c r="C196" i="19"/>
  <c r="C164" i="19"/>
  <c r="C536" i="19"/>
  <c r="C472" i="19"/>
  <c r="C408" i="19"/>
  <c r="C527" i="19"/>
  <c r="C463" i="19"/>
  <c r="C556" i="19"/>
  <c r="C361" i="19"/>
  <c r="C233" i="19"/>
  <c r="C521" i="19"/>
  <c r="C335" i="19"/>
  <c r="C207" i="19"/>
  <c r="C124" i="19"/>
  <c r="C92" i="19"/>
  <c r="C566" i="19"/>
  <c r="C502" i="19"/>
  <c r="C438" i="19"/>
  <c r="C374" i="19"/>
  <c r="C338" i="19"/>
  <c r="C306" i="19"/>
  <c r="C274" i="19"/>
  <c r="C242" i="19"/>
  <c r="C210" i="19"/>
  <c r="C178" i="19"/>
  <c r="C146" i="19"/>
  <c r="C541" i="19"/>
  <c r="C477" i="19"/>
  <c r="C413" i="19"/>
  <c r="C555" i="19"/>
  <c r="C491" i="19"/>
  <c r="C427" i="19"/>
  <c r="C530" i="19"/>
  <c r="C466" i="19"/>
  <c r="C402" i="19"/>
  <c r="C352" i="19"/>
  <c r="C320" i="19"/>
  <c r="C288" i="19"/>
  <c r="C256" i="19"/>
  <c r="C224" i="19"/>
  <c r="C192" i="19"/>
  <c r="C160" i="19"/>
  <c r="C528" i="19"/>
  <c r="C464" i="19"/>
  <c r="C400" i="19"/>
  <c r="C519" i="19"/>
  <c r="C77" i="19"/>
  <c r="C235" i="19"/>
  <c r="C122" i="19"/>
  <c r="C243" i="19"/>
  <c r="C19" i="19"/>
  <c r="C107" i="19"/>
  <c r="C167" i="19"/>
  <c r="C359" i="19"/>
  <c r="C321" i="19"/>
  <c r="C12" i="19"/>
  <c r="C52" i="19"/>
  <c r="C108" i="19"/>
  <c r="C181" i="19"/>
  <c r="C489" i="19"/>
  <c r="C355" i="19"/>
  <c r="C455" i="19"/>
  <c r="C448" i="19"/>
  <c r="C180" i="19"/>
  <c r="C252" i="19"/>
  <c r="C344" i="19"/>
  <c r="C506" i="19"/>
  <c r="C483" i="19"/>
  <c r="C461" i="19"/>
  <c r="C166" i="19"/>
  <c r="C238" i="19"/>
  <c r="C330" i="19"/>
  <c r="C478" i="19"/>
  <c r="C37" i="19"/>
  <c r="C117" i="19"/>
  <c r="C221" i="19"/>
  <c r="C385" i="19"/>
  <c r="C436" i="19"/>
  <c r="C34" i="19"/>
  <c r="C74" i="19"/>
  <c r="C223" i="19"/>
  <c r="C375" i="19"/>
  <c r="C412" i="19"/>
  <c r="C67" i="19"/>
  <c r="C161" i="19"/>
  <c r="C41" i="19"/>
  <c r="C81" i="19"/>
  <c r="C121" i="19"/>
  <c r="C247" i="19"/>
  <c r="C401" i="19"/>
  <c r="C241" i="19"/>
  <c r="C468" i="19"/>
  <c r="C38" i="19"/>
  <c r="C78" i="19"/>
  <c r="C126" i="19"/>
  <c r="C229" i="19"/>
  <c r="C388" i="19"/>
  <c r="C249" i="19"/>
  <c r="C444" i="19"/>
  <c r="C23" i="19"/>
  <c r="C71" i="19"/>
  <c r="C111" i="19"/>
  <c r="C173" i="19"/>
  <c r="C365" i="19"/>
  <c r="C187" i="19"/>
  <c r="C347" i="19"/>
  <c r="C16" i="19"/>
  <c r="C56" i="19"/>
  <c r="C112" i="19"/>
  <c r="C271" i="19"/>
  <c r="C169" i="19"/>
  <c r="C428" i="19"/>
  <c r="C495" i="19"/>
  <c r="C456" i="19"/>
  <c r="C184" i="19"/>
  <c r="C276" i="19"/>
  <c r="C348" i="19"/>
  <c r="C514" i="19"/>
  <c r="C531" i="19"/>
  <c r="C469" i="19"/>
  <c r="C170" i="19"/>
  <c r="C262" i="19"/>
  <c r="C334" i="19"/>
  <c r="C486" i="19"/>
  <c r="H180" i="19"/>
  <c r="H270" i="19"/>
  <c r="H359" i="19"/>
  <c r="H226" i="19"/>
  <c r="H315" i="19"/>
  <c r="H16" i="19"/>
  <c r="H48" i="19"/>
  <c r="H80" i="19"/>
  <c r="H112" i="19"/>
  <c r="H150" i="19"/>
  <c r="H239" i="19"/>
  <c r="H316" i="19"/>
  <c r="H145" i="19"/>
  <c r="H177" i="19"/>
  <c r="H209" i="19"/>
  <c r="H241" i="19"/>
  <c r="H273" i="19"/>
  <c r="H305" i="19"/>
  <c r="H337" i="19"/>
  <c r="H227" i="19"/>
  <c r="H304" i="19"/>
  <c r="H9" i="19"/>
  <c r="H41" i="19"/>
  <c r="H73" i="19"/>
  <c r="H105" i="19"/>
  <c r="H140" i="19"/>
  <c r="H215" i="19"/>
  <c r="H292" i="19"/>
  <c r="H171" i="19"/>
  <c r="H248" i="19"/>
  <c r="H338" i="19"/>
  <c r="H30" i="19"/>
  <c r="H62" i="19"/>
  <c r="H94" i="19"/>
  <c r="H126" i="19"/>
  <c r="H191" i="19"/>
  <c r="H268" i="19"/>
  <c r="H358" i="19"/>
  <c r="H218" i="19"/>
  <c r="H307" i="19"/>
  <c r="H8" i="19"/>
  <c r="H39" i="19"/>
  <c r="H71" i="19"/>
  <c r="H103" i="19"/>
  <c r="H138" i="19"/>
  <c r="H212" i="19"/>
  <c r="H302" i="19"/>
  <c r="H168" i="19"/>
  <c r="H258" i="19"/>
  <c r="H347" i="19"/>
  <c r="H28" i="19"/>
  <c r="H60" i="19"/>
  <c r="H92" i="19"/>
  <c r="H124" i="19"/>
  <c r="H182" i="19"/>
  <c r="H271" i="19"/>
  <c r="H348" i="19"/>
  <c r="H157" i="19"/>
  <c r="H189" i="19"/>
  <c r="H221" i="19"/>
  <c r="H253" i="19"/>
  <c r="H285" i="19"/>
  <c r="H317" i="19"/>
  <c r="H349" i="19"/>
  <c r="H4" i="19"/>
  <c r="H234" i="19"/>
  <c r="H323" i="19"/>
  <c r="H13" i="19"/>
  <c r="H45" i="19"/>
  <c r="H77" i="19"/>
  <c r="H109" i="19"/>
  <c r="H146" i="19"/>
  <c r="H222" i="19"/>
  <c r="H311" i="19"/>
  <c r="H178" i="19"/>
  <c r="H267" i="19"/>
  <c r="H344" i="19"/>
  <c r="H34" i="19"/>
  <c r="H66" i="19"/>
  <c r="H98" i="19"/>
  <c r="H131" i="19"/>
  <c r="H198" i="19"/>
  <c r="H287" i="19"/>
  <c r="H364" i="19"/>
  <c r="H224" i="19"/>
  <c r="H314" i="19"/>
  <c r="H43" i="19"/>
  <c r="H75" i="19"/>
  <c r="H107" i="19"/>
  <c r="H143" i="19"/>
  <c r="H231" i="19"/>
  <c r="H308" i="19"/>
  <c r="H187" i="19"/>
  <c r="H264" i="19"/>
  <c r="H354" i="19"/>
  <c r="H32" i="19"/>
  <c r="H64" i="19"/>
  <c r="H96" i="19"/>
  <c r="H128" i="19"/>
  <c r="H188" i="19"/>
  <c r="H278" i="19"/>
  <c r="H129" i="19"/>
  <c r="H161" i="19"/>
  <c r="H193" i="19"/>
  <c r="H225" i="19"/>
  <c r="H257" i="19"/>
  <c r="H289" i="19"/>
  <c r="H321" i="19"/>
  <c r="H353" i="19"/>
  <c r="H163" i="19"/>
  <c r="H240" i="19"/>
  <c r="H330" i="19"/>
  <c r="H17" i="19"/>
  <c r="H49" i="19"/>
  <c r="H81" i="19"/>
  <c r="H113" i="19"/>
  <c r="H151" i="19"/>
  <c r="H228" i="19"/>
  <c r="H318" i="19"/>
  <c r="H184" i="19"/>
  <c r="H274" i="19"/>
  <c r="H363" i="19"/>
  <c r="H38" i="19"/>
  <c r="H70" i="19"/>
  <c r="H102" i="19"/>
  <c r="H136" i="19"/>
  <c r="H204" i="19"/>
  <c r="H294" i="19"/>
  <c r="H154" i="19"/>
  <c r="H243" i="19"/>
  <c r="H320" i="19"/>
  <c r="H15" i="19"/>
  <c r="H47" i="19"/>
  <c r="H79" i="19"/>
  <c r="H111" i="19"/>
  <c r="H148" i="19"/>
  <c r="H238" i="19"/>
  <c r="H327" i="19"/>
  <c r="H194" i="19"/>
  <c r="H283" i="19"/>
  <c r="H360" i="19"/>
  <c r="H36" i="19"/>
  <c r="H68" i="19"/>
  <c r="H100" i="19"/>
  <c r="H134" i="19"/>
  <c r="H207" i="19"/>
  <c r="H284" i="19"/>
  <c r="H133" i="19"/>
  <c r="H165" i="19"/>
  <c r="H197" i="19"/>
  <c r="H229" i="19"/>
  <c r="H261" i="19"/>
  <c r="H293" i="19"/>
  <c r="H325" i="19"/>
  <c r="H357" i="19"/>
  <c r="H170" i="19"/>
  <c r="H259" i="19"/>
  <c r="H336" i="19"/>
  <c r="H21" i="19"/>
  <c r="H53" i="19"/>
  <c r="H85" i="19"/>
  <c r="H117" i="19"/>
  <c r="H158" i="19"/>
  <c r="H247" i="19"/>
  <c r="H324" i="19"/>
  <c r="H203" i="19"/>
  <c r="H280" i="19"/>
  <c r="H10" i="19"/>
  <c r="H42" i="19"/>
  <c r="H74" i="19"/>
  <c r="H106" i="19"/>
  <c r="H142" i="19"/>
  <c r="H223" i="19"/>
  <c r="H300" i="19"/>
  <c r="H160" i="19"/>
  <c r="H250" i="19"/>
  <c r="H339" i="19"/>
  <c r="H19" i="19"/>
  <c r="H51" i="19"/>
  <c r="H83" i="19"/>
  <c r="H115" i="19"/>
  <c r="H167" i="19"/>
  <c r="H244" i="19"/>
  <c r="H334" i="19"/>
  <c r="H200" i="19"/>
  <c r="H290" i="19"/>
  <c r="H3" i="19"/>
  <c r="H40" i="19"/>
  <c r="H72" i="19"/>
  <c r="H104" i="19"/>
  <c r="H139" i="19"/>
  <c r="H214" i="19"/>
  <c r="H303" i="19"/>
  <c r="H137" i="19"/>
  <c r="H169" i="19"/>
  <c r="H201" i="19"/>
  <c r="H233" i="19"/>
  <c r="H265" i="19"/>
  <c r="H297" i="19"/>
  <c r="H329" i="19"/>
  <c r="H361" i="19"/>
  <c r="H176" i="19"/>
  <c r="H266" i="19"/>
  <c r="H355" i="19"/>
  <c r="H25" i="19"/>
  <c r="H57" i="19"/>
  <c r="H89" i="19"/>
  <c r="H121" i="19"/>
  <c r="H164" i="19"/>
  <c r="H254" i="19"/>
  <c r="H343" i="19"/>
  <c r="H210" i="19"/>
  <c r="H299" i="19"/>
  <c r="H14" i="19"/>
  <c r="H46" i="19"/>
  <c r="H78" i="19"/>
  <c r="H110" i="19"/>
  <c r="H147" i="19"/>
  <c r="H230" i="19"/>
  <c r="H319" i="19"/>
  <c r="H179" i="19"/>
  <c r="H256" i="19"/>
  <c r="H346" i="19"/>
  <c r="H23" i="19"/>
  <c r="H55" i="19"/>
  <c r="H87" i="19"/>
  <c r="H119" i="19"/>
  <c r="H174" i="19"/>
  <c r="H263" i="19"/>
  <c r="H340" i="19"/>
  <c r="H219" i="19"/>
  <c r="H296" i="19"/>
  <c r="H12" i="19"/>
  <c r="H44" i="19"/>
  <c r="H76" i="19"/>
  <c r="H108" i="19"/>
  <c r="H144" i="19"/>
  <c r="H220" i="19"/>
  <c r="H310" i="19"/>
  <c r="H141" i="19"/>
  <c r="H173" i="19"/>
  <c r="H205" i="19"/>
  <c r="H237" i="19"/>
  <c r="H269" i="19"/>
  <c r="H301" i="19"/>
  <c r="H333" i="19"/>
  <c r="O3" i="14"/>
</calcChain>
</file>

<file path=xl/sharedStrings.xml><?xml version="1.0" encoding="utf-8"?>
<sst xmlns="http://schemas.openxmlformats.org/spreadsheetml/2006/main" count="8100" uniqueCount="2124">
  <si>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</si>
  <si>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</si>
  <si>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</si>
  <si>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</si>
  <si>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</si>
  <si>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</si>
  <si>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</si>
  <si>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</si>
  <si>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</si>
  <si>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</si>
  <si>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</si>
  <si>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</si>
  <si>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</si>
  <si>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</si>
  <si>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</si>
  <si>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</si>
  <si>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</si>
  <si>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</si>
  <si>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</si>
  <si>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</si>
  <si>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</si>
  <si>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</si>
  <si>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</si>
  <si>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</si>
  <si>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</si>
  <si>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</si>
  <si>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</si>
  <si>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</si>
  <si>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</si>
  <si>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</si>
  <si>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</si>
  <si>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</si>
  <si>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</si>
  <si>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</si>
  <si>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</si>
  <si>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</si>
  <si>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</si>
  <si>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</si>
  <si>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</si>
  <si>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</si>
  <si>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</si>
  <si>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</si>
  <si>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</si>
  <si>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</si>
  <si>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</si>
  <si>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</si>
  <si>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</si>
  <si>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</si>
  <si>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</si>
  <si>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</si>
  <si>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</si>
  <si>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</si>
  <si>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</si>
  <si>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</si>
  <si>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</si>
  <si>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</si>
  <si>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</si>
  <si>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</si>
  <si>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</si>
  <si>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</si>
  <si>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</si>
  <si>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</si>
  <si>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</si>
  <si>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</si>
  <si>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</si>
  <si>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</si>
  <si>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</si>
  <si>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</si>
  <si>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</si>
  <si>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</si>
  <si>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</si>
  <si>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</si>
  <si>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</si>
  <si>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</si>
  <si>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</si>
  <si>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</si>
  <si>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</si>
  <si>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</si>
  <si>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</si>
  <si>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</si>
  <si>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</si>
  <si>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</si>
  <si>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</si>
  <si>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</si>
  <si>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</si>
  <si>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</si>
  <si>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</si>
  <si>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</si>
  <si>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</si>
  <si>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</si>
  <si>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</si>
  <si>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</si>
  <si>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</si>
  <si>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</si>
  <si>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</si>
  <si>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</si>
  <si>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</si>
  <si>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</si>
  <si>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</si>
  <si>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</si>
  <si>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</si>
  <si>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</si>
  <si>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</si>
  <si>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</si>
  <si>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</si>
  <si>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</si>
  <si>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</si>
  <si>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</si>
  <si>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</si>
  <si>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</si>
  <si>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</si>
  <si>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</si>
  <si>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</si>
  <si>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</si>
  <si>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</si>
  <si>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</si>
  <si>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</si>
  <si>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</si>
  <si>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</si>
  <si>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</si>
  <si>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</si>
  <si>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</si>
  <si>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</si>
  <si>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</si>
  <si>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</si>
  <si>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</si>
  <si>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</si>
  <si>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</si>
  <si>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</si>
  <si>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</si>
  <si>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</si>
  <si>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</si>
  <si>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</si>
  <si>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</si>
  <si>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</si>
  <si>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</si>
  <si>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</si>
  <si>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</si>
  <si>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</si>
  <si>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</si>
  <si>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</si>
  <si>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</si>
  <si>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</si>
  <si>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</si>
  <si>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</si>
  <si>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</si>
  <si>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</si>
  <si>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</si>
  <si>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</si>
  <si>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</si>
  <si>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</si>
  <si>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</si>
  <si>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</si>
  <si>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</si>
  <si>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</si>
  <si>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</si>
  <si>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</si>
  <si>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</si>
  <si>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</si>
  <si>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</si>
  <si>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</si>
  <si>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</si>
  <si>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</si>
  <si>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</si>
  <si>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</si>
  <si>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</si>
  <si>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</si>
  <si>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</si>
  <si>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</si>
  <si>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</si>
  <si>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</si>
  <si>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</si>
  <si>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</si>
  <si>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</si>
  <si>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</si>
  <si>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</si>
  <si>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</si>
  <si>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</si>
  <si>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</si>
  <si>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</si>
  <si>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</si>
  <si>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</si>
  <si>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</si>
  <si>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</si>
  <si>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</si>
  <si>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</si>
  <si>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</si>
  <si>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</si>
  <si>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</si>
  <si>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</si>
  <si>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</si>
  <si>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</si>
  <si>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</si>
  <si>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</si>
  <si>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</si>
  <si>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</si>
  <si>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</si>
  <si>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</si>
  <si>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</si>
  <si>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</si>
  <si>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</si>
  <si>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</si>
  <si>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</si>
  <si>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</si>
  <si>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</si>
  <si>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</si>
  <si>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</si>
  <si>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</si>
  <si>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</si>
  <si>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</si>
  <si>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</si>
  <si>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</si>
  <si>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</si>
  <si>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</si>
  <si>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</si>
  <si>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</si>
  <si>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</si>
  <si>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</si>
  <si>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</si>
  <si>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</si>
  <si>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</si>
  <si>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</si>
  <si>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</si>
  <si>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</si>
  <si>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</si>
  <si>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</si>
  <si>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</si>
  <si>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</si>
  <si>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</si>
  <si>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</si>
  <si>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</si>
  <si>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</si>
  <si>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</si>
  <si>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</si>
  <si>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</si>
  <si>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</si>
  <si>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</si>
  <si>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</si>
  <si>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</si>
  <si>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</si>
  <si>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</si>
  <si>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</si>
  <si>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</si>
  <si>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</si>
  <si>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</si>
  <si>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</si>
  <si>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</si>
  <si>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</si>
  <si>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</si>
  <si>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</si>
  <si>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</si>
  <si>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</si>
  <si>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</si>
  <si>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</si>
  <si>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</si>
  <si>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</si>
  <si>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</si>
  <si>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</si>
  <si>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</si>
  <si>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</si>
  <si>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</si>
  <si>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</si>
  <si>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</si>
  <si>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</si>
  <si>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</si>
  <si>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</si>
  <si>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</si>
  <si>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</si>
  <si>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</si>
  <si>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</si>
  <si>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</si>
  <si>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</si>
  <si>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</si>
  <si>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</si>
  <si>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</si>
  <si>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</si>
  <si>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</si>
  <si>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</si>
  <si>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</si>
  <si>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</si>
  <si>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</si>
  <si>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</si>
  <si>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</si>
  <si>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</si>
  <si>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</si>
  <si>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</si>
  <si>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</si>
  <si>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</si>
  <si>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</si>
  <si>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</si>
  <si>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</si>
  <si>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</si>
  <si>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</si>
  <si>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</si>
  <si>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</si>
  <si>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</si>
  <si>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</si>
  <si>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</si>
  <si>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</si>
  <si>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</si>
  <si>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</si>
  <si>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</si>
  <si>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</si>
  <si>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</si>
  <si>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</si>
  <si>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</si>
  <si>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</si>
  <si>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</si>
  <si>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</si>
  <si>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</si>
  <si>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</si>
  <si>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</si>
  <si>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</si>
  <si>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</si>
  <si>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</si>
  <si>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</si>
  <si>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</si>
  <si>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</si>
  <si>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</si>
  <si>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</si>
  <si>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</si>
  <si>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</si>
  <si>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</si>
  <si>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</si>
  <si>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</si>
  <si>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</si>
  <si>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</si>
  <si>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</si>
  <si>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</si>
  <si>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</si>
  <si>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</si>
  <si>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</si>
  <si>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</si>
  <si>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</si>
  <si>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</si>
  <si>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</si>
  <si>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</si>
  <si>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</si>
  <si>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</si>
  <si>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</si>
  <si>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</si>
  <si>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</si>
  <si>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</si>
  <si>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</si>
  <si>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</si>
  <si>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</si>
  <si>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</si>
  <si>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</si>
  <si>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</si>
  <si>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</si>
  <si>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</si>
  <si>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</si>
  <si>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</si>
  <si>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</si>
  <si>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</si>
  <si>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</si>
  <si>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</si>
  <si>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</si>
  <si>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</si>
  <si>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</si>
  <si>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</si>
  <si>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</si>
  <si>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</si>
  <si>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</si>
  <si>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</si>
  <si>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</si>
  <si>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</si>
  <si>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</si>
  <si>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</si>
  <si>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</si>
  <si>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</si>
  <si>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</si>
  <si>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</si>
  <si>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</si>
  <si>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</si>
  <si>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</si>
  <si>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</si>
  <si>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</si>
  <si>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</si>
  <si>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</si>
  <si>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</si>
  <si>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</si>
  <si>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</si>
  <si>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</si>
  <si>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</si>
  <si>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</si>
  <si>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</si>
  <si>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</si>
  <si>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</si>
  <si>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</si>
  <si>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</si>
  <si>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</si>
  <si>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</si>
  <si>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</si>
  <si>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</si>
  <si>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</si>
  <si>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</si>
  <si>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</si>
  <si>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</si>
  <si>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</si>
  <si>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</si>
  <si>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</si>
  <si>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</si>
  <si>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</si>
  <si>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</si>
  <si>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</si>
  <si>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</si>
  <si>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</si>
  <si>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</si>
  <si>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</si>
  <si>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</si>
  <si>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</si>
  <si>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</si>
  <si>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</si>
  <si>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</si>
  <si>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</si>
  <si>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</si>
  <si>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</si>
  <si>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</si>
  <si>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</si>
  <si>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</si>
  <si>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</si>
  <si>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</si>
  <si>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</si>
  <si>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</si>
  <si>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</si>
  <si>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</si>
  <si>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</si>
  <si>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</si>
  <si>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</si>
  <si>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</si>
  <si>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</si>
  <si>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</si>
  <si>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</si>
  <si>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</si>
  <si>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</si>
  <si>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</si>
  <si>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</si>
  <si>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</si>
  <si>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</si>
  <si>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</si>
  <si>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</si>
  <si>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</si>
  <si>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</si>
  <si>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</si>
  <si>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</si>
  <si>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</si>
  <si>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</si>
  <si>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</si>
  <si>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</si>
  <si>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</si>
  <si>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</si>
  <si>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</si>
  <si>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</si>
  <si>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</si>
  <si>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</si>
  <si>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</si>
  <si>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</si>
  <si>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</si>
  <si>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</si>
  <si>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</si>
  <si>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</si>
  <si>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</si>
  <si>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</si>
  <si>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</si>
  <si>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</si>
  <si>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</si>
  <si>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</si>
  <si>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</si>
  <si>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</si>
  <si>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</si>
  <si>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</si>
  <si>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</si>
  <si>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</si>
  <si>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</si>
  <si>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</si>
  <si>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</si>
  <si>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</si>
  <si>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</si>
  <si>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</si>
  <si>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</si>
  <si>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</si>
  <si>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</si>
  <si>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</si>
  <si>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</si>
  <si>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</si>
  <si>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</si>
  <si>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</si>
  <si>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</si>
  <si>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</si>
  <si>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</si>
  <si>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</si>
  <si>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</si>
  <si>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</si>
  <si>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</si>
  <si>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</si>
  <si>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</si>
  <si>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</si>
  <si>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</si>
  <si>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</si>
  <si>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</si>
  <si>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</si>
  <si>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</si>
  <si>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</si>
  <si>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</si>
  <si>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</si>
  <si>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</si>
  <si>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</si>
  <si>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</si>
  <si>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</si>
  <si>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</si>
  <si>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</si>
  <si>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</si>
  <si>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</si>
  <si>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</si>
  <si>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</si>
  <si>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</si>
  <si>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</si>
  <si>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</si>
  <si>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</si>
  <si>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</si>
  <si>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</si>
  <si>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</si>
  <si>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</si>
  <si>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</si>
  <si>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</si>
  <si>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</si>
  <si>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</si>
  <si>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</si>
  <si>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</si>
  <si>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</si>
  <si>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</si>
  <si>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</si>
  <si>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</si>
  <si>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</si>
  <si>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</si>
  <si>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</si>
  <si>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</si>
  <si>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</si>
  <si>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</si>
  <si>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</si>
  <si>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</si>
  <si>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</si>
  <si>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</si>
  <si>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</si>
  <si>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</si>
  <si>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</si>
  <si>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</si>
  <si>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</si>
  <si>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</si>
  <si>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</si>
  <si>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</si>
  <si>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</si>
  <si>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</si>
  <si>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</si>
  <si>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</si>
  <si>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</si>
  <si>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</si>
  <si>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</si>
  <si>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</si>
  <si>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</si>
  <si>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</si>
  <si>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</si>
  <si>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</si>
  <si>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</si>
  <si>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</si>
  <si>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</si>
  <si>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</si>
  <si>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</si>
  <si>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</si>
  <si>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</si>
  <si>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</si>
  <si>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</si>
  <si>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</si>
  <si>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</si>
  <si>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</si>
  <si>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</si>
  <si>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</si>
  <si>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</si>
  <si>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</si>
  <si>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</si>
  <si>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</si>
  <si>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</si>
  <si>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</si>
  <si>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</si>
  <si>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</si>
  <si>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</si>
  <si>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</si>
  <si>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</si>
  <si>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</si>
  <si>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</si>
  <si>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</si>
  <si>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</si>
  <si>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</si>
  <si>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</si>
  <si>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</si>
  <si>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</si>
  <si>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</si>
  <si>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</si>
  <si>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</si>
  <si>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</si>
  <si>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</si>
  <si>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</si>
  <si>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</si>
  <si>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</si>
  <si>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</si>
  <si>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</si>
  <si>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</si>
  <si>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</si>
  <si>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</si>
  <si>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</si>
  <si>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</si>
  <si>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</si>
  <si>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</si>
  <si>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</si>
  <si>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</si>
  <si>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</si>
  <si>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</si>
  <si>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</si>
  <si>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</si>
  <si>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</si>
  <si>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</si>
  <si>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</si>
  <si>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</si>
  <si>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</si>
  <si>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</si>
  <si>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</si>
  <si>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</si>
  <si>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</si>
  <si>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</si>
  <si>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</si>
  <si>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</si>
  <si>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</si>
  <si>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</si>
  <si>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</si>
  <si>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</si>
  <si>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</si>
  <si>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</si>
  <si>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</si>
  <si>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</si>
  <si>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</si>
  <si>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</si>
  <si>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</si>
  <si>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</si>
  <si>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</si>
  <si>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</si>
  <si>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</si>
  <si>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</si>
  <si>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</si>
  <si>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</si>
  <si>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</si>
  <si>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</si>
  <si>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</si>
  <si>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</si>
  <si>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</si>
  <si>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</si>
  <si>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</si>
  <si>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</si>
  <si>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</si>
  <si>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</si>
  <si>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</si>
  <si>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</si>
  <si>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</si>
  <si>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</si>
  <si>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</si>
  <si>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</si>
  <si>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</si>
  <si>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</si>
  <si>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</si>
  <si>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</si>
  <si>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</si>
  <si>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</si>
  <si>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</si>
  <si>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</si>
  <si>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</si>
  <si>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</si>
  <si>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</si>
  <si>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</si>
  <si>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</si>
  <si>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</si>
  <si>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</si>
  <si>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</si>
  <si>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</si>
  <si>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</si>
  <si>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</si>
  <si>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</si>
  <si>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</si>
  <si>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</si>
  <si>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</si>
  <si>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</si>
  <si>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</si>
  <si>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</si>
  <si>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</si>
  <si>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</si>
  <si>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</si>
  <si>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</si>
  <si>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</si>
  <si>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</si>
  <si>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</si>
  <si>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</si>
  <si>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</si>
  <si>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</si>
  <si>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</si>
  <si>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</si>
  <si>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</si>
  <si>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</si>
  <si>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</si>
  <si>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</si>
  <si>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</si>
  <si>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</si>
  <si>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</si>
  <si>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</si>
  <si>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</si>
  <si>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</si>
  <si>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</si>
  <si>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</si>
  <si>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</si>
  <si>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</si>
  <si>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</si>
  <si>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</si>
  <si>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</si>
  <si>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</si>
  <si>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</si>
  <si>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</si>
  <si>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</si>
  <si>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</si>
  <si>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</si>
  <si>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</si>
  <si>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</si>
  <si>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</si>
  <si>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</si>
  <si>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</si>
  <si>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</si>
  <si>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</si>
  <si>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</si>
  <si>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</si>
  <si>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</si>
  <si>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</si>
  <si>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</si>
  <si>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</si>
  <si>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</si>
  <si>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</si>
  <si>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</si>
  <si>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</si>
  <si>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</si>
  <si>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</si>
  <si>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</si>
  <si>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</si>
  <si>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</si>
  <si>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</si>
  <si>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</si>
  <si>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</si>
  <si>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</si>
  <si>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</si>
  <si>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</si>
  <si>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</si>
  <si>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</si>
  <si>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</si>
  <si>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</si>
  <si>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</si>
  <si>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</si>
  <si>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</si>
  <si>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</si>
  <si>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</si>
  <si>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</si>
  <si>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</si>
  <si>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</si>
  <si>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</si>
  <si>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</si>
  <si>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</si>
  <si>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</si>
  <si>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</si>
  <si>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</si>
  <si>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</si>
  <si>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</si>
  <si>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</si>
  <si>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</si>
  <si>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</si>
  <si>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</si>
  <si>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</si>
  <si>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</si>
  <si>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</si>
  <si>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</si>
  <si>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</si>
  <si>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</si>
  <si>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</si>
  <si>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</si>
  <si>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</si>
  <si>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</si>
  <si>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</si>
  <si>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</si>
  <si>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</si>
  <si>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</si>
  <si>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</si>
  <si>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</si>
  <si>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</si>
  <si>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</si>
  <si>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</si>
  <si>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</si>
  <si>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</si>
  <si>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</si>
  <si>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</si>
  <si>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</si>
  <si>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</si>
  <si>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</si>
  <si>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</si>
  <si>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</si>
  <si>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</si>
  <si>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</si>
  <si>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</si>
  <si>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</si>
  <si>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</si>
  <si>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</si>
  <si>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</si>
  <si>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</si>
  <si>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</si>
  <si>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</si>
  <si>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</si>
  <si>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</si>
  <si>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</si>
  <si>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</si>
  <si>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</si>
  <si>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</si>
  <si>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</si>
  <si>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</si>
  <si>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</si>
  <si>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</si>
  <si>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</si>
  <si>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</si>
  <si>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</si>
  <si>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</si>
  <si>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</si>
  <si>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</si>
  <si>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</si>
  <si>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</si>
  <si>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</si>
  <si>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</si>
  <si>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</si>
  <si>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</si>
  <si>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</si>
  <si>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</si>
  <si>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</si>
  <si>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</si>
  <si>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</si>
  <si>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</si>
  <si>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</si>
  <si>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</si>
  <si>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</si>
  <si>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</si>
  <si>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</si>
  <si>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</si>
  <si>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</si>
  <si>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</si>
  <si>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</si>
  <si>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</si>
  <si>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</si>
  <si>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</si>
  <si>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</si>
  <si>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</si>
  <si>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</si>
  <si>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</si>
  <si>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</si>
  <si>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</si>
  <si>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</si>
  <si>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</si>
  <si>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</si>
  <si>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</si>
  <si>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</si>
  <si>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</si>
  <si>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</si>
  <si>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</si>
  <si>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</si>
  <si>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</si>
  <si>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</si>
  <si>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</si>
  <si>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</si>
  <si>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</si>
  <si>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</si>
  <si>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</si>
  <si>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</si>
  <si>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</si>
  <si>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</si>
  <si>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</si>
  <si>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</si>
  <si>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</si>
  <si>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</si>
  <si>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</si>
  <si>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</si>
  <si>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</si>
  <si>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</si>
  <si>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</si>
  <si>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</si>
  <si>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</si>
  <si>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</si>
  <si>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</si>
  <si>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</si>
  <si>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</si>
  <si>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</si>
  <si>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</si>
  <si>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</si>
  <si>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</si>
  <si>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</si>
  <si>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</si>
  <si>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</si>
  <si>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</si>
  <si>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</si>
  <si>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</si>
  <si>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</si>
  <si>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</si>
  <si>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</si>
  <si>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</si>
  <si>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</si>
  <si>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</si>
  <si>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</si>
  <si>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</si>
  <si>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</si>
  <si>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</si>
  <si>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</si>
  <si>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</si>
  <si>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</si>
  <si>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</si>
  <si>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</si>
  <si>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</si>
  <si>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</si>
  <si>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</si>
  <si>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</si>
  <si>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</si>
  <si>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</si>
  <si>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</si>
  <si>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</si>
  <si>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</si>
  <si>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</si>
  <si>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</si>
  <si>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</si>
  <si>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</si>
  <si>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</si>
  <si>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</si>
  <si>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</si>
  <si>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</si>
  <si>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</si>
  <si>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</si>
  <si>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</si>
  <si>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</si>
  <si>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</si>
  <si>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</si>
  <si>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</si>
  <si>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</si>
  <si>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</si>
  <si>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</si>
  <si>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</si>
  <si>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</si>
  <si>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</si>
  <si>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</si>
  <si>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</si>
  <si>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</si>
  <si>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</si>
  <si>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</si>
  <si>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</si>
  <si>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</si>
  <si>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</si>
  <si>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</si>
  <si>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</si>
  <si>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</si>
  <si>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</si>
  <si>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</si>
  <si>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</si>
  <si>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</si>
  <si>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</si>
  <si>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</si>
  <si>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</si>
  <si>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</si>
  <si>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</si>
  <si>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</si>
  <si>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</si>
  <si>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</si>
  <si>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</si>
  <si>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</si>
  <si>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</si>
  <si>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</si>
  <si>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</si>
  <si>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</si>
  <si>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</si>
  <si>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</si>
  <si>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</si>
  <si>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</si>
  <si>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</si>
  <si>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</si>
  <si>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</si>
  <si>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</si>
  <si>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</si>
  <si>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</si>
  <si>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</si>
  <si>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</si>
  <si>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</si>
  <si>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</si>
  <si>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</si>
  <si>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</si>
  <si>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</si>
  <si>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</si>
  <si>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</si>
  <si>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</si>
  <si>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</si>
  <si>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</si>
  <si>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</si>
  <si>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</si>
  <si>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</si>
  <si>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</si>
  <si>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</si>
  <si>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</si>
  <si>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</si>
  <si>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</si>
  <si>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</si>
  <si>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</si>
  <si>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</si>
  <si>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</si>
  <si>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</si>
  <si>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</si>
  <si>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</si>
  <si>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</si>
  <si>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</si>
  <si>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</si>
  <si>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</si>
  <si>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</si>
  <si>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</si>
  <si>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</si>
  <si>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</si>
  <si>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</si>
  <si>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</si>
  <si>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</si>
  <si>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</si>
  <si>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</si>
  <si>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</si>
  <si>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</si>
  <si>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</si>
  <si>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</si>
  <si>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</si>
  <si>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</si>
  <si>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</si>
  <si>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</si>
  <si>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</si>
  <si>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</si>
  <si>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</si>
  <si>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</si>
  <si>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</si>
  <si>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</si>
  <si>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</si>
  <si>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</si>
  <si>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</si>
  <si>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</si>
  <si>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</si>
  <si>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</si>
  <si>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</si>
  <si>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</si>
  <si>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</si>
  <si>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</si>
  <si>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</si>
  <si>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</si>
  <si>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</si>
  <si>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</si>
  <si>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</si>
  <si>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</si>
  <si>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</si>
  <si>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</si>
  <si>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</si>
  <si>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</si>
  <si>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</si>
  <si>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</si>
  <si>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</si>
  <si>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</si>
  <si>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</si>
  <si>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</si>
  <si>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</si>
  <si>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</si>
  <si>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</si>
  <si>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</si>
  <si>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</si>
  <si>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</si>
  <si>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</si>
  <si>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</si>
  <si>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</si>
  <si>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</si>
  <si>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</si>
  <si>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</si>
  <si>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</si>
  <si>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</si>
  <si>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</si>
  <si>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</si>
  <si>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</si>
  <si>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</si>
  <si>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</si>
  <si>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</si>
  <si>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</si>
  <si>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</si>
  <si>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</si>
  <si>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</si>
  <si>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</si>
  <si>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</si>
  <si>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</si>
  <si>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</si>
  <si>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</si>
  <si>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</si>
  <si>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</si>
  <si>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</si>
  <si>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</si>
  <si>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</si>
  <si>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</si>
  <si>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</si>
  <si>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</si>
  <si>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</si>
  <si>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</si>
  <si>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</si>
  <si>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</si>
  <si>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</si>
  <si>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</si>
  <si>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</si>
  <si>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</si>
  <si>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</si>
  <si>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</si>
  <si>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</si>
  <si>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</si>
  <si>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</si>
  <si>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</si>
  <si>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</si>
  <si>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</si>
  <si>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</si>
  <si>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</si>
  <si>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</si>
  <si>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</si>
  <si>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</si>
  <si>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</si>
  <si>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</si>
  <si>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</si>
  <si>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</si>
  <si>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</si>
  <si>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</si>
  <si>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</si>
  <si>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</si>
  <si>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</si>
  <si>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</si>
  <si>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</si>
  <si>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</si>
  <si>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</si>
  <si>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</si>
  <si>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</si>
  <si>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</si>
  <si>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</si>
  <si>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</si>
  <si>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</si>
  <si>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</si>
  <si>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</si>
  <si>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</si>
  <si>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</si>
  <si>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</si>
  <si>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</si>
  <si>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</si>
  <si>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</si>
  <si>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</si>
  <si>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</si>
  <si>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</si>
  <si>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</si>
  <si>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</si>
  <si>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</si>
  <si>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</si>
  <si>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</si>
  <si>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</si>
  <si>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</si>
  <si>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</si>
  <si>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</si>
  <si>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</si>
  <si>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</si>
  <si>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</si>
  <si>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</si>
  <si>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</si>
  <si>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</si>
  <si>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</si>
  <si>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</si>
  <si>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</si>
  <si>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</si>
  <si>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</si>
  <si>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</si>
  <si>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</si>
  <si>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</si>
  <si>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</si>
  <si>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</si>
  <si>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</si>
  <si>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</si>
  <si>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</si>
  <si>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</si>
  <si>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</si>
  <si>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</si>
  <si>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</si>
  <si>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</si>
  <si>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</si>
  <si>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</si>
  <si>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</si>
  <si>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</si>
  <si>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</si>
  <si>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</si>
  <si>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</si>
  <si>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</si>
  <si>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</si>
  <si>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</si>
  <si>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</si>
  <si>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</si>
  <si>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</si>
  <si>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</si>
  <si>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</si>
  <si>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</si>
  <si>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</si>
  <si>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</si>
  <si>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</si>
  <si>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</si>
  <si>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</si>
  <si>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</si>
  <si>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</si>
  <si>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</si>
  <si>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</si>
  <si>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</si>
  <si>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</si>
  <si>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</si>
  <si>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</si>
  <si>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</si>
  <si>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</si>
  <si>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</si>
  <si>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</si>
  <si>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</si>
  <si>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</si>
  <si>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</si>
  <si>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</si>
  <si>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</si>
  <si>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</si>
  <si>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</si>
  <si>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</si>
  <si>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</si>
  <si>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</si>
  <si>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</si>
  <si>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</si>
  <si>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</si>
  <si>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</si>
  <si>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</si>
  <si>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</si>
  <si>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</si>
  <si>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</si>
  <si>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</si>
  <si>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</si>
  <si>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</si>
  <si>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</si>
  <si>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</si>
  <si>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</si>
  <si>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</si>
  <si>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</si>
  <si>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</si>
  <si>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</si>
  <si>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</si>
  <si>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</si>
  <si>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</si>
  <si>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</si>
  <si>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</si>
  <si>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</si>
  <si>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</si>
  <si>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</si>
  <si>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</si>
  <si>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</si>
  <si>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</si>
  <si>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</si>
  <si>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</si>
  <si>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</si>
  <si>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</si>
  <si>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</si>
  <si>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</si>
  <si>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</si>
  <si>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</si>
  <si>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</si>
  <si>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</si>
  <si>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</si>
  <si>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</si>
  <si>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</si>
  <si>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</si>
  <si>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</si>
  <si>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</si>
  <si>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</si>
  <si>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</si>
  <si>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</si>
  <si>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</si>
  <si>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</si>
  <si>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</si>
  <si>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</si>
  <si>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</si>
  <si>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</si>
  <si>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</si>
  <si>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</si>
  <si>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</si>
  <si>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</si>
  <si>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</si>
  <si>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</si>
  <si>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</si>
  <si>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</si>
  <si>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</si>
  <si>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</si>
  <si>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</si>
  <si>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</si>
  <si>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</si>
  <si>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</si>
  <si>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</si>
  <si>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</si>
  <si>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</si>
  <si>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</si>
  <si>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</si>
  <si>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</si>
  <si>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</si>
  <si>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</si>
  <si>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</si>
  <si>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</si>
  <si>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</si>
  <si>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</si>
  <si>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</si>
  <si>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</si>
  <si>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</si>
  <si>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</si>
  <si>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</si>
  <si>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</si>
  <si>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</si>
  <si>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</si>
  <si>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</si>
  <si>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</si>
  <si>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</si>
  <si>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</si>
  <si>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</si>
  <si>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</si>
  <si>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</si>
  <si>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</si>
  <si>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</si>
  <si>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</si>
  <si>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</si>
  <si>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</si>
  <si>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</si>
  <si>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</si>
  <si>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</si>
  <si>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</si>
  <si>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</si>
  <si>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</si>
  <si>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</si>
  <si>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</si>
  <si>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</si>
  <si>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</si>
  <si>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</si>
  <si>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</si>
  <si>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</si>
  <si>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</si>
  <si>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</si>
  <si>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</si>
  <si>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</si>
  <si>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</si>
  <si>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</si>
  <si>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</si>
  <si>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</si>
  <si>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</si>
  <si>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</si>
  <si>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</si>
  <si>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</si>
  <si>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</si>
  <si>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</si>
  <si>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</si>
  <si>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</si>
  <si>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</si>
  <si>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</si>
  <si>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</si>
  <si>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</si>
  <si>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</si>
  <si>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</si>
  <si>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</si>
  <si>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</si>
  <si>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</si>
  <si>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</si>
  <si>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</si>
  <si>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</si>
  <si>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</si>
  <si>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</si>
  <si>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</si>
  <si>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</si>
  <si>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</si>
  <si>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</si>
  <si>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</si>
  <si>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</si>
  <si>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</si>
  <si>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</si>
  <si>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</si>
  <si>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</si>
  <si>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</si>
  <si>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</si>
  <si>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</si>
  <si>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</si>
  <si>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</si>
  <si>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</si>
  <si>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</si>
  <si>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</si>
  <si>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</si>
  <si>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</si>
  <si>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</si>
  <si>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</si>
  <si>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</si>
  <si>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</si>
  <si>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</si>
  <si>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</si>
  <si>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</si>
  <si>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</si>
  <si>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</si>
  <si>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</si>
  <si>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</si>
  <si>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</si>
  <si>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</si>
  <si>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</si>
  <si>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</si>
  <si>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</si>
  <si>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</si>
  <si>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</si>
  <si>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</si>
  <si>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</si>
  <si>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</si>
  <si>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</si>
  <si>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</si>
  <si>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</si>
  <si>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</si>
  <si>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</si>
  <si>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</si>
  <si>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</si>
  <si>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</si>
  <si>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</si>
  <si>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</si>
  <si>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</si>
  <si>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</si>
  <si>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</si>
  <si>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</si>
  <si>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</si>
  <si>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</si>
  <si>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</si>
  <si>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</si>
  <si>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</si>
  <si>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</si>
  <si>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</si>
  <si>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</si>
  <si>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</si>
  <si>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</si>
  <si>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</si>
  <si>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</si>
  <si>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</si>
  <si>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</si>
  <si>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</si>
  <si>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</si>
  <si>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</si>
  <si>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</si>
  <si>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</si>
  <si>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</si>
  <si>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</si>
  <si>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</si>
  <si>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</si>
  <si>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</si>
  <si>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</si>
  <si>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</si>
  <si>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</si>
  <si>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</si>
  <si>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</si>
  <si>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</si>
  <si>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</si>
  <si>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</si>
  <si>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</si>
  <si>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</si>
  <si>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</si>
  <si>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</si>
  <si>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</si>
  <si>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</si>
  <si>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</si>
  <si>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</si>
  <si>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</si>
  <si>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</si>
  <si>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</si>
  <si>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</si>
  <si>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</si>
  <si>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</si>
  <si>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</si>
  <si>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</si>
  <si>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</si>
  <si>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</si>
  <si>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</si>
  <si>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</si>
  <si>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</si>
  <si>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</si>
  <si>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</si>
  <si>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</si>
  <si>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</si>
  <si>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</si>
  <si>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</si>
  <si>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</si>
  <si>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</si>
  <si>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</si>
  <si>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</si>
  <si>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</si>
  <si>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</si>
  <si>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</si>
  <si>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</si>
  <si>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</si>
  <si>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</si>
  <si>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</si>
  <si>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</si>
  <si>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</si>
  <si>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</si>
  <si>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</si>
  <si>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</si>
  <si>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</si>
  <si>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</si>
  <si>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</si>
  <si>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</si>
  <si>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</si>
  <si>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</si>
  <si>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</si>
  <si>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</si>
  <si>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</si>
  <si>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</si>
  <si>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</si>
  <si>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</si>
  <si>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</si>
  <si>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</si>
  <si>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</si>
  <si>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</si>
  <si>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</si>
  <si>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</si>
  <si>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</si>
  <si>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</si>
  <si>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</si>
  <si>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</si>
  <si>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</si>
  <si>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</si>
  <si>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</si>
  <si>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</si>
  <si>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</si>
  <si>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</si>
  <si>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</si>
  <si>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</si>
  <si>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</si>
  <si>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</si>
  <si>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</si>
  <si>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</si>
  <si>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</si>
  <si>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</si>
  <si>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</si>
  <si>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</si>
  <si>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</si>
  <si>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</si>
  <si>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</si>
  <si>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</si>
  <si>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</si>
  <si>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</si>
  <si>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</si>
  <si>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</si>
  <si>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</si>
  <si>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</si>
  <si>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</si>
  <si>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</si>
  <si>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</si>
  <si>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</si>
  <si>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</si>
  <si>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</si>
  <si>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</si>
  <si>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</si>
  <si>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</si>
  <si>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</si>
  <si>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</si>
  <si>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</si>
  <si>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</si>
  <si>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</si>
  <si>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</si>
  <si>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</si>
  <si>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</si>
  <si>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</si>
  <si>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</si>
  <si>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</si>
  <si>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</si>
  <si>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</si>
  <si>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</si>
  <si>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</si>
  <si>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</si>
  <si>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</si>
  <si>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</si>
  <si>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</si>
  <si>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</si>
  <si>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</si>
  <si>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</si>
  <si>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</si>
  <si>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</si>
  <si>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</si>
  <si>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</si>
  <si>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</si>
  <si>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</si>
  <si>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</si>
  <si>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</si>
  <si>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</si>
  <si>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</si>
  <si>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</si>
  <si>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</si>
  <si>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</si>
  <si>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</si>
  <si>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</si>
  <si>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</si>
  <si>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</si>
  <si>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</si>
  <si>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</si>
  <si>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</si>
  <si>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</si>
  <si>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</si>
  <si>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</si>
  <si>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</si>
  <si>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</si>
  <si>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</si>
  <si>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</si>
  <si>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</si>
  <si>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</si>
  <si>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</si>
  <si>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</si>
  <si>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</si>
  <si>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</si>
  <si>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</si>
  <si>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</si>
  <si>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</si>
  <si>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</si>
  <si>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</si>
  <si>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</si>
  <si>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</si>
  <si>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</si>
  <si>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</si>
  <si>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</si>
  <si>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</si>
  <si>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</si>
  <si>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</si>
  <si>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</si>
  <si>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</si>
  <si>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</si>
  <si>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</si>
  <si>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</si>
  <si>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</si>
  <si>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</si>
  <si>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</si>
  <si>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</si>
  <si>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</si>
  <si>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</si>
  <si>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</si>
  <si>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</si>
  <si>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</si>
  <si>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</si>
  <si>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</si>
  <si>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</si>
  <si>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</si>
  <si>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</si>
  <si>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</si>
  <si>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</si>
  <si>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</si>
  <si>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</si>
  <si>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</si>
  <si>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</si>
  <si>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</si>
  <si>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</si>
  <si>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</si>
  <si>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</si>
  <si>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</si>
  <si>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</si>
  <si>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</si>
  <si>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</si>
  <si>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</si>
  <si>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</si>
  <si>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</si>
  <si>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</si>
  <si>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</si>
  <si>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</si>
  <si>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</si>
  <si>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</si>
  <si>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</si>
  <si>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</si>
  <si>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</si>
  <si>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</si>
  <si>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</si>
  <si>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</si>
  <si>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</si>
  <si>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</si>
  <si>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</si>
  <si>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</si>
  <si>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</si>
  <si>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</si>
  <si>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</si>
  <si>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</si>
  <si>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</si>
  <si>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</si>
  <si>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</si>
  <si>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</si>
  <si>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</si>
  <si>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</si>
  <si>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</si>
  <si>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</si>
  <si>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</si>
  <si>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</si>
  <si>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</si>
  <si>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</si>
  <si>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</si>
  <si>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</si>
  <si>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</si>
  <si>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</si>
  <si>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</si>
  <si>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</si>
  <si>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</si>
  <si>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</si>
  <si>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</si>
  <si>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</si>
  <si>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</si>
  <si>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</si>
  <si>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</si>
  <si>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</si>
  <si>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</si>
  <si>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</si>
  <si>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</si>
  <si>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</si>
  <si>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</si>
  <si>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</si>
  <si>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</si>
  <si>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</si>
  <si>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</si>
  <si>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</si>
  <si>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</si>
  <si>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</si>
  <si>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</si>
  <si>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</si>
  <si>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</si>
  <si>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</si>
  <si>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</si>
  <si>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</si>
  <si>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</si>
  <si>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</si>
  <si>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</si>
  <si>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</si>
  <si>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</si>
  <si>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</si>
  <si>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</si>
  <si>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</si>
  <si>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</si>
  <si>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</si>
  <si>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</si>
  <si>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</si>
  <si>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</si>
  <si>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</si>
  <si>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</si>
  <si>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</si>
  <si>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</si>
  <si>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</si>
  <si>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</si>
  <si>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</si>
  <si>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</si>
  <si>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</si>
  <si>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</si>
  <si>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</si>
  <si>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</si>
  <si>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</si>
  <si>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</si>
  <si>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</si>
  <si>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</si>
  <si>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</si>
  <si>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</si>
  <si>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</si>
  <si>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</si>
  <si>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</si>
  <si>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</si>
  <si>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</si>
  <si>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</si>
  <si>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</si>
  <si>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</si>
  <si>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</si>
  <si>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</si>
  <si>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</si>
  <si>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</si>
  <si>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</si>
  <si>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</si>
  <si>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</si>
  <si>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</si>
  <si>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</si>
  <si>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</si>
  <si>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</si>
  <si>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</si>
  <si>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</si>
  <si>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</si>
  <si>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</si>
  <si>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</si>
  <si>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</si>
  <si>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</si>
  <si>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</si>
  <si>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</si>
  <si>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</si>
  <si>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</si>
  <si>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</si>
  <si>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</si>
  <si>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</si>
  <si>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</si>
  <si>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</si>
  <si>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</si>
  <si>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</si>
  <si>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</si>
  <si>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</si>
  <si>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</si>
  <si>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</si>
  <si>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</si>
  <si>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</si>
  <si>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</si>
  <si>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</si>
  <si>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</si>
  <si>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</si>
  <si>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</si>
  <si>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</si>
  <si>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</si>
  <si>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</si>
  <si>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</si>
  <si>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</si>
  <si>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</si>
  <si>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</si>
  <si>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</si>
  <si>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</si>
  <si>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</si>
  <si>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</si>
  <si>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</si>
  <si>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</si>
  <si>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</si>
  <si>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</si>
  <si>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</si>
  <si>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</si>
  <si>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</si>
  <si>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</si>
  <si>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</si>
  <si>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</si>
  <si>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</si>
  <si>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</si>
  <si>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</si>
  <si>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</si>
  <si>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</si>
  <si>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</si>
  <si>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</si>
  <si>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</si>
  <si>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</si>
  <si>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</si>
  <si>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</si>
  <si>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</si>
  <si>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</si>
  <si>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</si>
  <si>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</si>
  <si>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</si>
  <si>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</si>
  <si>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</si>
  <si>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</si>
  <si>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</si>
  <si>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</si>
  <si>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</si>
  <si>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</si>
  <si>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</si>
  <si>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</si>
  <si>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</si>
  <si>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</si>
  <si>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</si>
  <si>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</si>
  <si>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</si>
  <si>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</si>
  <si>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</si>
  <si>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</si>
  <si>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</si>
  <si>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</si>
  <si>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</si>
  <si>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</si>
  <si>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</si>
  <si>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</si>
  <si>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</si>
  <si>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</si>
  <si>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</si>
  <si>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</si>
  <si>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</si>
  <si>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</si>
  <si>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</si>
  <si>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</si>
  <si>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</si>
  <si>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</si>
  <si>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</si>
  <si>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</si>
  <si>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</si>
  <si>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</si>
  <si>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</si>
  <si>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</si>
  <si>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</si>
  <si>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</si>
  <si>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</si>
  <si>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</si>
  <si>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</si>
  <si>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</si>
  <si>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</si>
  <si>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</si>
  <si>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</si>
  <si>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</si>
  <si>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</si>
  <si>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</si>
  <si>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</si>
  <si>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</si>
  <si>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</si>
  <si>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</si>
  <si>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</si>
  <si>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</si>
  <si>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</si>
  <si>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</si>
  <si>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</si>
  <si>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</si>
  <si>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</si>
  <si>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</si>
  <si>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</si>
  <si>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</si>
  <si>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</si>
  <si>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</si>
  <si>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</si>
  <si>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</si>
  <si>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</si>
  <si>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</si>
  <si>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</si>
  <si>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</si>
  <si>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</si>
  <si>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</si>
  <si>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</si>
  <si>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</si>
  <si>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</si>
  <si>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</si>
  <si>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</si>
  <si>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</si>
  <si>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</si>
  <si>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</si>
  <si>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</si>
  <si>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</si>
  <si>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</si>
  <si>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</si>
  <si>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</si>
  <si>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</si>
  <si>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</si>
  <si>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</si>
  <si>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</si>
  <si>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</si>
  <si>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</si>
  <si>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</si>
  <si>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</si>
  <si>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</si>
  <si>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</si>
  <si>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</si>
  <si>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</si>
  <si>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</si>
  <si>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</si>
  <si>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</si>
  <si>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</si>
  <si>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</si>
  <si>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</si>
  <si>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</si>
  <si>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</si>
  <si>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</si>
  <si>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</si>
  <si>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</si>
  <si>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</si>
  <si>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</si>
  <si>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</si>
  <si>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</si>
  <si>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</si>
  <si>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</si>
  <si>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</si>
  <si>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</si>
  <si>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</si>
  <si>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</si>
  <si>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</si>
  <si>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</si>
  <si>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</si>
  <si>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</si>
  <si>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</si>
  <si>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</si>
  <si>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</si>
  <si>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</si>
  <si>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</si>
  <si>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</si>
  <si>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</si>
  <si>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</si>
  <si>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</si>
  <si>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</si>
  <si>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</si>
  <si>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</si>
  <si>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</si>
  <si>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</si>
  <si>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</si>
  <si>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</si>
  <si>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</si>
  <si>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</si>
  <si>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</si>
  <si>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</si>
  <si>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</si>
  <si>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</si>
  <si>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</si>
  <si>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</si>
  <si>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</si>
  <si>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</si>
  <si>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</si>
  <si>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</si>
  <si>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</si>
  <si>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</si>
  <si>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</si>
  <si>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</si>
  <si>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</si>
  <si>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</si>
  <si>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</si>
  <si>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</si>
  <si>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</si>
  <si>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</si>
  <si>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</si>
  <si>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</si>
  <si>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</si>
  <si>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</si>
  <si>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</si>
  <si>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</si>
  <si>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</si>
  <si>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</si>
  <si>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</si>
  <si>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</si>
  <si>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</si>
  <si>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</si>
  <si>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</si>
  <si>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</si>
  <si>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</si>
  <si>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</si>
  <si>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</si>
  <si>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</si>
  <si>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</si>
  <si>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</si>
  <si>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</si>
  <si>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</si>
  <si>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</si>
  <si>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</si>
  <si>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</si>
  <si>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</si>
  <si>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</si>
  <si>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</si>
  <si>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</si>
  <si>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</si>
  <si>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</si>
  <si>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</si>
  <si>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</si>
  <si>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</si>
  <si>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</si>
  <si>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</si>
  <si>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</si>
  <si>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</si>
  <si>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</si>
  <si>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</si>
  <si>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</si>
  <si>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</si>
  <si>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</si>
  <si>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</si>
  <si>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</si>
  <si>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</si>
  <si>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</si>
  <si>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Row Labels</t>
  </si>
  <si>
    <t>Grand Total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</si>
  <si>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</si>
  <si>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</si>
  <si>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</si>
  <si>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</si>
  <si>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</si>
  <si>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</si>
  <si>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</si>
  <si>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</si>
  <si>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</si>
  <si>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 xml:space="preserve">date created conversion </t>
  </si>
  <si>
    <t>date ended conversion</t>
  </si>
  <si>
    <t>Number Successful</t>
  </si>
  <si>
    <t>Number Failed</t>
  </si>
  <si>
    <t>Number Canceled</t>
  </si>
  <si>
    <t>Total Projects</t>
  </si>
  <si>
    <t>Percentage Successful</t>
  </si>
  <si>
    <t xml:space="preserve">Percentage Failed </t>
  </si>
  <si>
    <t>Percentage Canceled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</si>
  <si>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</si>
  <si>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</si>
  <si>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</si>
  <si>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</si>
  <si>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</si>
  <si>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</si>
  <si>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</si>
  <si>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</si>
  <si>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</si>
  <si>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</si>
  <si>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(All)</t>
  </si>
  <si>
    <t>Count of outcome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</si>
  <si>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</si>
  <si>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</si>
  <si>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</si>
  <si>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</si>
  <si>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</si>
  <si>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</si>
  <si>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</si>
  <si>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</si>
  <si>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</si>
  <si>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</si>
  <si>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</si>
  <si>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</si>
  <si>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</si>
  <si>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</si>
  <si>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Median</t>
  </si>
  <si>
    <t>Min</t>
  </si>
  <si>
    <t>Max</t>
  </si>
  <si>
    <t xml:space="preserve">standard deviation </t>
  </si>
  <si>
    <t>variance per backers</t>
  </si>
  <si>
    <t>1000 to 4999</t>
  </si>
  <si>
    <t xml:space="preserve">Goal </t>
  </si>
  <si>
    <t>Lees than 1000</t>
  </si>
  <si>
    <t>Column1</t>
  </si>
  <si>
    <t>Sum of pledged</t>
  </si>
  <si>
    <t>3rd quartile</t>
  </si>
  <si>
    <t>interquartile range (IQR)</t>
  </si>
  <si>
    <t>upper bound</t>
  </si>
  <si>
    <t>lower bound</t>
  </si>
  <si>
    <t>Outlier</t>
  </si>
  <si>
    <t>Outlier calculations</t>
  </si>
  <si>
    <t>Successful</t>
  </si>
  <si>
    <t>Failed</t>
  </si>
  <si>
    <t>1st quartile</t>
  </si>
  <si>
    <t>The successful projects show more variability , the data shows outliers presence. However both categories' average is way higher than the median. The amount of bankers in some projects are disproportional or higher.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</si>
</sst>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mmm\-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/>
    <xf numFmtId="0" fontId="0" fillId="0" borderId="0" xfId="42" applyNumberFormat="1" applyFont="1"/>
    <xf numFmtId="0" fontId="16" fillId="33" borderId="0" xfId="0" applyFont="1" applyFill="1"/>
    <xf numFmtId="0" fontId="16" fillId="34" borderId="0" xfId="0" applyFont="1" applyFill="1" applyAlignment="1">
      <alignment horizontal="center" vertical="center"/>
    </xf>
    <xf numFmtId="14" fontId="16" fillId="34" borderId="0" xfId="0" applyNumberFormat="1" applyFont="1" applyFill="1" applyAlignment="1">
      <alignment horizontal="center"/>
    </xf>
    <xf numFmtId="9" fontId="0" fillId="0" borderId="0" xfId="42" applyFont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0" xfId="42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0" xfId="0" applyAlignment="1">
      <alignment horizontal="left" wrapText="1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16" fillId="34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70C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70C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70C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70C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70C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[CrowdfundingBookLina.xlsx]Category!PivotTable1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1917236307"/>
          <c:y val="0.14041850220264318"/>
          <c:w val="0.76868867353119319"/>
          <c:h val="0.7358422074993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9-B745-82FE-23F82C7D8A18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EF-6346-BFCE-9676E6963321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EF-6346-BFCE-9676E6963321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EF-6346-BFCE-9676E6963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8407775"/>
        <c:axId val="1238409487"/>
      </c:barChart>
      <c:catAx>
        <c:axId val="123840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47205332939939887"/>
              <c:y val="0.94278244129175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09487"/>
        <c:crosses val="autoZero"/>
        <c:auto val="1"/>
        <c:lblAlgn val="ctr"/>
        <c:lblOffset val="100"/>
        <c:noMultiLvlLbl val="0"/>
      </c:catAx>
      <c:valAx>
        <c:axId val="12384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Outome</a:t>
                </a:r>
              </a:p>
            </c:rich>
          </c:tx>
          <c:layout>
            <c:manualLayout>
              <c:xMode val="edge"/>
              <c:yMode val="edge"/>
              <c:x val="1.5560493462907301E-2"/>
              <c:y val="0.42423167643692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0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[CrowdfundingBookLina.xlsx]Subcategory!PivotTable2</c:name>
    <c:fmtId val="0"/>
  </c:pivotSource>
  <c:chart>
    <c:autoTitleDeleted val="0"/>
    <c:pivotFmts>
      <c:pivotFmt>
        <c:idx val="0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1-D247-85ED-85BF41F83235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D92-7742-985D-741EC50E0D78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D92-7742-985D-741EC50E0D78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D92-7742-985D-741EC50E0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738607"/>
        <c:axId val="1240876431"/>
      </c:barChart>
      <c:catAx>
        <c:axId val="13157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76431"/>
        <c:crosses val="autoZero"/>
        <c:auto val="1"/>
        <c:lblAlgn val="ctr"/>
        <c:lblOffset val="100"/>
        <c:noMultiLvlLbl val="0"/>
      </c:catAx>
      <c:valAx>
        <c:axId val="12408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3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[CrowdfundingBookLina.xlsx]Country!PivotTable3</c:name>
    <c:fmtId val="0"/>
  </c:pivotSource>
  <c:chart>
    <c:autoTitleDeleted val="0"/>
    <c:pivotFmts>
      <c:pivotFmt>
        <c:idx val="0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358705161854769E-2"/>
          <c:y val="7.407407407407407E-2"/>
          <c:w val="0.72267825896762905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Country!$B$4:$B$5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Country!$A$6:$A$13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Country!$B$6:$B$13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B-1A43-A9D7-10258AB96B8F}"/>
            </c:ext>
          </c:extLst>
        </c:ser>
        <c:ser>
          <c:idx val="1"/>
          <c:order val="1"/>
          <c:tx>
            <c:strRef>
              <c:f>Country!$C$4:$C$5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Country!$A$6:$A$13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Country!$C$6:$C$13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B-1A43-A9D7-10258AB96B8F}"/>
            </c:ext>
          </c:extLst>
        </c:ser>
        <c:ser>
          <c:idx val="2"/>
          <c:order val="2"/>
          <c:tx>
            <c:strRef>
              <c:f>Country!$D$4:$D$5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Country!$A$6:$A$13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Country!$D$6:$D$13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B-1A43-A9D7-10258AB96B8F}"/>
            </c:ext>
          </c:extLst>
        </c:ser>
        <c:ser>
          <c:idx val="3"/>
          <c:order val="3"/>
          <c:tx>
            <c:strRef>
              <c:f>Country!$E$4:$E$5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Country!$A$6:$A$13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Country!$E$6:$E$13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0B-1A43-A9D7-10258AB96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1368335"/>
        <c:axId val="1241281535"/>
      </c:barChart>
      <c:catAx>
        <c:axId val="124136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81535"/>
        <c:crosses val="autoZero"/>
        <c:auto val="1"/>
        <c:lblAlgn val="ctr"/>
        <c:lblOffset val="100"/>
        <c:noMultiLvlLbl val="0"/>
      </c:catAx>
      <c:valAx>
        <c:axId val="12412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6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29609839569385"/>
          <c:y val="0.30940959851501454"/>
          <c:w val="9.1967303832998865E-2"/>
          <c:h val="0.25950749977545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[CrowdfundingBookLina.xlsx]Outcome vs Years!PivotTable8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7.407407407407407E-2"/>
          <c:w val="0.6961408573928259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'Outcome vs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vs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5-214A-9785-9355DE8C3EE2}"/>
            </c:ext>
          </c:extLst>
        </c:ser>
        <c:ser>
          <c:idx val="1"/>
          <c:order val="1"/>
          <c:tx>
            <c:strRef>
              <c:f>'Outcome vs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vs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5-214A-9785-9355DE8C3EE2}"/>
            </c:ext>
          </c:extLst>
        </c:ser>
        <c:ser>
          <c:idx val="2"/>
          <c:order val="2"/>
          <c:tx>
            <c:strRef>
              <c:f>'Outcome vs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vs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Years'!$D$6:$D$18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5-214A-9785-9355DE8C3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453471"/>
        <c:axId val="2085025663"/>
      </c:lineChart>
      <c:catAx>
        <c:axId val="208445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025663"/>
        <c:crosses val="autoZero"/>
        <c:auto val="1"/>
        <c:lblAlgn val="ctr"/>
        <c:lblOffset val="100"/>
        <c:noMultiLvlLbl val="0"/>
      </c:catAx>
      <c:valAx>
        <c:axId val="208502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45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65000"/>
                    <a:lumOff val="35000"/>
                  </a:schemeClr>
                </a:solidFill>
              </a:rPr>
              <a:t>Outcomes</a:t>
            </a:r>
            <a:r>
              <a:rPr lang="en-US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Based on Goa</a:t>
            </a:r>
            <a:r>
              <a:rPr lang="en-US">
                <a:solidFill>
                  <a:schemeClr val="tx1">
                    <a:lumMod val="65000"/>
                    <a:lumOff val="35000"/>
                  </a:schemeClr>
                </a:solidFill>
              </a:rPr>
              <a:t>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692138661558185E-2"/>
          <c:y val="5.9664183051974552E-2"/>
          <c:w val="0.9487404391982307"/>
          <c:h val="0.78286880166850548"/>
        </c:manualLayout>
      </c:layout>
      <c:lineChart>
        <c:grouping val="standard"/>
        <c:varyColors val="0"/>
        <c:ser>
          <c:idx val="0"/>
          <c:order val="0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Lees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6-E348-86A2-89A7568E2DA0}"/>
            </c:ext>
          </c:extLst>
        </c:ser>
        <c:ser>
          <c:idx val="1"/>
          <c:order val="1"/>
          <c:tx>
            <c:strRef>
              <c:f>Countifs!$G$1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38100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Lees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E6-E348-86A2-89A7568E2DA0}"/>
            </c:ext>
          </c:extLst>
        </c:ser>
        <c:ser>
          <c:idx val="2"/>
          <c:order val="2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Lees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E6-E348-86A2-89A7568E2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513936"/>
        <c:axId val="254760224"/>
      </c:lineChart>
      <c:catAx>
        <c:axId val="23751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50" b="0" i="0" u="none" strike="noStrike" kern="17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60224"/>
        <c:crosses val="autoZero"/>
        <c:auto val="1"/>
        <c:lblAlgn val="ctr"/>
        <c:lblOffset val="100"/>
        <c:noMultiLvlLbl val="0"/>
      </c:catAx>
      <c:valAx>
        <c:axId val="25476022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1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99122060961892"/>
          <c:y val="9.6284196138074429E-2"/>
          <c:w val="0.8605836922823672"/>
          <c:h val="0.890292820976840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'Statistical Analysis'!$G$1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'Statistical Analysis'!$F$2:$F$8</c:f>
              <c:strCache>
                <c:ptCount val="7"/>
                <c:pt idx="1">
                  <c:v>Mean</c:v>
                </c:pt>
                <c:pt idx="2">
                  <c:v>Median</c:v>
                </c:pt>
                <c:pt idx="3">
                  <c:v>Min</c:v>
                </c:pt>
                <c:pt idx="4">
                  <c:v>Max</c:v>
                </c:pt>
                <c:pt idx="5">
                  <c:v>variance per backers</c:v>
                </c:pt>
                <c:pt idx="6">
                  <c:v>standard deviation </c:v>
                </c:pt>
              </c:strCache>
            </c:strRef>
          </c:xVal>
          <c:yVal>
            <c:numRef>
              <c:f>'Statistical Analysis'!$G$2:$G$8</c:f>
              <c:numCache>
                <c:formatCode>0</c:formatCode>
                <c:ptCount val="7"/>
                <c:pt idx="1">
                  <c:v>851.14690265486729</c:v>
                </c:pt>
                <c:pt idx="2" formatCode="General">
                  <c:v>201</c:v>
                </c:pt>
                <c:pt idx="3" formatCode="General">
                  <c:v>16</c:v>
                </c:pt>
                <c:pt idx="4" formatCode="General">
                  <c:v>7295</c:v>
                </c:pt>
                <c:pt idx="5" formatCode="0.00">
                  <c:v>1603373.7324019109</c:v>
                </c:pt>
                <c:pt idx="6" formatCode="0.00">
                  <c:v>1266.2439466397898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45-3447-98F7-D5415C8ED4C9}"/>
            </c:ext>
          </c:extLst>
        </c:ser>
        <c:ser>
          <c:idx val="1"/>
          <c:order val="1"/>
          <c:tx>
            <c:strRef>
              <c:f>'Statistical Analysis'!$H$1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'Statistical Analysis'!$F$2:$F$8</c:f>
              <c:strCache>
                <c:ptCount val="7"/>
                <c:pt idx="1">
                  <c:v>Mean</c:v>
                </c:pt>
                <c:pt idx="2">
                  <c:v>Median</c:v>
                </c:pt>
                <c:pt idx="3">
                  <c:v>Min</c:v>
                </c:pt>
                <c:pt idx="4">
                  <c:v>Max</c:v>
                </c:pt>
                <c:pt idx="5">
                  <c:v>variance per backers</c:v>
                </c:pt>
                <c:pt idx="6">
                  <c:v>standard deviation </c:v>
                </c:pt>
              </c:strCache>
            </c:strRef>
          </c:xVal>
          <c:yVal>
            <c:numRef>
              <c:f>'Statistical Analysis'!$H$2:$H$8</c:f>
              <c:numCache>
                <c:formatCode>0</c:formatCode>
                <c:ptCount val="7"/>
                <c:pt idx="1">
                  <c:v>585.61538461538464</c:v>
                </c:pt>
                <c:pt idx="2" formatCode="General">
                  <c:v>114.5</c:v>
                </c:pt>
                <c:pt idx="3" formatCode="General">
                  <c:v>0</c:v>
                </c:pt>
                <c:pt idx="4" formatCode="General">
                  <c:v>6080</c:v>
                </c:pt>
                <c:pt idx="5" formatCode="0.00">
                  <c:v>921574.68174133555</c:v>
                </c:pt>
                <c:pt idx="6" formatCode="0.00">
                  <c:v>959.98681331637863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45-3447-98F7-D5415C8ED4C9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674134336"/>
        <c:axId val="551643984"/>
      </c:scatterChart>
      <c:valAx>
        <c:axId val="6741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43984"/>
        <c:crosses val="autoZero"/>
        <c:crossBetween val="midCat"/>
      </c:valAx>
      <c:valAx>
        <c:axId val="5516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3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99122060961892"/>
          <c:y val="9.6284196138074429E-2"/>
          <c:w val="0.8605836922823672"/>
          <c:h val="0.890292820976840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'Stadistical Analysis w Outliers'!$K$1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'Stadistical Analysis w Outliers'!$J$2:$J$8</c:f>
              <c:strCache>
                <c:ptCount val="7"/>
                <c:pt idx="1">
                  <c:v>Mean</c:v>
                </c:pt>
                <c:pt idx="2">
                  <c:v>Median</c:v>
                </c:pt>
                <c:pt idx="3">
                  <c:v>Min</c:v>
                </c:pt>
                <c:pt idx="4">
                  <c:v>Max</c:v>
                </c:pt>
                <c:pt idx="5">
                  <c:v>variance per backers</c:v>
                </c:pt>
                <c:pt idx="6">
                  <c:v>standard deviation </c:v>
                </c:pt>
              </c:strCache>
            </c:strRef>
          </c:xVal>
          <c:yVal>
            <c:numRef>
              <c:f>'Stadistical Analysis w Outliers'!$K$2:$K$8</c:f>
              <c:numCache>
                <c:formatCode>0</c:formatCode>
                <c:ptCount val="7"/>
                <c:pt idx="1">
                  <c:v>851.14690265486729</c:v>
                </c:pt>
                <c:pt idx="2" formatCode="General">
                  <c:v>201</c:v>
                </c:pt>
                <c:pt idx="3" formatCode="General">
                  <c:v>16</c:v>
                </c:pt>
                <c:pt idx="4" formatCode="General">
                  <c:v>7295</c:v>
                </c:pt>
                <c:pt idx="5" formatCode="0.00">
                  <c:v>1603373.7324019109</c:v>
                </c:pt>
                <c:pt idx="6" formatCode="0.00">
                  <c:v>1266.2439466397898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49-CE40-AAC0-AF5FB3C33282}"/>
            </c:ext>
          </c:extLst>
        </c:ser>
        <c:ser>
          <c:idx val="1"/>
          <c:order val="1"/>
          <c:tx>
            <c:strRef>
              <c:f>'Stadistical Analysis w Outliers'!$L$1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'Stadistical Analysis w Outliers'!$J$2:$J$8</c:f>
              <c:strCache>
                <c:ptCount val="7"/>
                <c:pt idx="1">
                  <c:v>Mean</c:v>
                </c:pt>
                <c:pt idx="2">
                  <c:v>Median</c:v>
                </c:pt>
                <c:pt idx="3">
                  <c:v>Min</c:v>
                </c:pt>
                <c:pt idx="4">
                  <c:v>Max</c:v>
                </c:pt>
                <c:pt idx="5">
                  <c:v>variance per backers</c:v>
                </c:pt>
                <c:pt idx="6">
                  <c:v>standard deviation </c:v>
                </c:pt>
              </c:strCache>
            </c:strRef>
          </c:xVal>
          <c:yVal>
            <c:numRef>
              <c:f>'Stadistical Analysis w Outliers'!$L$2:$L$8</c:f>
              <c:numCache>
                <c:formatCode>0</c:formatCode>
                <c:ptCount val="7"/>
                <c:pt idx="1">
                  <c:v>585.61538461538464</c:v>
                </c:pt>
                <c:pt idx="2" formatCode="General">
                  <c:v>114.5</c:v>
                </c:pt>
                <c:pt idx="3" formatCode="General">
                  <c:v>0</c:v>
                </c:pt>
                <c:pt idx="4" formatCode="General">
                  <c:v>6080</c:v>
                </c:pt>
                <c:pt idx="5" formatCode="0.00">
                  <c:v>921574.68174133555</c:v>
                </c:pt>
                <c:pt idx="6" formatCode="0.00">
                  <c:v>959.98681331637863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49-CE40-AAC0-AF5FB3C33282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674134336"/>
        <c:axId val="551643984"/>
      </c:scatterChart>
      <c:valAx>
        <c:axId val="6741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43984"/>
        <c:crosses val="autoZero"/>
        <c:crossBetween val="midCat"/>
      </c:valAx>
      <c:valAx>
        <c:axId val="5516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3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[CrowdfundingBookLina.xlsx]Other Charts 1!PivotTable2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'Other Charts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'Other Charts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'Other Charts 1'!$B$6:$B$30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B4-194E-AB87-8963C5D11F44}"/>
            </c:ext>
          </c:extLst>
        </c:ser>
        <c:ser>
          <c:idx val="1"/>
          <c:order val="1"/>
          <c:tx>
            <c:strRef>
              <c:f>'Other Charts 1'!$C$4:$C$5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'Other Charts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'Other Charts 1'!$C$6:$C$30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B4-194E-AB87-8963C5D11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5738607"/>
        <c:axId val="1240876431"/>
      </c:barChart>
      <c:lineChart>
        <c:grouping val="standard"/>
        <c:varyColors val="0"/>
        <c:ser>
          <c:idx val="2"/>
          <c:order val="2"/>
          <c:tx>
            <c:strRef>
              <c:f>'Other Charts 1'!$D$4:$D$5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'Other Charts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'Other Charts 1'!$D$6:$D$30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B4-194E-AB87-8963C5D11F44}"/>
            </c:ext>
          </c:extLst>
        </c:ser>
        <c:ser>
          <c:idx val="3"/>
          <c:order val="3"/>
          <c:tx>
            <c:strRef>
              <c:f>'Other Charts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'Other Charts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'Other Charts 1'!$E$6:$E$30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B4-194E-AB87-8963C5D11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738607"/>
        <c:axId val="1240876431"/>
      </c:lineChart>
      <c:catAx>
        <c:axId val="13157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76431"/>
        <c:crosses val="autoZero"/>
        <c:auto val="1"/>
        <c:lblAlgn val="ctr"/>
        <c:lblOffset val="100"/>
        <c:noMultiLvlLbl val="0"/>
      </c:catAx>
      <c:valAx>
        <c:axId val="12408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3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Shape of Data</a:t>
            </a:r>
          </a:p>
        </c:rich>
      </c:tx>
      <c:layout>
        <c:manualLayout>
          <c:xMode val="edge"/>
          <c:yMode val="edge"/>
          <c:x val="0.31151377952755904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Analysis'!$G$1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'Statistical Analysis'!$F$2:$F$8</c:f>
              <c:strCache>
                <c:ptCount val="7"/>
                <c:pt idx="1">
                  <c:v>Mean</c:v>
                </c:pt>
                <c:pt idx="2">
                  <c:v>Median</c:v>
                </c:pt>
                <c:pt idx="3">
                  <c:v>Min</c:v>
                </c:pt>
                <c:pt idx="4">
                  <c:v>Max</c:v>
                </c:pt>
                <c:pt idx="5">
                  <c:v>variance per backers</c:v>
                </c:pt>
                <c:pt idx="6">
                  <c:v>standard deviation </c:v>
                </c:pt>
              </c:strCache>
            </c:strRef>
          </c:cat>
          <c:val>
            <c:numRef>
              <c:f>'Statistical Analysis'!$G$2:$G$8</c:f>
              <c:numCache>
                <c:formatCode>0</c:formatCode>
                <c:ptCount val="7"/>
                <c:pt idx="1">
                  <c:v>851.14690265486729</c:v>
                </c:pt>
                <c:pt idx="2" formatCode="General">
                  <c:v>201</c:v>
                </c:pt>
                <c:pt idx="3" formatCode="General">
                  <c:v>16</c:v>
                </c:pt>
                <c:pt idx="4" formatCode="General">
                  <c:v>7295</c:v>
                </c:pt>
                <c:pt idx="5" formatCode="0.00">
                  <c:v>1603373.7324019109</c:v>
                </c:pt>
                <c:pt idx="6" formatCode="0.00">
                  <c:v>1266.2439466397898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5-4D4D-839C-858120874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924605647"/>
        <c:axId val="1924982383"/>
      </c:barChart>
      <c:lineChart>
        <c:grouping val="standard"/>
        <c:varyColors val="0"/>
        <c:ser>
          <c:idx val="1"/>
          <c:order val="1"/>
          <c:tx>
            <c:strRef>
              <c:f>'Statistical Analysis'!$H$1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'Statistical Analysis'!$F$2:$F$8</c:f>
              <c:strCache>
                <c:ptCount val="7"/>
                <c:pt idx="1">
                  <c:v>Mean</c:v>
                </c:pt>
                <c:pt idx="2">
                  <c:v>Median</c:v>
                </c:pt>
                <c:pt idx="3">
                  <c:v>Min</c:v>
                </c:pt>
                <c:pt idx="4">
                  <c:v>Max</c:v>
                </c:pt>
                <c:pt idx="5">
                  <c:v>variance per backers</c:v>
                </c:pt>
                <c:pt idx="6">
                  <c:v>standard deviation </c:v>
                </c:pt>
              </c:strCache>
            </c:strRef>
          </c:cat>
          <c:val>
            <c:numRef>
              <c:f>'Statistical Analysis'!$H$2:$H$8</c:f>
              <c:numCache>
                <c:formatCode>0</c:formatCode>
                <c:ptCount val="7"/>
                <c:pt idx="1">
                  <c:v>585.61538461538464</c:v>
                </c:pt>
                <c:pt idx="2" formatCode="General">
                  <c:v>114.5</c:v>
                </c:pt>
                <c:pt idx="3" formatCode="General">
                  <c:v>0</c:v>
                </c:pt>
                <c:pt idx="4" formatCode="General">
                  <c:v>6080</c:v>
                </c:pt>
                <c:pt idx="5" formatCode="0.00">
                  <c:v>921574.68174133555</c:v>
                </c:pt>
                <c:pt idx="6" formatCode="0.00">
                  <c:v>959.98681331637863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5-4D4D-839C-858120874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0176367"/>
        <c:axId val="2091598079"/>
      </c:lineChart>
      <c:catAx>
        <c:axId val="192460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982383"/>
        <c:crosses val="autoZero"/>
        <c:auto val="1"/>
        <c:lblAlgn val="ctr"/>
        <c:lblOffset val="100"/>
        <c:noMultiLvlLbl val="0"/>
      </c:catAx>
      <c:valAx>
        <c:axId val="19249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05647"/>
        <c:crosses val="autoZero"/>
        <c:crossBetween val="between"/>
      </c:valAx>
      <c:valAx>
        <c:axId val="209159807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176367"/>
        <c:crosses val="max"/>
        <c:crossBetween val="between"/>
      </c:valAx>
      <c:catAx>
        <c:axId val="1930176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91598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[CrowdfundingBookLina.xlsx]Other Charts 2!PivotTable1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Outcome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3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1917236307"/>
          <c:y val="0.14041850220264318"/>
          <c:w val="0.76868867353119319"/>
          <c:h val="0.73584220749939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'Other Charts 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'Other Charts 2'!$A$5:$A$14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'Other Charts 2'!$B$5:$B$14</c:f>
              <c:numCache>
                <c:formatCode>General</c:formatCode>
                <c:ptCount val="9"/>
                <c:pt idx="0">
                  <c:v>469949</c:v>
                </c:pt>
                <c:pt idx="1">
                  <c:v>136292</c:v>
                </c:pt>
                <c:pt idx="2">
                  <c:v>47260</c:v>
                </c:pt>
                <c:pt idx="4">
                  <c:v>160127</c:v>
                </c:pt>
                <c:pt idx="5">
                  <c:v>317094</c:v>
                </c:pt>
                <c:pt idx="6">
                  <c:v>6029</c:v>
                </c:pt>
                <c:pt idx="7">
                  <c:v>10471</c:v>
                </c:pt>
                <c:pt idx="8">
                  <c:v>476142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3-FB4D-8C5D-F3D9738EB787}"/>
            </c:ext>
          </c:extLst>
        </c:ser>
        <c:ser>
          <c:idx val="1"/>
          <c:order val="1"/>
          <c:tx>
            <c:strRef>
              <c:f>'Other Charts 2'!$C$3:$C$4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'Other Charts 2'!$A$5:$A$14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'Other Charts 2'!$C$5:$C$14</c:f>
              <c:numCache>
                <c:formatCode>General</c:formatCode>
                <c:ptCount val="9"/>
                <c:pt idx="0">
                  <c:v>2226852</c:v>
                </c:pt>
                <c:pt idx="1">
                  <c:v>677226</c:v>
                </c:pt>
                <c:pt idx="2">
                  <c:v>921898</c:v>
                </c:pt>
                <c:pt idx="4">
                  <c:v>1897953</c:v>
                </c:pt>
                <c:pt idx="5">
                  <c:v>119228</c:v>
                </c:pt>
                <c:pt idx="6">
                  <c:v>1039402</c:v>
                </c:pt>
                <c:pt idx="7">
                  <c:v>612540</c:v>
                </c:pt>
                <c:pt idx="8">
                  <c:v>4705047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D33-FB4D-8C5D-F3D9738EB787}"/>
            </c:ext>
          </c:extLst>
        </c:ser>
        <c:ser>
          <c:idx val="2"/>
          <c:order val="2"/>
          <c:tx>
            <c:strRef>
              <c:f>'Other Charts 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'Other Charts 2'!$A$5:$A$14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'Other Charts 2'!$D$5:$D$14</c:f>
              <c:numCache>
                <c:formatCode>General</c:formatCode>
                <c:ptCount val="9"/>
                <c:pt idx="0">
                  <c:v>168943</c:v>
                </c:pt>
                <c:pt idx="2">
                  <c:v>255351</c:v>
                </c:pt>
                <c:pt idx="5">
                  <c:v>1953</c:v>
                </c:pt>
                <c:pt idx="6">
                  <c:v>709</c:v>
                </c:pt>
                <c:pt idx="7">
                  <c:v>8402</c:v>
                </c:pt>
                <c:pt idx="8">
                  <c:v>52848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D33-FB4D-8C5D-F3D9738EB787}"/>
            </c:ext>
          </c:extLst>
        </c:ser>
        <c:ser>
          <c:idx val="3"/>
          <c:order val="3"/>
          <c:tx>
            <c:strRef>
              <c:f>'Other Charts 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'Other Charts 2'!$A$5:$A$14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'Other Charts 2'!$E$5:$E$14</c:f>
              <c:numCache>
                <c:formatCode>General</c:formatCode>
                <c:ptCount val="9"/>
                <c:pt idx="0">
                  <c:v>4644332</c:v>
                </c:pt>
                <c:pt idx="1">
                  <c:v>921661</c:v>
                </c:pt>
                <c:pt idx="2">
                  <c:v>791308</c:v>
                </c:pt>
                <c:pt idx="3">
                  <c:v>36176</c:v>
                </c:pt>
                <c:pt idx="4">
                  <c:v>5422017</c:v>
                </c:pt>
                <c:pt idx="5">
                  <c:v>785656</c:v>
                </c:pt>
                <c:pt idx="6">
                  <c:v>2103687</c:v>
                </c:pt>
                <c:pt idx="7">
                  <c:v>3202312</c:v>
                </c:pt>
                <c:pt idx="8">
                  <c:v>10529190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D33-FB4D-8C5D-F3D9738E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238407775"/>
        <c:axId val="1238409487"/>
      </c:barChart>
      <c:valAx>
        <c:axId val="123840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Outome</a:t>
                </a:r>
              </a:p>
            </c:rich>
          </c:tx>
          <c:layout>
            <c:manualLayout>
              <c:xMode val="edge"/>
              <c:yMode val="edge"/>
              <c:x val="0.51696894754352885"/>
              <c:y val="0.93608944632909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07775"/>
        <c:crosses val="autoZero"/>
        <c:crossBetween val="between"/>
      </c:valAx>
      <c:catAx>
        <c:axId val="1238407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2.4166019740490149E-2"/>
              <c:y val="0.54421944539541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09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Successfull  Backers Behavior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Successfull  Backers Behavior</a:t>
          </a:r>
        </a:p>
      </cx:txPr>
    </cx:title>
    <cx:plotArea>
      <cx:plotAreaRegion>
        <cx:series layoutId="clusteredColumn" uniqueId="{4EE29B4E-06B1-2242-BCC1-BFB1F3409462}">
          <cx:tx>
            <cx:txData>
              <cx:f>_xlchart.v1.3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Successfull Backers Behavior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Successfull Backers Behavior </a:t>
          </a:r>
        </a:p>
      </cx:txPr>
    </cx:title>
    <cx:plotArea>
      <cx:plotAreaRegion>
        <cx:series layoutId="boxWhisker" uniqueId="{C50D2206-4A8C-FF49-9D67-93B816F5F926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Failed Backers Behavior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 Behavior</a:t>
          </a:r>
        </a:p>
      </cx:txPr>
    </cx:title>
    <cx:plotArea>
      <cx:plotAreaRegion>
        <cx:series layoutId="clusteredColumn" uniqueId="{ED8AAFBF-91BA-064E-9EE6-5CB639E4320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Failed Backers Behavior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60B16C3D-82CC-C243-9F81-194032AC2AF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Successfull  Backers Behavior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Successfull  Backers Behavior</a:t>
          </a:r>
        </a:p>
      </cx:txPr>
    </cx:title>
    <cx:plotArea>
      <cx:plotAreaRegion>
        <cx:series layoutId="clusteredColumn" uniqueId="{4EE29B4E-06B1-2242-BCC1-BFB1F3409462}">
          <cx:tx>
            <cx:txData>
              <cx:f>_xlchart.v1.7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Successfull Backers Behavior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Successfull Backers Behavior </a:t>
          </a:r>
        </a:p>
      </cx:txPr>
    </cx:title>
    <cx:plotArea>
      <cx:plotAreaRegion>
        <cx:series layoutId="boxWhisker" uniqueId="{C50D2206-4A8C-FF49-9D67-93B816F5F926}">
          <cx:tx>
            <cx:txData>
              <cx:f>_xlchart.v1.9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Failed Backers Behavior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 Behavior</a:t>
          </a:r>
        </a:p>
      </cx:txPr>
    </cx:title>
    <cx:plotArea>
      <cx:plotAreaRegion>
        <cx:series layoutId="clusteredColumn" uniqueId="{ED8AAFBF-91BA-064E-9EE6-5CB639E4320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Failed Backers Behavior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60B16C3D-82CC-C243-9F81-194032AC2AF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6.xml"/><Relationship Id="rId5" Type="http://schemas.microsoft.com/office/2014/relationships/chartEx" Target="../charts/chartEx4.xml"/><Relationship Id="rId4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openxmlformats.org/officeDocument/2006/relationships/chart" Target="../charts/chart7.xml"/><Relationship Id="rId5" Type="http://schemas.microsoft.com/office/2014/relationships/chartEx" Target="../charts/chartEx8.xml"/><Relationship Id="rId4" Type="http://schemas.microsoft.com/office/2014/relationships/chartEx" Target="../charts/chartEx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</xdr:row>
      <xdr:rowOff>152400</xdr:rowOff>
    </xdr:from>
    <xdr:to>
      <xdr:col>12</xdr:col>
      <xdr:colOff>1041400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127728-AD69-F526-0ECA-E8591A4B0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</xdr:row>
      <xdr:rowOff>152400</xdr:rowOff>
    </xdr:from>
    <xdr:to>
      <xdr:col>22</xdr:col>
      <xdr:colOff>431800</xdr:colOff>
      <xdr:row>39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777023-1452-265D-F6CB-C61F547E3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946150</xdr:colOff>
      <xdr:row>3</xdr:row>
      <xdr:rowOff>165100</xdr:rowOff>
    </xdr:from>
    <xdr:to>
      <xdr:col>12</xdr:col>
      <xdr:colOff>38100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921CD-1467-558D-6EEE-9ED66F8E9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</xdr:row>
      <xdr:rowOff>88900</xdr:rowOff>
    </xdr:from>
    <xdr:to>
      <xdr:col>17</xdr:col>
      <xdr:colOff>38100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09164-BABC-3B7E-FDD9-12D481E61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15</xdr:row>
      <xdr:rowOff>88900</xdr:rowOff>
    </xdr:from>
    <xdr:to>
      <xdr:col>16</xdr:col>
      <xdr:colOff>241300</xdr:colOff>
      <xdr:row>48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E5CE96-A306-3ADB-8EDC-607BEB0C0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70</xdr:row>
      <xdr:rowOff>127000</xdr:rowOff>
    </xdr:from>
    <xdr:to>
      <xdr:col>20</xdr:col>
      <xdr:colOff>50800</xdr:colOff>
      <xdr:row>96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B75F32-2B52-E9A9-0519-E5AC8A849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9</xdr:row>
      <xdr:rowOff>196850</xdr:rowOff>
    </xdr:from>
    <xdr:to>
      <xdr:col>10</xdr:col>
      <xdr:colOff>31750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2D3B762-B7C5-25D7-3F84-A1C1B7F8F7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2050" y="202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266700</xdr:colOff>
      <xdr:row>10</xdr:row>
      <xdr:rowOff>19050</xdr:rowOff>
    </xdr:from>
    <xdr:to>
      <xdr:col>15</xdr:col>
      <xdr:colOff>177800</xdr:colOff>
      <xdr:row>23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F38C28C-C2CC-90F3-2A1A-9A1405DBA5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49000" y="2051050"/>
              <a:ext cx="49403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107950</xdr:colOff>
      <xdr:row>25</xdr:row>
      <xdr:rowOff>31750</xdr:rowOff>
    </xdr:from>
    <xdr:to>
      <xdr:col>9</xdr:col>
      <xdr:colOff>812800</xdr:colOff>
      <xdr:row>39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9D8A0DDC-392C-2894-D434-58B8319D1F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5149850"/>
              <a:ext cx="4654550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304800</xdr:colOff>
      <xdr:row>24</xdr:row>
      <xdr:rowOff>184150</xdr:rowOff>
    </xdr:from>
    <xdr:to>
      <xdr:col>15</xdr:col>
      <xdr:colOff>190500</xdr:colOff>
      <xdr:row>39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EA29634-7324-5741-359E-DA1520C951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87100" y="5099050"/>
              <a:ext cx="4914900" cy="296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266700</xdr:colOff>
      <xdr:row>70</xdr:row>
      <xdr:rowOff>127000</xdr:rowOff>
    </xdr:from>
    <xdr:to>
      <xdr:col>24</xdr:col>
      <xdr:colOff>50800</xdr:colOff>
      <xdr:row>96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C7476C-0B0A-DF40-8731-DC07FBD09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234950</xdr:colOff>
      <xdr:row>9</xdr:row>
      <xdr:rowOff>196850</xdr:rowOff>
    </xdr:from>
    <xdr:to>
      <xdr:col>14</xdr:col>
      <xdr:colOff>31750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CEF18EC-3C18-6641-A082-A347F0EFA3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2050" y="206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266700</xdr:colOff>
      <xdr:row>10</xdr:row>
      <xdr:rowOff>19050</xdr:rowOff>
    </xdr:from>
    <xdr:to>
      <xdr:col>19</xdr:col>
      <xdr:colOff>177800</xdr:colOff>
      <xdr:row>23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E1C9A4A-56B2-5F41-95B7-44A2E7B7AC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49000" y="2089150"/>
              <a:ext cx="49403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107950</xdr:colOff>
      <xdr:row>25</xdr:row>
      <xdr:rowOff>31750</xdr:rowOff>
    </xdr:from>
    <xdr:to>
      <xdr:col>13</xdr:col>
      <xdr:colOff>812800</xdr:colOff>
      <xdr:row>39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94DF98B-9249-2147-A9FD-508F0F3744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5149850"/>
              <a:ext cx="4654550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304800</xdr:colOff>
      <xdr:row>24</xdr:row>
      <xdr:rowOff>184150</xdr:rowOff>
    </xdr:from>
    <xdr:to>
      <xdr:col>19</xdr:col>
      <xdr:colOff>190500</xdr:colOff>
      <xdr:row>39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B518BD2-0066-804F-892C-22CE8E70E2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87100" y="5099050"/>
              <a:ext cx="4914900" cy="296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</xdr:row>
      <xdr:rowOff>152400</xdr:rowOff>
    </xdr:from>
    <xdr:to>
      <xdr:col>22</xdr:col>
      <xdr:colOff>431800</xdr:colOff>
      <xdr:row>39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30BC4-A106-6D4F-889B-5DC67C4BF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0</xdr:rowOff>
    </xdr:from>
    <xdr:to>
      <xdr:col>5</xdr:col>
      <xdr:colOff>635000</xdr:colOff>
      <xdr:row>53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37C2C0-79A6-FB43-80A4-DD9B28A91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152400</xdr:rowOff>
    </xdr:from>
    <xdr:to>
      <xdr:col>29</xdr:col>
      <xdr:colOff>355600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EEA04-0802-6F46-A9FB-1B5E1467D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96.653599768521" createdVersion="8" refreshedVersion="8" minRefreshableVersion="3" recordCount="1000" xr:uid="{2D7E08E0-6EF1-C941-AA75-07174DB720A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0">
      <sharedItems containsSemiMixedTypes="0" containsString="0" containsNumber="1" minValue="0" maxValue="102127.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96.766132870369" createdVersion="8" refreshedVersion="8" minRefreshableVersion="3" recordCount="1000" xr:uid="{8939073F-4670-C64E-99E6-6E5A9D95B03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02127.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Months (date created conversion 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 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 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x v="0"/>
    <x v="0"/>
    <x v="0"/>
    <x v="0"/>
    <s v="CAD"/>
    <n v="1448690400"/>
    <n v="1450159200"/>
    <b v="0"/>
    <b v="0"/>
    <s v="food/food trucks"/>
    <x v="0"/>
    <n v="0"/>
    <x v="0"/>
    <x v="0"/>
  </r>
  <r>
    <x v="1"/>
    <s v="Odom Inc"/>
    <s v="Managed bottom-line architecture"/>
    <n v="1400"/>
    <x v="1"/>
    <x v="1"/>
    <x v="1"/>
    <x v="1"/>
    <s v="USD"/>
    <n v="1408424400"/>
    <n v="1408597200"/>
    <b v="0"/>
    <b v="1"/>
    <s v="music/rock"/>
    <x v="1"/>
    <n v="7359"/>
    <x v="1"/>
    <x v="1"/>
  </r>
  <r>
    <x v="2"/>
    <s v="Melton, Robinson and Fritz"/>
    <s v="Function-based leadingedge pricing structure"/>
    <n v="108400"/>
    <x v="2"/>
    <x v="1"/>
    <x v="2"/>
    <x v="2"/>
    <s v="AUD"/>
    <n v="1384668000"/>
    <n v="1384840800"/>
    <b v="0"/>
    <b v="0"/>
    <s v="technology/web"/>
    <x v="2"/>
    <n v="71974"/>
    <x v="2"/>
    <x v="2"/>
  </r>
  <r>
    <x v="3"/>
    <s v="Mcdonald, Gonzalez and Ross"/>
    <s v="Vision-oriented fresh-thinking conglomeration"/>
    <n v="4200"/>
    <x v="3"/>
    <x v="0"/>
    <x v="3"/>
    <x v="1"/>
    <s v="USD"/>
    <n v="1565499600"/>
    <n v="1568955600"/>
    <b v="0"/>
    <b v="0"/>
    <s v="music/rock"/>
    <x v="3"/>
    <n v="1250.5"/>
    <x v="1"/>
    <x v="1"/>
  </r>
  <r>
    <x v="4"/>
    <s v="Larson-Little"/>
    <s v="Proactive foreground core"/>
    <n v="7600"/>
    <x v="4"/>
    <x v="0"/>
    <x v="4"/>
    <x v="1"/>
    <s v="USD"/>
    <n v="1547964000"/>
    <n v="1548309600"/>
    <b v="0"/>
    <b v="0"/>
    <s v="theater/plays"/>
    <x v="4"/>
    <n v="2659"/>
    <x v="3"/>
    <x v="3"/>
  </r>
  <r>
    <x v="5"/>
    <s v="Harris Group"/>
    <s v="Open-source optimizing database"/>
    <n v="7600"/>
    <x v="5"/>
    <x v="1"/>
    <x v="5"/>
    <x v="3"/>
    <s v="DKK"/>
    <n v="1346130000"/>
    <n v="1347080400"/>
    <b v="0"/>
    <b v="0"/>
    <s v="theater/plays"/>
    <x v="5"/>
    <n v="6684.5"/>
    <x v="3"/>
    <x v="3"/>
  </r>
  <r>
    <x v="6"/>
    <s v="Ortiz, Coleman and Mitchell"/>
    <s v="Operative upward-trending algorithm"/>
    <n v="5200"/>
    <x v="6"/>
    <x v="0"/>
    <x v="6"/>
    <x v="4"/>
    <s v="GBP"/>
    <n v="1505278800"/>
    <n v="1505365200"/>
    <b v="0"/>
    <b v="0"/>
    <s v="film &amp; video/documentary"/>
    <x v="6"/>
    <n v="554"/>
    <x v="4"/>
    <x v="4"/>
  </r>
  <r>
    <x v="7"/>
    <s v="Carter-Guzman"/>
    <s v="Centralized cohesive challenge"/>
    <n v="4500"/>
    <x v="7"/>
    <x v="1"/>
    <x v="7"/>
    <x v="3"/>
    <s v="DKK"/>
    <n v="1439442000"/>
    <n v="1439614800"/>
    <b v="0"/>
    <b v="0"/>
    <s v="theater/plays"/>
    <x v="7"/>
    <n v="7484"/>
    <x v="3"/>
    <x v="3"/>
  </r>
  <r>
    <x v="8"/>
    <s v="Nunez-Richards"/>
    <s v="Exclusive attitude-oriented intranet"/>
    <n v="110100"/>
    <x v="8"/>
    <x v="2"/>
    <x v="8"/>
    <x v="3"/>
    <s v="DKK"/>
    <n v="1281330000"/>
    <n v="1281502800"/>
    <b v="0"/>
    <b v="0"/>
    <s v="theater/plays"/>
    <x v="8"/>
    <n v="11327"/>
    <x v="3"/>
    <x v="3"/>
  </r>
  <r>
    <x v="9"/>
    <s v="Rangel, Holt and Jones"/>
    <s v="Open-source fresh-thinking model"/>
    <n v="6200"/>
    <x v="9"/>
    <x v="0"/>
    <x v="9"/>
    <x v="1"/>
    <s v="USD"/>
    <n v="1379566800"/>
    <n v="1383804000"/>
    <b v="0"/>
    <b v="0"/>
    <s v="music/electric music"/>
    <x v="9"/>
    <n v="1626"/>
    <x v="1"/>
    <x v="5"/>
  </r>
  <r>
    <x v="10"/>
    <s v="Green Ltd"/>
    <s v="Monitored empowering installation"/>
    <n v="5200"/>
    <x v="10"/>
    <x v="1"/>
    <x v="10"/>
    <x v="1"/>
    <s v="USD"/>
    <n v="1281762000"/>
    <n v="1285909200"/>
    <b v="0"/>
    <b v="0"/>
    <s v="film &amp; video/drama"/>
    <x v="10"/>
    <n v="7029"/>
    <x v="4"/>
    <x v="6"/>
  </r>
  <r>
    <x v="11"/>
    <s v="Perez, Johnson and Gardner"/>
    <s v="Grass-roots zero administration system engine"/>
    <n v="6300"/>
    <x v="11"/>
    <x v="0"/>
    <x v="11"/>
    <x v="1"/>
    <s v="USD"/>
    <n v="1285045200"/>
    <n v="1285563600"/>
    <b v="0"/>
    <b v="1"/>
    <s v="theater/plays"/>
    <x v="11"/>
    <n v="1528.5"/>
    <x v="3"/>
    <x v="3"/>
  </r>
  <r>
    <x v="12"/>
    <s v="Kim Ltd"/>
    <s v="Assimilated hybrid intranet"/>
    <n v="6300"/>
    <x v="12"/>
    <x v="0"/>
    <x v="12"/>
    <x v="1"/>
    <s v="USD"/>
    <n v="1571720400"/>
    <n v="1572411600"/>
    <b v="0"/>
    <b v="0"/>
    <s v="film &amp; video/drama"/>
    <x v="12"/>
    <n v="2842"/>
    <x v="4"/>
    <x v="6"/>
  </r>
  <r>
    <x v="13"/>
    <s v="Walker, Taylor and Coleman"/>
    <s v="Multi-tiered directional open architecture"/>
    <n v="4200"/>
    <x v="13"/>
    <x v="1"/>
    <x v="13"/>
    <x v="1"/>
    <s v="USD"/>
    <n v="1465621200"/>
    <n v="1466658000"/>
    <b v="0"/>
    <b v="0"/>
    <s v="music/indie rock"/>
    <x v="13"/>
    <n v="5196.5"/>
    <x v="1"/>
    <x v="7"/>
  </r>
  <r>
    <x v="14"/>
    <s v="Rodriguez, Rose and Stewart"/>
    <s v="Cloned directional synergy"/>
    <n v="28200"/>
    <x v="14"/>
    <x v="0"/>
    <x v="14"/>
    <x v="1"/>
    <s v="USD"/>
    <n v="1331013600"/>
    <n v="1333342800"/>
    <b v="0"/>
    <b v="0"/>
    <s v="music/indie rock"/>
    <x v="14"/>
    <n v="9514.5"/>
    <x v="1"/>
    <x v="7"/>
  </r>
  <r>
    <x v="15"/>
    <s v="Wright, Hunt and Rowe"/>
    <s v="Extended eco-centric pricing structure"/>
    <n v="81200"/>
    <x v="15"/>
    <x v="0"/>
    <x v="15"/>
    <x v="1"/>
    <s v="USD"/>
    <n v="1575957600"/>
    <n v="1576303200"/>
    <b v="0"/>
    <b v="0"/>
    <s v="technology/wearables"/>
    <x v="15"/>
    <n v="19433"/>
    <x v="2"/>
    <x v="8"/>
  </r>
  <r>
    <x v="16"/>
    <s v="Hines Inc"/>
    <s v="Cross-platform systemic adapter"/>
    <n v="1700"/>
    <x v="16"/>
    <x v="1"/>
    <x v="16"/>
    <x v="1"/>
    <s v="USD"/>
    <n v="1390370400"/>
    <n v="1392271200"/>
    <b v="0"/>
    <b v="0"/>
    <s v="publishing/nonfiction"/>
    <x v="16"/>
    <n v="5570.5"/>
    <x v="5"/>
    <x v="9"/>
  </r>
  <r>
    <x v="17"/>
    <s v="Cochran-Nguyen"/>
    <s v="Seamless 4thgeneration methodology"/>
    <n v="84600"/>
    <x v="17"/>
    <x v="1"/>
    <x v="17"/>
    <x v="1"/>
    <s v="USD"/>
    <n v="1294812000"/>
    <n v="1294898400"/>
    <b v="0"/>
    <b v="0"/>
    <s v="film &amp; video/animation"/>
    <x v="17"/>
    <n v="68047"/>
    <x v="4"/>
    <x v="10"/>
  </r>
  <r>
    <x v="18"/>
    <s v="Johnson-Gould"/>
    <s v="Exclusive needs-based adapter"/>
    <n v="9100"/>
    <x v="18"/>
    <x v="3"/>
    <x v="18"/>
    <x v="1"/>
    <s v="USD"/>
    <n v="1536382800"/>
    <n v="1537074000"/>
    <b v="0"/>
    <b v="0"/>
    <s v="theater/plays"/>
    <x v="18"/>
    <n v="3112"/>
    <x v="3"/>
    <x v="3"/>
  </r>
  <r>
    <x v="19"/>
    <s v="Perez-Hess"/>
    <s v="Down-sized cohesive archive"/>
    <n v="62500"/>
    <x v="19"/>
    <x v="0"/>
    <x v="19"/>
    <x v="1"/>
    <s v="USD"/>
    <n v="1551679200"/>
    <n v="1553490000"/>
    <b v="0"/>
    <b v="1"/>
    <s v="theater/plays"/>
    <x v="19"/>
    <n v="15502.5"/>
    <x v="3"/>
    <x v="3"/>
  </r>
  <r>
    <x v="20"/>
    <s v="Reeves, Thompson and Richardson"/>
    <s v="Proactive composite alliance"/>
    <n v="131800"/>
    <x v="20"/>
    <x v="1"/>
    <x v="20"/>
    <x v="1"/>
    <s v="USD"/>
    <n v="1406523600"/>
    <n v="1406523600"/>
    <b v="0"/>
    <b v="0"/>
    <s v="film &amp; video/drama"/>
    <x v="20"/>
    <n v="74666"/>
    <x v="4"/>
    <x v="6"/>
  </r>
  <r>
    <x v="21"/>
    <s v="Simmons-Reynolds"/>
    <s v="Re-engineered intangible definition"/>
    <n v="94000"/>
    <x v="21"/>
    <x v="0"/>
    <x v="21"/>
    <x v="1"/>
    <s v="USD"/>
    <n v="1313384400"/>
    <n v="1316322000"/>
    <b v="0"/>
    <b v="0"/>
    <s v="theater/plays"/>
    <x v="21"/>
    <n v="19545.5"/>
    <x v="3"/>
    <x v="3"/>
  </r>
  <r>
    <x v="22"/>
    <s v="Collier Inc"/>
    <s v="Enhanced dynamic definition"/>
    <n v="59100"/>
    <x v="22"/>
    <x v="1"/>
    <x v="22"/>
    <x v="1"/>
    <s v="USD"/>
    <n v="1522731600"/>
    <n v="1524027600"/>
    <b v="0"/>
    <b v="0"/>
    <s v="theater/plays"/>
    <x v="22"/>
    <n v="38290"/>
    <x v="3"/>
    <x v="3"/>
  </r>
  <r>
    <x v="23"/>
    <s v="Gray-Jenkins"/>
    <s v="Devolved next generation adapter"/>
    <n v="4500"/>
    <x v="23"/>
    <x v="1"/>
    <x v="23"/>
    <x v="4"/>
    <s v="GBP"/>
    <n v="1550124000"/>
    <n v="1554699600"/>
    <b v="0"/>
    <b v="0"/>
    <s v="film &amp; video/documentary"/>
    <x v="23"/>
    <n v="7542"/>
    <x v="4"/>
    <x v="4"/>
  </r>
  <r>
    <x v="24"/>
    <s v="Scott, Wilson and Martin"/>
    <s v="Cross-platform intermediate frame"/>
    <n v="92400"/>
    <x v="24"/>
    <x v="1"/>
    <x v="24"/>
    <x v="1"/>
    <s v="USD"/>
    <n v="1403326800"/>
    <n v="1403499600"/>
    <b v="0"/>
    <b v="0"/>
    <s v="technology/wearables"/>
    <x v="24"/>
    <n v="53465"/>
    <x v="2"/>
    <x v="8"/>
  </r>
  <r>
    <x v="25"/>
    <s v="Caldwell, Velazquez and Wilson"/>
    <s v="Monitored impactful analyzer"/>
    <n v="5500"/>
    <x v="25"/>
    <x v="1"/>
    <x v="25"/>
    <x v="1"/>
    <s v="USD"/>
    <n v="1305694800"/>
    <n v="1307422800"/>
    <b v="0"/>
    <b v="1"/>
    <s v="games/video games"/>
    <x v="25"/>
    <n v="6033.5"/>
    <x v="6"/>
    <x v="11"/>
  </r>
  <r>
    <x v="26"/>
    <s v="Spencer-Bates"/>
    <s v="Optional responsive customer loyalty"/>
    <n v="107500"/>
    <x v="26"/>
    <x v="3"/>
    <x v="26"/>
    <x v="1"/>
    <s v="USD"/>
    <n v="1533013200"/>
    <n v="1535346000"/>
    <b v="0"/>
    <b v="0"/>
    <s v="theater/plays"/>
    <x v="26"/>
    <n v="26647"/>
    <x v="3"/>
    <x v="3"/>
  </r>
  <r>
    <x v="27"/>
    <s v="Best, Carr and Williams"/>
    <s v="Diverse transitional migration"/>
    <n v="2000"/>
    <x v="27"/>
    <x v="0"/>
    <x v="27"/>
    <x v="1"/>
    <s v="USD"/>
    <n v="1443848400"/>
    <n v="1444539600"/>
    <b v="0"/>
    <b v="0"/>
    <s v="music/rock"/>
    <x v="27"/>
    <n v="807"/>
    <x v="1"/>
    <x v="1"/>
  </r>
  <r>
    <x v="28"/>
    <s v="Campbell, Brown and Powell"/>
    <s v="Synchronized global task-force"/>
    <n v="130800"/>
    <x v="28"/>
    <x v="1"/>
    <x v="28"/>
    <x v="1"/>
    <s v="USD"/>
    <n v="1265695200"/>
    <n v="1267682400"/>
    <b v="0"/>
    <b v="1"/>
    <s v="theater/plays"/>
    <x v="28"/>
    <n v="69927.5"/>
    <x v="3"/>
    <x v="3"/>
  </r>
  <r>
    <x v="29"/>
    <s v="Johnson, Parker and Haynes"/>
    <s v="Focused 6thgeneration forecast"/>
    <n v="45900"/>
    <x v="29"/>
    <x v="1"/>
    <x v="29"/>
    <x v="5"/>
    <s v="CHF"/>
    <n v="1532062800"/>
    <n v="1535518800"/>
    <b v="0"/>
    <b v="0"/>
    <s v="film &amp; video/shorts"/>
    <x v="29"/>
    <n v="76285.5"/>
    <x v="4"/>
    <x v="12"/>
  </r>
  <r>
    <x v="30"/>
    <s v="Clark-Cooke"/>
    <s v="Down-sized analyzing challenge"/>
    <n v="9000"/>
    <x v="30"/>
    <x v="1"/>
    <x v="30"/>
    <x v="1"/>
    <s v="USD"/>
    <n v="1558674000"/>
    <n v="1559106000"/>
    <b v="0"/>
    <b v="0"/>
    <s v="film &amp; video/animation"/>
    <x v="30"/>
    <n v="7292"/>
    <x v="4"/>
    <x v="10"/>
  </r>
  <r>
    <x v="31"/>
    <s v="Schroeder Ltd"/>
    <s v="Progressive needs-based focus group"/>
    <n v="3500"/>
    <x v="31"/>
    <x v="1"/>
    <x v="31"/>
    <x v="4"/>
    <s v="GBP"/>
    <n v="1451973600"/>
    <n v="1454392800"/>
    <b v="0"/>
    <b v="0"/>
    <s v="games/video games"/>
    <x v="31"/>
    <n v="5538"/>
    <x v="6"/>
    <x v="11"/>
  </r>
  <r>
    <x v="32"/>
    <s v="Jackson PLC"/>
    <s v="Ergonomic 6thgeneration success"/>
    <n v="101000"/>
    <x v="32"/>
    <x v="0"/>
    <x v="32"/>
    <x v="6"/>
    <s v="EUR"/>
    <n v="1515564000"/>
    <n v="1517896800"/>
    <b v="0"/>
    <b v="0"/>
    <s v="film &amp; video/documentary"/>
    <x v="32"/>
    <n v="44991.5"/>
    <x v="4"/>
    <x v="4"/>
  </r>
  <r>
    <x v="33"/>
    <s v="Blair, Collins and Carter"/>
    <s v="Exclusive interactive approach"/>
    <n v="50200"/>
    <x v="33"/>
    <x v="1"/>
    <x v="33"/>
    <x v="1"/>
    <s v="USD"/>
    <n v="1412485200"/>
    <n v="1415685600"/>
    <b v="0"/>
    <b v="0"/>
    <s v="theater/plays"/>
    <x v="33"/>
    <n v="97542.5"/>
    <x v="3"/>
    <x v="3"/>
  </r>
  <r>
    <x v="34"/>
    <s v="Maldonado and Sons"/>
    <s v="Reverse-engineered asynchronous archive"/>
    <n v="9300"/>
    <x v="34"/>
    <x v="1"/>
    <x v="34"/>
    <x v="1"/>
    <s v="USD"/>
    <n v="1490245200"/>
    <n v="1490677200"/>
    <b v="0"/>
    <b v="0"/>
    <s v="film &amp; video/documentary"/>
    <x v="34"/>
    <n v="7095"/>
    <x v="4"/>
    <x v="4"/>
  </r>
  <r>
    <x v="35"/>
    <s v="Mitchell and Sons"/>
    <s v="Synergized intangible challenge"/>
    <n v="125500"/>
    <x v="35"/>
    <x v="1"/>
    <x v="35"/>
    <x v="3"/>
    <s v="DKK"/>
    <n v="1547877600"/>
    <n v="1551506400"/>
    <b v="0"/>
    <b v="1"/>
    <s v="film &amp; video/drama"/>
    <x v="35"/>
    <n v="95296.5"/>
    <x v="4"/>
    <x v="6"/>
  </r>
  <r>
    <x v="36"/>
    <s v="Jackson-Lewis"/>
    <s v="Monitored multi-state encryption"/>
    <n v="700"/>
    <x v="36"/>
    <x v="1"/>
    <x v="36"/>
    <x v="1"/>
    <s v="USD"/>
    <n v="1298700000"/>
    <n v="1300856400"/>
    <b v="0"/>
    <b v="0"/>
    <s v="theater/plays"/>
    <x v="36"/>
    <n v="558.5"/>
    <x v="3"/>
    <x v="3"/>
  </r>
  <r>
    <x v="37"/>
    <s v="Black, Armstrong and Anderson"/>
    <s v="Profound attitude-oriented functionalities"/>
    <n v="8100"/>
    <x v="37"/>
    <x v="1"/>
    <x v="37"/>
    <x v="1"/>
    <s v="USD"/>
    <n v="1570338000"/>
    <n v="1573192800"/>
    <b v="0"/>
    <b v="1"/>
    <s v="publishing/fiction"/>
    <x v="37"/>
    <n v="5723"/>
    <x v="5"/>
    <x v="13"/>
  </r>
  <r>
    <x v="38"/>
    <s v="Maldonado-Gonzalez"/>
    <s v="Digitized client-driven database"/>
    <n v="3100"/>
    <x v="38"/>
    <x v="1"/>
    <x v="38"/>
    <x v="1"/>
    <s v="USD"/>
    <n v="1287378000"/>
    <n v="1287810000"/>
    <b v="0"/>
    <b v="0"/>
    <s v="photography/photography books"/>
    <x v="38"/>
    <n v="5109.5"/>
    <x v="7"/>
    <x v="14"/>
  </r>
  <r>
    <x v="39"/>
    <s v="Kim-Rice"/>
    <s v="Organized bi-directional function"/>
    <n v="9900"/>
    <x v="39"/>
    <x v="0"/>
    <x v="39"/>
    <x v="3"/>
    <s v="DKK"/>
    <n v="1361772000"/>
    <n v="1362978000"/>
    <b v="0"/>
    <b v="0"/>
    <s v="theater/plays"/>
    <x v="39"/>
    <n v="2557.5"/>
    <x v="3"/>
    <x v="3"/>
  </r>
  <r>
    <x v="40"/>
    <s v="Garcia, Garcia and Lopez"/>
    <s v="Reduced stable middleware"/>
    <n v="8800"/>
    <x v="40"/>
    <x v="1"/>
    <x v="40"/>
    <x v="1"/>
    <s v="USD"/>
    <n v="1275714000"/>
    <n v="1277355600"/>
    <b v="0"/>
    <b v="1"/>
    <s v="technology/wearables"/>
    <x v="40"/>
    <n v="7538"/>
    <x v="2"/>
    <x v="8"/>
  </r>
  <r>
    <x v="41"/>
    <s v="Watts Group"/>
    <s v="Universal 5thgeneration neural-net"/>
    <n v="5600"/>
    <x v="41"/>
    <x v="1"/>
    <x v="41"/>
    <x v="6"/>
    <s v="EUR"/>
    <n v="1346734800"/>
    <n v="1348981200"/>
    <b v="0"/>
    <b v="1"/>
    <s v="music/rock"/>
    <x v="41"/>
    <n v="6017.5"/>
    <x v="1"/>
    <x v="1"/>
  </r>
  <r>
    <x v="42"/>
    <s v="Werner-Bryant"/>
    <s v="Virtual uniform frame"/>
    <n v="1800"/>
    <x v="42"/>
    <x v="1"/>
    <x v="42"/>
    <x v="1"/>
    <s v="USD"/>
    <n v="1309755600"/>
    <n v="1310533200"/>
    <b v="0"/>
    <b v="0"/>
    <s v="food/food trucks"/>
    <x v="42"/>
    <n v="4106.5"/>
    <x v="0"/>
    <x v="0"/>
  </r>
  <r>
    <x v="43"/>
    <s v="Schmitt-Mendoza"/>
    <s v="Profound explicit paradigm"/>
    <n v="90200"/>
    <x v="43"/>
    <x v="1"/>
    <x v="43"/>
    <x v="1"/>
    <s v="USD"/>
    <n v="1406178000"/>
    <n v="1407560400"/>
    <b v="0"/>
    <b v="0"/>
    <s v="publishing/radio &amp; podcasts"/>
    <x v="43"/>
    <n v="86964.5"/>
    <x v="5"/>
    <x v="15"/>
  </r>
  <r>
    <x v="44"/>
    <s v="Reid-Mccullough"/>
    <s v="Visionary real-time groupware"/>
    <n v="1600"/>
    <x v="44"/>
    <x v="1"/>
    <x v="13"/>
    <x v="3"/>
    <s v="DKK"/>
    <n v="1552798800"/>
    <n v="1552885200"/>
    <b v="0"/>
    <b v="0"/>
    <s v="publishing/fiction"/>
    <x v="44"/>
    <n v="5319.5"/>
    <x v="5"/>
    <x v="13"/>
  </r>
  <r>
    <x v="45"/>
    <s v="Woods-Clark"/>
    <s v="Networked tertiary Graphical User Interface"/>
    <n v="9500"/>
    <x v="45"/>
    <x v="0"/>
    <x v="44"/>
    <x v="1"/>
    <s v="USD"/>
    <n v="1478062800"/>
    <n v="1479362400"/>
    <b v="0"/>
    <b v="1"/>
    <s v="theater/plays"/>
    <x v="45"/>
    <n v="2289"/>
    <x v="3"/>
    <x v="3"/>
  </r>
  <r>
    <x v="46"/>
    <s v="Vaughn, Hunt and Caldwell"/>
    <s v="Virtual grid-enabled task-force"/>
    <n v="3700"/>
    <x v="46"/>
    <x v="1"/>
    <x v="45"/>
    <x v="1"/>
    <s v="USD"/>
    <n v="1278565200"/>
    <n v="1280552400"/>
    <b v="0"/>
    <b v="0"/>
    <s v="music/rock"/>
    <x v="46"/>
    <n v="2169.5"/>
    <x v="1"/>
    <x v="1"/>
  </r>
  <r>
    <x v="47"/>
    <s v="Bennett and Sons"/>
    <s v="Function-based multi-state software"/>
    <n v="1500"/>
    <x v="47"/>
    <x v="1"/>
    <x v="46"/>
    <x v="1"/>
    <s v="USD"/>
    <n v="1396069200"/>
    <n v="1398661200"/>
    <b v="0"/>
    <b v="0"/>
    <s v="theater/plays"/>
    <x v="47"/>
    <n v="3639"/>
    <x v="3"/>
    <x v="3"/>
  </r>
  <r>
    <x v="48"/>
    <s v="Lamb Inc"/>
    <s v="Optimized leadingedge concept"/>
    <n v="33300"/>
    <x v="48"/>
    <x v="1"/>
    <x v="47"/>
    <x v="1"/>
    <s v="USD"/>
    <n v="1435208400"/>
    <n v="1436245200"/>
    <b v="0"/>
    <b v="0"/>
    <s v="theater/plays"/>
    <x v="48"/>
    <n v="65646.5"/>
    <x v="3"/>
    <x v="3"/>
  </r>
  <r>
    <x v="49"/>
    <s v="Casey-Kelly"/>
    <s v="Sharable holistic interface"/>
    <n v="7200"/>
    <x v="49"/>
    <x v="1"/>
    <x v="48"/>
    <x v="1"/>
    <s v="USD"/>
    <n v="1571547600"/>
    <n v="1575439200"/>
    <b v="0"/>
    <b v="0"/>
    <s v="music/rock"/>
    <x v="49"/>
    <n v="6978"/>
    <x v="1"/>
    <x v="1"/>
  </r>
  <r>
    <x v="50"/>
    <s v="Jones, Taylor and Moore"/>
    <s v="Down-sized system-worthy secured line"/>
    <n v="100"/>
    <x v="50"/>
    <x v="0"/>
    <x v="49"/>
    <x v="6"/>
    <s v="EUR"/>
    <n v="1375333200"/>
    <n v="1377752400"/>
    <b v="0"/>
    <b v="0"/>
    <s v="music/metal"/>
    <x v="50"/>
    <n v="1.5"/>
    <x v="1"/>
    <x v="16"/>
  </r>
  <r>
    <x v="51"/>
    <s v="Bradshaw, Gill and Donovan"/>
    <s v="Inverse secondary infrastructure"/>
    <n v="158100"/>
    <x v="51"/>
    <x v="0"/>
    <x v="50"/>
    <x v="4"/>
    <s v="GBP"/>
    <n v="1332824400"/>
    <n v="1334206800"/>
    <b v="0"/>
    <b v="1"/>
    <s v="technology/wearables"/>
    <x v="51"/>
    <n v="73355"/>
    <x v="2"/>
    <x v="8"/>
  </r>
  <r>
    <x v="52"/>
    <s v="Hernandez, Rodriguez and Clark"/>
    <s v="Organic foreground leverage"/>
    <n v="7200"/>
    <x v="52"/>
    <x v="0"/>
    <x v="51"/>
    <x v="1"/>
    <s v="USD"/>
    <n v="1284526800"/>
    <n v="1284872400"/>
    <b v="0"/>
    <b v="0"/>
    <s v="theater/plays"/>
    <x v="52"/>
    <n v="1267"/>
    <x v="3"/>
    <x v="3"/>
  </r>
  <r>
    <x v="53"/>
    <s v="Smith-Jones"/>
    <s v="Reverse-engineered static concept"/>
    <n v="8800"/>
    <x v="53"/>
    <x v="1"/>
    <x v="52"/>
    <x v="1"/>
    <s v="USD"/>
    <n v="1400562000"/>
    <n v="1403931600"/>
    <b v="0"/>
    <b v="0"/>
    <s v="film &amp; video/drama"/>
    <x v="53"/>
    <n v="6282.5"/>
    <x v="4"/>
    <x v="6"/>
  </r>
  <r>
    <x v="54"/>
    <s v="Roy PLC"/>
    <s v="Multi-channeled neutral customer loyalty"/>
    <n v="6000"/>
    <x v="54"/>
    <x v="0"/>
    <x v="53"/>
    <x v="1"/>
    <s v="USD"/>
    <n v="1520748000"/>
    <n v="1521262800"/>
    <b v="0"/>
    <b v="0"/>
    <s v="technology/wearables"/>
    <x v="54"/>
    <n v="2756"/>
    <x v="2"/>
    <x v="8"/>
  </r>
  <r>
    <x v="55"/>
    <s v="Wright, Brooks and Villarreal"/>
    <s v="Reverse-engineered bifurcated strategy"/>
    <n v="6600"/>
    <x v="55"/>
    <x v="1"/>
    <x v="54"/>
    <x v="1"/>
    <s v="USD"/>
    <n v="1532926800"/>
    <n v="1533358800"/>
    <b v="0"/>
    <b v="0"/>
    <s v="music/jazz"/>
    <x v="55"/>
    <n v="5938.5"/>
    <x v="1"/>
    <x v="17"/>
  </r>
  <r>
    <x v="56"/>
    <s v="Flores, Miller and Johnson"/>
    <s v="Horizontal context-sensitive knowledge user"/>
    <n v="8000"/>
    <x v="56"/>
    <x v="1"/>
    <x v="55"/>
    <x v="1"/>
    <s v="USD"/>
    <n v="1420869600"/>
    <n v="1421474400"/>
    <b v="0"/>
    <b v="0"/>
    <s v="technology/wearables"/>
    <x v="56"/>
    <n v="5828.5"/>
    <x v="2"/>
    <x v="8"/>
  </r>
  <r>
    <x v="57"/>
    <s v="Bridges, Freeman and Kim"/>
    <s v="Cross-group multi-state task-force"/>
    <n v="2900"/>
    <x v="57"/>
    <x v="1"/>
    <x v="56"/>
    <x v="1"/>
    <s v="USD"/>
    <n v="1504242000"/>
    <n v="1505278800"/>
    <b v="0"/>
    <b v="0"/>
    <s v="games/video games"/>
    <x v="57"/>
    <n v="3222"/>
    <x v="6"/>
    <x v="11"/>
  </r>
  <r>
    <x v="58"/>
    <s v="Anderson-Perez"/>
    <s v="Expanded 3rdgeneration strategy"/>
    <n v="2700"/>
    <x v="58"/>
    <x v="1"/>
    <x v="57"/>
    <x v="1"/>
    <s v="USD"/>
    <n v="1442811600"/>
    <n v="1443934800"/>
    <b v="0"/>
    <b v="0"/>
    <s v="theater/plays"/>
    <x v="58"/>
    <n v="3171.5"/>
    <x v="3"/>
    <x v="3"/>
  </r>
  <r>
    <x v="59"/>
    <s v="Wright, Fox and Marks"/>
    <s v="Assimilated real-time support"/>
    <n v="1400"/>
    <x v="59"/>
    <x v="1"/>
    <x v="58"/>
    <x v="1"/>
    <s v="USD"/>
    <n v="1497243600"/>
    <n v="1498539600"/>
    <b v="0"/>
    <b v="1"/>
    <s v="theater/plays"/>
    <x v="59"/>
    <n v="1989.5"/>
    <x v="3"/>
    <x v="3"/>
  </r>
  <r>
    <x v="60"/>
    <s v="Crawford-Peters"/>
    <s v="User-centric regional database"/>
    <n v="94200"/>
    <x v="60"/>
    <x v="1"/>
    <x v="59"/>
    <x v="0"/>
    <s v="CAD"/>
    <n v="1342501200"/>
    <n v="1342760400"/>
    <b v="0"/>
    <b v="0"/>
    <s v="theater/plays"/>
    <x v="60"/>
    <n v="68798.5"/>
    <x v="3"/>
    <x v="3"/>
  </r>
  <r>
    <x v="61"/>
    <s v="Romero-Hoffman"/>
    <s v="Open-source zero administration complexity"/>
    <n v="199200"/>
    <x v="61"/>
    <x v="0"/>
    <x v="60"/>
    <x v="0"/>
    <s v="CAD"/>
    <n v="1298268000"/>
    <n v="1301720400"/>
    <b v="0"/>
    <b v="0"/>
    <s v="theater/plays"/>
    <x v="61"/>
    <n v="93501.5"/>
    <x v="3"/>
    <x v="3"/>
  </r>
  <r>
    <x v="62"/>
    <s v="Sparks-West"/>
    <s v="Organized incremental standardization"/>
    <n v="2000"/>
    <x v="62"/>
    <x v="1"/>
    <x v="61"/>
    <x v="1"/>
    <s v="USD"/>
    <n v="1433480400"/>
    <n v="1433566800"/>
    <b v="0"/>
    <b v="0"/>
    <s v="technology/web"/>
    <x v="62"/>
    <n v="7350.5"/>
    <x v="2"/>
    <x v="2"/>
  </r>
  <r>
    <x v="63"/>
    <s v="Baker, Morgan and Brown"/>
    <s v="Assimilated didactic open system"/>
    <n v="4700"/>
    <x v="63"/>
    <x v="0"/>
    <x v="62"/>
    <x v="1"/>
    <s v="USD"/>
    <n v="1493355600"/>
    <n v="1493874000"/>
    <b v="0"/>
    <b v="0"/>
    <s v="theater/plays"/>
    <x v="63"/>
    <n v="281"/>
    <x v="3"/>
    <x v="3"/>
  </r>
  <r>
    <x v="64"/>
    <s v="Mosley-Gilbert"/>
    <s v="Vision-oriented logistical intranet"/>
    <n v="2800"/>
    <x v="64"/>
    <x v="0"/>
    <x v="63"/>
    <x v="1"/>
    <s v="USD"/>
    <n v="1530507600"/>
    <n v="1531803600"/>
    <b v="0"/>
    <b v="1"/>
    <s v="technology/web"/>
    <x v="64"/>
    <n v="1386"/>
    <x v="2"/>
    <x v="2"/>
  </r>
  <r>
    <x v="65"/>
    <s v="Berry-Boyer"/>
    <s v="Mandatory incremental projection"/>
    <n v="6100"/>
    <x v="65"/>
    <x v="1"/>
    <x v="64"/>
    <x v="1"/>
    <s v="USD"/>
    <n v="1296108000"/>
    <n v="1296712800"/>
    <b v="0"/>
    <b v="0"/>
    <s v="theater/plays"/>
    <x v="65"/>
    <n v="7320.5"/>
    <x v="3"/>
    <x v="3"/>
  </r>
  <r>
    <x v="66"/>
    <s v="Sanders-Allen"/>
    <s v="Grass-roots needs-based encryption"/>
    <n v="2900"/>
    <x v="66"/>
    <x v="0"/>
    <x v="65"/>
    <x v="1"/>
    <s v="USD"/>
    <n v="1428469200"/>
    <n v="1428901200"/>
    <b v="0"/>
    <b v="1"/>
    <s v="theater/plays"/>
    <x v="66"/>
    <n v="659.5"/>
    <x v="3"/>
    <x v="3"/>
  </r>
  <r>
    <x v="67"/>
    <s v="Lopez Inc"/>
    <s v="Team-oriented 6thgeneration middleware"/>
    <n v="72600"/>
    <x v="67"/>
    <x v="1"/>
    <x v="66"/>
    <x v="4"/>
    <s v="GBP"/>
    <n v="1264399200"/>
    <n v="1264831200"/>
    <b v="0"/>
    <b v="1"/>
    <s v="technology/wearables"/>
    <x v="67"/>
    <n v="60978.5"/>
    <x v="2"/>
    <x v="8"/>
  </r>
  <r>
    <x v="68"/>
    <s v="Moreno-Turner"/>
    <s v="Inverse multi-tasking installation"/>
    <n v="5700"/>
    <x v="68"/>
    <x v="1"/>
    <x v="67"/>
    <x v="6"/>
    <s v="EUR"/>
    <n v="1501131600"/>
    <n v="1505192400"/>
    <b v="0"/>
    <b v="1"/>
    <s v="theater/plays"/>
    <x v="68"/>
    <n v="7377"/>
    <x v="3"/>
    <x v="3"/>
  </r>
  <r>
    <x v="69"/>
    <s v="Jones-Watson"/>
    <s v="Switchable disintermediate moderator"/>
    <n v="7900"/>
    <x v="69"/>
    <x v="3"/>
    <x v="68"/>
    <x v="1"/>
    <s v="USD"/>
    <n v="1292738400"/>
    <n v="1295676000"/>
    <b v="0"/>
    <b v="0"/>
    <s v="theater/plays"/>
    <x v="69"/>
    <n v="959"/>
    <x v="3"/>
    <x v="3"/>
  </r>
  <r>
    <x v="70"/>
    <s v="Barker Inc"/>
    <s v="Re-engineered 24/7 task-force"/>
    <n v="128000"/>
    <x v="70"/>
    <x v="1"/>
    <x v="69"/>
    <x v="6"/>
    <s v="EUR"/>
    <n v="1288674000"/>
    <n v="1292911200"/>
    <b v="0"/>
    <b v="1"/>
    <s v="theater/plays"/>
    <x v="70"/>
    <n v="80432"/>
    <x v="3"/>
    <x v="3"/>
  </r>
  <r>
    <x v="71"/>
    <s v="Tate, Bass and House"/>
    <s v="Organic object-oriented budgetary management"/>
    <n v="6000"/>
    <x v="71"/>
    <x v="1"/>
    <x v="70"/>
    <x v="1"/>
    <s v="USD"/>
    <n v="1575093600"/>
    <n v="1575439200"/>
    <b v="0"/>
    <b v="0"/>
    <s v="theater/plays"/>
    <x v="71"/>
    <n v="3280"/>
    <x v="3"/>
    <x v="3"/>
  </r>
  <r>
    <x v="72"/>
    <s v="Hampton, Lewis and Ray"/>
    <s v="Seamless coherent parallelism"/>
    <n v="600"/>
    <x v="72"/>
    <x v="1"/>
    <x v="71"/>
    <x v="1"/>
    <s v="USD"/>
    <n v="1435726800"/>
    <n v="1438837200"/>
    <b v="0"/>
    <b v="0"/>
    <s v="film &amp; video/animation"/>
    <x v="72"/>
    <n v="2038"/>
    <x v="4"/>
    <x v="10"/>
  </r>
  <r>
    <x v="73"/>
    <s v="Collins-Goodman"/>
    <s v="Cross-platform even-keeled initiative"/>
    <n v="1400"/>
    <x v="73"/>
    <x v="1"/>
    <x v="39"/>
    <x v="1"/>
    <s v="USD"/>
    <n v="1480226400"/>
    <n v="1480485600"/>
    <b v="0"/>
    <b v="0"/>
    <s v="music/jazz"/>
    <x v="73"/>
    <n v="4670.5"/>
    <x v="1"/>
    <x v="17"/>
  </r>
  <r>
    <x v="74"/>
    <s v="Davis-Michael"/>
    <s v="Progressive tertiary framework"/>
    <n v="3900"/>
    <x v="74"/>
    <x v="1"/>
    <x v="72"/>
    <x v="4"/>
    <s v="GBP"/>
    <n v="1459054800"/>
    <n v="1459141200"/>
    <b v="0"/>
    <b v="0"/>
    <s v="music/metal"/>
    <x v="74"/>
    <n v="2430.5"/>
    <x v="1"/>
    <x v="16"/>
  </r>
  <r>
    <x v="75"/>
    <s v="White, Torres and Bishop"/>
    <s v="Multi-layered dynamic protocol"/>
    <n v="9700"/>
    <x v="75"/>
    <x v="1"/>
    <x v="73"/>
    <x v="1"/>
    <s v="USD"/>
    <n v="1531630800"/>
    <n v="1532322000"/>
    <b v="0"/>
    <b v="0"/>
    <s v="photography/photography books"/>
    <x v="75"/>
    <n v="7388"/>
    <x v="7"/>
    <x v="14"/>
  </r>
  <r>
    <x v="76"/>
    <s v="Martin, Conway and Larsen"/>
    <s v="Horizontal next generation function"/>
    <n v="122900"/>
    <x v="76"/>
    <x v="0"/>
    <x v="74"/>
    <x v="1"/>
    <s v="USD"/>
    <n v="1421992800"/>
    <n v="1426222800"/>
    <b v="1"/>
    <b v="1"/>
    <s v="theater/plays"/>
    <x v="76"/>
    <n v="48838.5"/>
    <x v="3"/>
    <x v="3"/>
  </r>
  <r>
    <x v="77"/>
    <s v="Acevedo-Huffman"/>
    <s v="Pre-emptive impactful model"/>
    <n v="9500"/>
    <x v="77"/>
    <x v="0"/>
    <x v="75"/>
    <x v="1"/>
    <s v="USD"/>
    <n v="1285563600"/>
    <n v="1286773200"/>
    <b v="0"/>
    <b v="1"/>
    <s v="film &amp; video/animation"/>
    <x v="77"/>
    <n v="2258"/>
    <x v="4"/>
    <x v="10"/>
  </r>
  <r>
    <x v="78"/>
    <s v="Montgomery, Larson and Spencer"/>
    <s v="User-centric bifurcated knowledge user"/>
    <n v="4500"/>
    <x v="78"/>
    <x v="1"/>
    <x v="76"/>
    <x v="1"/>
    <s v="USD"/>
    <n v="1523854800"/>
    <n v="1523941200"/>
    <b v="0"/>
    <b v="0"/>
    <s v="publishing/translations"/>
    <x v="78"/>
    <n v="6933"/>
    <x v="5"/>
    <x v="18"/>
  </r>
  <r>
    <x v="79"/>
    <s v="Soto LLC"/>
    <s v="Triple-buffered reciprocal project"/>
    <n v="57800"/>
    <x v="79"/>
    <x v="0"/>
    <x v="77"/>
    <x v="1"/>
    <s v="USD"/>
    <n v="1529125200"/>
    <n v="1529557200"/>
    <b v="0"/>
    <b v="0"/>
    <s v="theater/plays"/>
    <x v="79"/>
    <n v="20533"/>
    <x v="3"/>
    <x v="3"/>
  </r>
  <r>
    <x v="80"/>
    <s v="Sutton, Barrett and Tucker"/>
    <s v="Cross-platform needs-based approach"/>
    <n v="1100"/>
    <x v="80"/>
    <x v="1"/>
    <x v="78"/>
    <x v="1"/>
    <s v="USD"/>
    <n v="1503982800"/>
    <n v="1506574800"/>
    <b v="0"/>
    <b v="0"/>
    <s v="games/video games"/>
    <x v="80"/>
    <n v="3569.5"/>
    <x v="6"/>
    <x v="11"/>
  </r>
  <r>
    <x v="81"/>
    <s v="Gomez, Bailey and Flores"/>
    <s v="User-friendly static contingency"/>
    <n v="16800"/>
    <x v="81"/>
    <x v="1"/>
    <x v="79"/>
    <x v="1"/>
    <s v="USD"/>
    <n v="1511416800"/>
    <n v="1513576800"/>
    <b v="0"/>
    <b v="0"/>
    <s v="music/rock"/>
    <x v="81"/>
    <n v="19134"/>
    <x v="1"/>
    <x v="1"/>
  </r>
  <r>
    <x v="82"/>
    <s v="Porter-George"/>
    <s v="Reactive content-based framework"/>
    <n v="1000"/>
    <x v="82"/>
    <x v="1"/>
    <x v="80"/>
    <x v="4"/>
    <s v="GBP"/>
    <n v="1547704800"/>
    <n v="1548309600"/>
    <b v="0"/>
    <b v="1"/>
    <s v="games/video games"/>
    <x v="82"/>
    <n v="7576.5"/>
    <x v="6"/>
    <x v="11"/>
  </r>
  <r>
    <x v="83"/>
    <s v="Fitzgerald PLC"/>
    <s v="Realigned user-facing concept"/>
    <n v="106400"/>
    <x v="83"/>
    <x v="0"/>
    <x v="81"/>
    <x v="1"/>
    <s v="USD"/>
    <n v="1469682000"/>
    <n v="1471582800"/>
    <b v="0"/>
    <b v="0"/>
    <s v="music/electric music"/>
    <x v="83"/>
    <n v="20498"/>
    <x v="1"/>
    <x v="5"/>
  </r>
  <r>
    <x v="84"/>
    <s v="Cisneros-Burton"/>
    <s v="Public-key zero tolerance orchestration"/>
    <n v="31400"/>
    <x v="84"/>
    <x v="1"/>
    <x v="82"/>
    <x v="1"/>
    <s v="USD"/>
    <n v="1343451600"/>
    <n v="1344315600"/>
    <b v="0"/>
    <b v="0"/>
    <s v="technology/wearables"/>
    <x v="84"/>
    <n v="20969"/>
    <x v="2"/>
    <x v="8"/>
  </r>
  <r>
    <x v="85"/>
    <s v="Hill, Lawson and Wilkinson"/>
    <s v="Multi-tiered eco-centric architecture"/>
    <n v="4900"/>
    <x v="85"/>
    <x v="1"/>
    <x v="83"/>
    <x v="2"/>
    <s v="AUD"/>
    <n v="1315717200"/>
    <n v="1316408400"/>
    <b v="0"/>
    <b v="0"/>
    <s v="music/indie rock"/>
    <x v="85"/>
    <n v="3250.5"/>
    <x v="1"/>
    <x v="7"/>
  </r>
  <r>
    <x v="86"/>
    <s v="Davis-Smith"/>
    <s v="Organic motivating firmware"/>
    <n v="7400"/>
    <x v="86"/>
    <x v="1"/>
    <x v="84"/>
    <x v="1"/>
    <s v="USD"/>
    <n v="1430715600"/>
    <n v="1431838800"/>
    <b v="1"/>
    <b v="0"/>
    <s v="theater/plays"/>
    <x v="86"/>
    <n v="6304"/>
    <x v="3"/>
    <x v="3"/>
  </r>
  <r>
    <x v="87"/>
    <s v="Farrell and Sons"/>
    <s v="Synergized 4thgeneration conglomeration"/>
    <n v="198500"/>
    <x v="87"/>
    <x v="0"/>
    <x v="85"/>
    <x v="2"/>
    <s v="AUD"/>
    <n v="1299564000"/>
    <n v="1300510800"/>
    <b v="0"/>
    <b v="1"/>
    <s v="music/rock"/>
    <x v="87"/>
    <n v="62261"/>
    <x v="1"/>
    <x v="1"/>
  </r>
  <r>
    <x v="88"/>
    <s v="Clark Group"/>
    <s v="Grass-roots fault-tolerant policy"/>
    <n v="4800"/>
    <x v="88"/>
    <x v="1"/>
    <x v="86"/>
    <x v="1"/>
    <s v="USD"/>
    <n v="1429160400"/>
    <n v="1431061200"/>
    <b v="0"/>
    <b v="0"/>
    <s v="publishing/translations"/>
    <x v="88"/>
    <n v="6314.5"/>
    <x v="5"/>
    <x v="18"/>
  </r>
  <r>
    <x v="89"/>
    <s v="White, Singleton and Zimmerman"/>
    <s v="Monitored scalable knowledgebase"/>
    <n v="3400"/>
    <x v="89"/>
    <x v="1"/>
    <x v="87"/>
    <x v="1"/>
    <s v="USD"/>
    <n v="1271307600"/>
    <n v="1271480400"/>
    <b v="0"/>
    <b v="0"/>
    <s v="theater/plays"/>
    <x v="89"/>
    <n v="4342"/>
    <x v="3"/>
    <x v="3"/>
  </r>
  <r>
    <x v="90"/>
    <s v="Kramer Group"/>
    <s v="Synergistic explicit parallelism"/>
    <n v="7800"/>
    <x v="58"/>
    <x v="0"/>
    <x v="88"/>
    <x v="1"/>
    <s v="USD"/>
    <n v="1456380000"/>
    <n v="1456380000"/>
    <b v="0"/>
    <b v="1"/>
    <s v="theater/plays"/>
    <x v="90"/>
    <n v="3119"/>
    <x v="3"/>
    <x v="3"/>
  </r>
  <r>
    <x v="91"/>
    <s v="Frazier, Patrick and Smith"/>
    <s v="Enhanced systemic analyzer"/>
    <n v="154300"/>
    <x v="90"/>
    <x v="0"/>
    <x v="89"/>
    <x v="6"/>
    <s v="EUR"/>
    <n v="1470459600"/>
    <n v="1472878800"/>
    <b v="0"/>
    <b v="0"/>
    <s v="publishing/translations"/>
    <x v="91"/>
    <n v="37683.5"/>
    <x v="5"/>
    <x v="18"/>
  </r>
  <r>
    <x v="92"/>
    <s v="Santos, Bell and Lloyd"/>
    <s v="Object-based analyzing knowledge user"/>
    <n v="20000"/>
    <x v="91"/>
    <x v="1"/>
    <x v="90"/>
    <x v="5"/>
    <s v="CHF"/>
    <n v="1277269200"/>
    <n v="1277355600"/>
    <b v="0"/>
    <b v="1"/>
    <s v="games/video games"/>
    <x v="92"/>
    <n v="26136.5"/>
    <x v="6"/>
    <x v="11"/>
  </r>
  <r>
    <x v="93"/>
    <s v="Hall and Sons"/>
    <s v="Pre-emptive radical architecture"/>
    <n v="108800"/>
    <x v="92"/>
    <x v="3"/>
    <x v="91"/>
    <x v="1"/>
    <s v="USD"/>
    <n v="1350709200"/>
    <n v="1351054800"/>
    <b v="0"/>
    <b v="1"/>
    <s v="theater/plays"/>
    <x v="93"/>
    <n v="33243.5"/>
    <x v="3"/>
    <x v="3"/>
  </r>
  <r>
    <x v="94"/>
    <s v="Hanson Inc"/>
    <s v="Grass-roots web-enabled contingency"/>
    <n v="2900"/>
    <x v="93"/>
    <x v="1"/>
    <x v="80"/>
    <x v="4"/>
    <s v="GBP"/>
    <n v="1554613200"/>
    <n v="1555563600"/>
    <b v="0"/>
    <b v="0"/>
    <s v="technology/web"/>
    <x v="94"/>
    <n v="4493.5"/>
    <x v="2"/>
    <x v="2"/>
  </r>
  <r>
    <x v="95"/>
    <s v="Sanchez LLC"/>
    <s v="Stand-alone system-worthy standardization"/>
    <n v="900"/>
    <x v="94"/>
    <x v="1"/>
    <x v="11"/>
    <x v="1"/>
    <s v="USD"/>
    <n v="1571029200"/>
    <n v="1571634000"/>
    <b v="0"/>
    <b v="0"/>
    <s v="film &amp; video/documentary"/>
    <x v="95"/>
    <n v="522"/>
    <x v="4"/>
    <x v="4"/>
  </r>
  <r>
    <x v="96"/>
    <s v="Howard Ltd"/>
    <s v="Down-sized systematic policy"/>
    <n v="69700"/>
    <x v="95"/>
    <x v="1"/>
    <x v="92"/>
    <x v="1"/>
    <s v="USD"/>
    <n v="1299736800"/>
    <n v="1300856400"/>
    <b v="0"/>
    <b v="0"/>
    <s v="theater/plays"/>
    <x v="96"/>
    <n v="76922"/>
    <x v="3"/>
    <x v="3"/>
  </r>
  <r>
    <x v="97"/>
    <s v="Stewart LLC"/>
    <s v="Cloned bi-directional architecture"/>
    <n v="1300"/>
    <x v="96"/>
    <x v="1"/>
    <x v="86"/>
    <x v="1"/>
    <s v="USD"/>
    <n v="1435208400"/>
    <n v="1439874000"/>
    <b v="0"/>
    <b v="0"/>
    <s v="food/food trucks"/>
    <x v="97"/>
    <n v="6080"/>
    <x v="0"/>
    <x v="0"/>
  </r>
  <r>
    <x v="98"/>
    <s v="Arias, Allen and Miller"/>
    <s v="Seamless transitional portal"/>
    <n v="97800"/>
    <x v="97"/>
    <x v="0"/>
    <x v="93"/>
    <x v="2"/>
    <s v="AUD"/>
    <n v="1437973200"/>
    <n v="1438318800"/>
    <b v="0"/>
    <b v="0"/>
    <s v="games/video games"/>
    <x v="98"/>
    <n v="17085.5"/>
    <x v="6"/>
    <x v="11"/>
  </r>
  <r>
    <x v="99"/>
    <s v="Baker-Morris"/>
    <s v="Fully-configurable motivating approach"/>
    <n v="7600"/>
    <x v="98"/>
    <x v="1"/>
    <x v="55"/>
    <x v="1"/>
    <s v="USD"/>
    <n v="1416895200"/>
    <n v="1419400800"/>
    <b v="0"/>
    <b v="0"/>
    <s v="theater/plays"/>
    <x v="99"/>
    <n v="7557.5"/>
    <x v="3"/>
    <x v="3"/>
  </r>
  <r>
    <x v="100"/>
    <s v="Tucker, Fox and Green"/>
    <s v="Upgradable fault-tolerant approach"/>
    <n v="100"/>
    <x v="99"/>
    <x v="0"/>
    <x v="49"/>
    <x v="1"/>
    <s v="USD"/>
    <n v="1319000400"/>
    <n v="1320555600"/>
    <b v="0"/>
    <b v="0"/>
    <s v="theater/plays"/>
    <x v="100"/>
    <n v="1"/>
    <x v="3"/>
    <x v="3"/>
  </r>
  <r>
    <x v="101"/>
    <s v="Douglas LLC"/>
    <s v="Reduced heuristic moratorium"/>
    <n v="900"/>
    <x v="100"/>
    <x v="1"/>
    <x v="55"/>
    <x v="1"/>
    <s v="USD"/>
    <n v="1424498400"/>
    <n v="1425103200"/>
    <b v="0"/>
    <b v="1"/>
    <s v="music/electric music"/>
    <x v="101"/>
    <n v="4678.5"/>
    <x v="1"/>
    <x v="5"/>
  </r>
  <r>
    <x v="102"/>
    <s v="Garcia Inc"/>
    <s v="Front-line web-enabled model"/>
    <n v="3700"/>
    <x v="101"/>
    <x v="1"/>
    <x v="94"/>
    <x v="1"/>
    <s v="USD"/>
    <n v="1526274000"/>
    <n v="1526878800"/>
    <b v="0"/>
    <b v="1"/>
    <s v="technology/wearables"/>
    <x v="102"/>
    <n v="5379"/>
    <x v="2"/>
    <x v="8"/>
  </r>
  <r>
    <x v="103"/>
    <s v="Frye, Hunt and Powell"/>
    <s v="Polarized incremental emulation"/>
    <n v="10000"/>
    <x v="102"/>
    <x v="0"/>
    <x v="95"/>
    <x v="6"/>
    <s v="EUR"/>
    <n v="1287896400"/>
    <n v="1288674000"/>
    <b v="0"/>
    <b v="0"/>
    <s v="music/electric music"/>
    <x v="103"/>
    <n v="1249"/>
    <x v="1"/>
    <x v="5"/>
  </r>
  <r>
    <x v="104"/>
    <s v="Smith, Wells and Nguyen"/>
    <s v="Self-enabling grid-enabled initiative"/>
    <n v="119200"/>
    <x v="103"/>
    <x v="1"/>
    <x v="96"/>
    <x v="1"/>
    <s v="USD"/>
    <n v="1495515600"/>
    <n v="1495602000"/>
    <b v="0"/>
    <b v="0"/>
    <s v="music/indie rock"/>
    <x v="104"/>
    <n v="86270"/>
    <x v="1"/>
    <x v="7"/>
  </r>
  <r>
    <x v="105"/>
    <s v="Charles-Johnson"/>
    <s v="Total fresh-thinking system engine"/>
    <n v="6800"/>
    <x v="104"/>
    <x v="1"/>
    <x v="97"/>
    <x v="1"/>
    <s v="USD"/>
    <n v="1364878800"/>
    <n v="1366434000"/>
    <b v="0"/>
    <b v="0"/>
    <s v="technology/web"/>
    <x v="105"/>
    <n v="4962"/>
    <x v="2"/>
    <x v="2"/>
  </r>
  <r>
    <x v="106"/>
    <s v="Brandt, Carter and Wood"/>
    <s v="Ameliorated clear-thinking circuit"/>
    <n v="3900"/>
    <x v="105"/>
    <x v="1"/>
    <x v="98"/>
    <x v="1"/>
    <s v="USD"/>
    <n v="1567918800"/>
    <n v="1568350800"/>
    <b v="0"/>
    <b v="0"/>
    <s v="theater/plays"/>
    <x v="106"/>
    <n v="7076.5"/>
    <x v="3"/>
    <x v="3"/>
  </r>
  <r>
    <x v="107"/>
    <s v="Tucker, Schmidt and Reid"/>
    <s v="Multi-layered encompassing installation"/>
    <n v="3500"/>
    <x v="106"/>
    <x v="1"/>
    <x v="99"/>
    <x v="1"/>
    <s v="USD"/>
    <n v="1524459600"/>
    <n v="1525928400"/>
    <b v="0"/>
    <b v="1"/>
    <s v="theater/plays"/>
    <x v="107"/>
    <n v="3306.5"/>
    <x v="3"/>
    <x v="3"/>
  </r>
  <r>
    <x v="108"/>
    <s v="Decker Inc"/>
    <s v="Universal encompassing implementation"/>
    <n v="1500"/>
    <x v="107"/>
    <x v="1"/>
    <x v="100"/>
    <x v="1"/>
    <s v="USD"/>
    <n v="1333688400"/>
    <n v="1336885200"/>
    <b v="0"/>
    <b v="0"/>
    <s v="film &amp; video/documentary"/>
    <x v="108"/>
    <n v="4506"/>
    <x v="4"/>
    <x v="4"/>
  </r>
  <r>
    <x v="109"/>
    <s v="Romero and Sons"/>
    <s v="Object-based client-server application"/>
    <n v="5200"/>
    <x v="108"/>
    <x v="0"/>
    <x v="101"/>
    <x v="1"/>
    <s v="USD"/>
    <n v="1389506400"/>
    <n v="1389679200"/>
    <b v="0"/>
    <b v="0"/>
    <s v="film &amp; video/television"/>
    <x v="109"/>
    <n v="1569.5"/>
    <x v="4"/>
    <x v="19"/>
  </r>
  <r>
    <x v="110"/>
    <s v="Castillo-Carey"/>
    <s v="Cross-platform solution-oriented process improvement"/>
    <n v="142400"/>
    <x v="109"/>
    <x v="0"/>
    <x v="102"/>
    <x v="1"/>
    <s v="USD"/>
    <n v="1536642000"/>
    <n v="1538283600"/>
    <b v="0"/>
    <b v="0"/>
    <s v="food/food trucks"/>
    <x v="110"/>
    <n v="10801.5"/>
    <x v="0"/>
    <x v="0"/>
  </r>
  <r>
    <x v="111"/>
    <s v="Hart-Briggs"/>
    <s v="Re-engineered user-facing approach"/>
    <n v="61400"/>
    <x v="110"/>
    <x v="1"/>
    <x v="103"/>
    <x v="1"/>
    <s v="USD"/>
    <n v="1348290000"/>
    <n v="1348808400"/>
    <b v="0"/>
    <b v="0"/>
    <s v="publishing/radio &amp; podcasts"/>
    <x v="111"/>
    <n v="37164.5"/>
    <x v="5"/>
    <x v="15"/>
  </r>
  <r>
    <x v="112"/>
    <s v="Jones-Meyer"/>
    <s v="Re-engineered client-driven hub"/>
    <n v="4700"/>
    <x v="111"/>
    <x v="1"/>
    <x v="104"/>
    <x v="2"/>
    <s v="AUD"/>
    <n v="1408856400"/>
    <n v="1410152400"/>
    <b v="0"/>
    <b v="0"/>
    <s v="technology/web"/>
    <x v="112"/>
    <n v="6498"/>
    <x v="2"/>
    <x v="2"/>
  </r>
  <r>
    <x v="113"/>
    <s v="Wright, Hartman and Yu"/>
    <s v="User-friendly tertiary array"/>
    <n v="3300"/>
    <x v="112"/>
    <x v="1"/>
    <x v="54"/>
    <x v="1"/>
    <s v="USD"/>
    <n v="1505192400"/>
    <n v="1505797200"/>
    <b v="0"/>
    <b v="0"/>
    <s v="food/food trucks"/>
    <x v="113"/>
    <n v="6284"/>
    <x v="0"/>
    <x v="0"/>
  </r>
  <r>
    <x v="114"/>
    <s v="Harper-Davis"/>
    <s v="Robust heuristic encoding"/>
    <n v="1900"/>
    <x v="113"/>
    <x v="1"/>
    <x v="105"/>
    <x v="1"/>
    <s v="USD"/>
    <n v="1554786000"/>
    <n v="1554872400"/>
    <b v="0"/>
    <b v="1"/>
    <s v="technology/wearables"/>
    <x v="114"/>
    <n v="6971"/>
    <x v="2"/>
    <x v="8"/>
  </r>
  <r>
    <x v="115"/>
    <s v="Barrett PLC"/>
    <s v="Team-oriented clear-thinking capacity"/>
    <n v="166700"/>
    <x v="114"/>
    <x v="0"/>
    <x v="106"/>
    <x v="6"/>
    <s v="EUR"/>
    <n v="1510898400"/>
    <n v="1513922400"/>
    <b v="0"/>
    <b v="0"/>
    <s v="publishing/fiction"/>
    <x v="115"/>
    <n v="74343"/>
    <x v="5"/>
    <x v="13"/>
  </r>
  <r>
    <x v="116"/>
    <s v="David-Clark"/>
    <s v="De-engineered motivating standardization"/>
    <n v="7200"/>
    <x v="115"/>
    <x v="0"/>
    <x v="107"/>
    <x v="1"/>
    <s v="USD"/>
    <n v="1442552400"/>
    <n v="1442638800"/>
    <b v="0"/>
    <b v="0"/>
    <s v="theater/plays"/>
    <x v="116"/>
    <n v="3204.5"/>
    <x v="3"/>
    <x v="3"/>
  </r>
  <r>
    <x v="117"/>
    <s v="Chaney-Dennis"/>
    <s v="Business-focused 24hour groupware"/>
    <n v="4900"/>
    <x v="116"/>
    <x v="1"/>
    <x v="108"/>
    <x v="1"/>
    <s v="USD"/>
    <n v="1316667600"/>
    <n v="1317186000"/>
    <b v="0"/>
    <b v="0"/>
    <s v="film &amp; video/television"/>
    <x v="117"/>
    <n v="4399"/>
    <x v="4"/>
    <x v="19"/>
  </r>
  <r>
    <x v="118"/>
    <s v="Robinson, Lopez and Christensen"/>
    <s v="Organic next generation protocol"/>
    <n v="5400"/>
    <x v="117"/>
    <x v="1"/>
    <x v="109"/>
    <x v="1"/>
    <s v="USD"/>
    <n v="1390716000"/>
    <n v="1391234400"/>
    <b v="0"/>
    <b v="0"/>
    <s v="photography/photography books"/>
    <x v="118"/>
    <n v="3209"/>
    <x v="7"/>
    <x v="14"/>
  </r>
  <r>
    <x v="119"/>
    <s v="Clark and Sons"/>
    <s v="Reverse-engineered full-range Internet solution"/>
    <n v="5000"/>
    <x v="118"/>
    <x v="1"/>
    <x v="110"/>
    <x v="1"/>
    <s v="USD"/>
    <n v="1402894800"/>
    <n v="1404363600"/>
    <b v="0"/>
    <b v="1"/>
    <s v="film &amp; video/documentary"/>
    <x v="119"/>
    <n v="5451"/>
    <x v="4"/>
    <x v="4"/>
  </r>
  <r>
    <x v="120"/>
    <s v="Vega Group"/>
    <s v="Synchronized regional synergy"/>
    <n v="75100"/>
    <x v="119"/>
    <x v="1"/>
    <x v="111"/>
    <x v="1"/>
    <s v="USD"/>
    <n v="1429246800"/>
    <n v="1429592400"/>
    <b v="0"/>
    <b v="1"/>
    <s v="games/mobile games"/>
    <x v="120"/>
    <n v="57027"/>
    <x v="6"/>
    <x v="20"/>
  </r>
  <r>
    <x v="121"/>
    <s v="Brown-Brown"/>
    <s v="Multi-lateral homogeneous success"/>
    <n v="45300"/>
    <x v="120"/>
    <x v="1"/>
    <x v="112"/>
    <x v="1"/>
    <s v="USD"/>
    <n v="1412485200"/>
    <n v="1413608400"/>
    <b v="0"/>
    <b v="0"/>
    <s v="games/video games"/>
    <x v="121"/>
    <n v="50132"/>
    <x v="6"/>
    <x v="11"/>
  </r>
  <r>
    <x v="122"/>
    <s v="Taylor PLC"/>
    <s v="Seamless zero-defect solution"/>
    <n v="136800"/>
    <x v="121"/>
    <x v="0"/>
    <x v="113"/>
    <x v="1"/>
    <s v="USD"/>
    <n v="1417068000"/>
    <n v="1419400800"/>
    <b v="0"/>
    <b v="0"/>
    <s v="publishing/fiction"/>
    <x v="122"/>
    <n v="45721"/>
    <x v="5"/>
    <x v="13"/>
  </r>
  <r>
    <x v="123"/>
    <s v="Edwards-Lewis"/>
    <s v="Enhanced scalable concept"/>
    <n v="177700"/>
    <x v="122"/>
    <x v="0"/>
    <x v="114"/>
    <x v="0"/>
    <s v="CAD"/>
    <n v="1448344800"/>
    <n v="1448604000"/>
    <b v="1"/>
    <b v="0"/>
    <s v="theater/plays"/>
    <x v="123"/>
    <n v="16877"/>
    <x v="3"/>
    <x v="3"/>
  </r>
  <r>
    <x v="124"/>
    <s v="Stanton, Neal and Rodriguez"/>
    <s v="Polarized uniform software"/>
    <n v="2600"/>
    <x v="123"/>
    <x v="1"/>
    <x v="115"/>
    <x v="6"/>
    <s v="EUR"/>
    <n v="1557723600"/>
    <n v="1562302800"/>
    <b v="0"/>
    <b v="0"/>
    <s v="photography/photography books"/>
    <x v="124"/>
    <n v="4828"/>
    <x v="7"/>
    <x v="14"/>
  </r>
  <r>
    <x v="125"/>
    <s v="Pratt LLC"/>
    <s v="Stand-alone web-enabled moderator"/>
    <n v="5300"/>
    <x v="124"/>
    <x v="1"/>
    <x v="80"/>
    <x v="1"/>
    <s v="USD"/>
    <n v="1537333200"/>
    <n v="1537678800"/>
    <b v="0"/>
    <b v="0"/>
    <s v="theater/plays"/>
    <x v="125"/>
    <n v="4327.5"/>
    <x v="3"/>
    <x v="3"/>
  </r>
  <r>
    <x v="126"/>
    <s v="Gross PLC"/>
    <s v="Proactive methodical benchmark"/>
    <n v="180200"/>
    <x v="125"/>
    <x v="0"/>
    <x v="116"/>
    <x v="1"/>
    <s v="USD"/>
    <n v="1471150800"/>
    <n v="1473570000"/>
    <b v="0"/>
    <b v="1"/>
    <s v="theater/plays"/>
    <x v="126"/>
    <n v="35195.5"/>
    <x v="3"/>
    <x v="3"/>
  </r>
  <r>
    <x v="127"/>
    <s v="Martinez, Gomez and Dalton"/>
    <s v="Team-oriented 6thgeneration matrix"/>
    <n v="103200"/>
    <x v="126"/>
    <x v="0"/>
    <x v="117"/>
    <x v="0"/>
    <s v="CAD"/>
    <n v="1273640400"/>
    <n v="1273899600"/>
    <b v="0"/>
    <b v="0"/>
    <s v="theater/plays"/>
    <x v="127"/>
    <n v="26869.5"/>
    <x v="3"/>
    <x v="3"/>
  </r>
  <r>
    <x v="128"/>
    <s v="Allen-Curtis"/>
    <s v="Phased human-resource core"/>
    <n v="70600"/>
    <x v="127"/>
    <x v="3"/>
    <x v="118"/>
    <x v="1"/>
    <s v="USD"/>
    <n v="1282885200"/>
    <n v="1284008400"/>
    <b v="0"/>
    <b v="0"/>
    <s v="music/rock"/>
    <x v="128"/>
    <n v="21564"/>
    <x v="1"/>
    <x v="1"/>
  </r>
  <r>
    <x v="129"/>
    <s v="Morgan-Martinez"/>
    <s v="Mandatory tertiary implementation"/>
    <n v="148500"/>
    <x v="128"/>
    <x v="3"/>
    <x v="12"/>
    <x v="2"/>
    <s v="AUD"/>
    <n v="1422943200"/>
    <n v="1425103200"/>
    <b v="0"/>
    <b v="0"/>
    <s v="food/food trucks"/>
    <x v="129"/>
    <n v="2405.5"/>
    <x v="0"/>
    <x v="0"/>
  </r>
  <r>
    <x v="130"/>
    <s v="Luna, Anderson and Fox"/>
    <s v="Secured directional encryption"/>
    <n v="9600"/>
    <x v="129"/>
    <x v="1"/>
    <x v="119"/>
    <x v="3"/>
    <s v="DKK"/>
    <n v="1319605200"/>
    <n v="1320991200"/>
    <b v="0"/>
    <b v="0"/>
    <s v="film &amp; video/drama"/>
    <x v="130"/>
    <n v="7729"/>
    <x v="4"/>
    <x v="6"/>
  </r>
  <r>
    <x v="131"/>
    <s v="Fleming, Zhang and Henderson"/>
    <s v="Distributed 5thgeneration implementation"/>
    <n v="164700"/>
    <x v="130"/>
    <x v="1"/>
    <x v="120"/>
    <x v="4"/>
    <s v="GBP"/>
    <n v="1385704800"/>
    <n v="1386828000"/>
    <b v="0"/>
    <b v="0"/>
    <s v="technology/web"/>
    <x v="131"/>
    <n v="84279.5"/>
    <x v="2"/>
    <x v="2"/>
  </r>
  <r>
    <x v="132"/>
    <s v="Flowers and Sons"/>
    <s v="Virtual static core"/>
    <n v="3300"/>
    <x v="131"/>
    <x v="1"/>
    <x v="121"/>
    <x v="1"/>
    <s v="USD"/>
    <n v="1515736800"/>
    <n v="1517119200"/>
    <b v="0"/>
    <b v="1"/>
    <s v="theater/plays"/>
    <x v="132"/>
    <n v="1961.5"/>
    <x v="3"/>
    <x v="3"/>
  </r>
  <r>
    <x v="133"/>
    <s v="Gates PLC"/>
    <s v="Secured content-based product"/>
    <n v="4500"/>
    <x v="132"/>
    <x v="1"/>
    <x v="122"/>
    <x v="1"/>
    <s v="USD"/>
    <n v="1313125200"/>
    <n v="1315026000"/>
    <b v="0"/>
    <b v="0"/>
    <s v="music/world music"/>
    <x v="133"/>
    <n v="7072"/>
    <x v="1"/>
    <x v="21"/>
  </r>
  <r>
    <x v="134"/>
    <s v="Caldwell LLC"/>
    <s v="Secured executive concept"/>
    <n v="99500"/>
    <x v="133"/>
    <x v="0"/>
    <x v="123"/>
    <x v="5"/>
    <s v="CHF"/>
    <n v="1308459600"/>
    <n v="1312693200"/>
    <b v="0"/>
    <b v="1"/>
    <s v="film &amp; video/documentary"/>
    <x v="134"/>
    <n v="45114"/>
    <x v="4"/>
    <x v="4"/>
  </r>
  <r>
    <x v="135"/>
    <s v="Le, Burton and Evans"/>
    <s v="Balanced zero-defect software"/>
    <n v="7700"/>
    <x v="134"/>
    <x v="0"/>
    <x v="124"/>
    <x v="1"/>
    <s v="USD"/>
    <n v="1362636000"/>
    <n v="1363064400"/>
    <b v="0"/>
    <b v="1"/>
    <s v="theater/plays"/>
    <x v="135"/>
    <n v="2802.5"/>
    <x v="3"/>
    <x v="3"/>
  </r>
  <r>
    <x v="136"/>
    <s v="Briggs PLC"/>
    <s v="Distributed context-sensitive flexibility"/>
    <n v="82800"/>
    <x v="135"/>
    <x v="3"/>
    <x v="125"/>
    <x v="1"/>
    <s v="USD"/>
    <n v="1402117200"/>
    <n v="1403154000"/>
    <b v="0"/>
    <b v="1"/>
    <s v="film &amp; video/drama"/>
    <x v="136"/>
    <n v="1389.5"/>
    <x v="4"/>
    <x v="6"/>
  </r>
  <r>
    <x v="137"/>
    <s v="Hudson-Nguyen"/>
    <s v="Down-sized disintermediate support"/>
    <n v="1800"/>
    <x v="136"/>
    <x v="1"/>
    <x v="126"/>
    <x v="1"/>
    <s v="USD"/>
    <n v="1286341200"/>
    <n v="1286859600"/>
    <b v="0"/>
    <b v="0"/>
    <s v="publishing/nonfiction"/>
    <x v="137"/>
    <n v="2381"/>
    <x v="5"/>
    <x v="9"/>
  </r>
  <r>
    <x v="138"/>
    <s v="Hogan Ltd"/>
    <s v="Stand-alone mission-critical moratorium"/>
    <n v="9600"/>
    <x v="137"/>
    <x v="0"/>
    <x v="127"/>
    <x v="1"/>
    <s v="USD"/>
    <n v="1348808400"/>
    <n v="1349326800"/>
    <b v="0"/>
    <b v="0"/>
    <s v="games/mobile games"/>
    <x v="138"/>
    <n v="4665.5"/>
    <x v="6"/>
    <x v="20"/>
  </r>
  <r>
    <x v="139"/>
    <s v="Hamilton, Wright and Chavez"/>
    <s v="Down-sized empowering protocol"/>
    <n v="92100"/>
    <x v="138"/>
    <x v="0"/>
    <x v="128"/>
    <x v="1"/>
    <s v="USD"/>
    <n v="1429592400"/>
    <n v="1430974800"/>
    <b v="0"/>
    <b v="1"/>
    <s v="technology/wearables"/>
    <x v="139"/>
    <n v="9786"/>
    <x v="2"/>
    <x v="8"/>
  </r>
  <r>
    <x v="140"/>
    <s v="Bautista-Cross"/>
    <s v="Fully-configurable coherent Internet solution"/>
    <n v="5500"/>
    <x v="139"/>
    <x v="1"/>
    <x v="129"/>
    <x v="1"/>
    <s v="USD"/>
    <n v="1519538400"/>
    <n v="1519970400"/>
    <b v="0"/>
    <b v="0"/>
    <s v="film &amp; video/documentary"/>
    <x v="140"/>
    <n v="6230"/>
    <x v="4"/>
    <x v="4"/>
  </r>
  <r>
    <x v="141"/>
    <s v="Jackson LLC"/>
    <s v="Distributed motivating algorithm"/>
    <n v="64300"/>
    <x v="140"/>
    <x v="1"/>
    <x v="130"/>
    <x v="1"/>
    <s v="USD"/>
    <n v="1434085200"/>
    <n v="1434603600"/>
    <b v="0"/>
    <b v="0"/>
    <s v="technology/web"/>
    <x v="141"/>
    <n v="33197"/>
    <x v="2"/>
    <x v="2"/>
  </r>
  <r>
    <x v="142"/>
    <s v="Figueroa Ltd"/>
    <s v="Expanded solution-oriented benchmark"/>
    <n v="5000"/>
    <x v="141"/>
    <x v="1"/>
    <x v="124"/>
    <x v="1"/>
    <s v="USD"/>
    <n v="1333688400"/>
    <n v="1337230800"/>
    <b v="0"/>
    <b v="0"/>
    <s v="technology/web"/>
    <x v="142"/>
    <n v="5809.5"/>
    <x v="2"/>
    <x v="2"/>
  </r>
  <r>
    <x v="143"/>
    <s v="Avila-Jones"/>
    <s v="Implemented discrete secured line"/>
    <n v="5400"/>
    <x v="142"/>
    <x v="1"/>
    <x v="131"/>
    <x v="1"/>
    <s v="USD"/>
    <n v="1277701200"/>
    <n v="1279429200"/>
    <b v="0"/>
    <b v="0"/>
    <s v="music/indie rock"/>
    <x v="143"/>
    <n v="3696"/>
    <x v="1"/>
    <x v="7"/>
  </r>
  <r>
    <x v="144"/>
    <s v="Martin, Lopez and Hunter"/>
    <s v="Multi-lateral actuating installation"/>
    <n v="9000"/>
    <x v="143"/>
    <x v="1"/>
    <x v="18"/>
    <x v="1"/>
    <s v="USD"/>
    <n v="1560747600"/>
    <n v="1561438800"/>
    <b v="0"/>
    <b v="0"/>
    <s v="theater/plays"/>
    <x v="144"/>
    <n v="5877"/>
    <x v="3"/>
    <x v="3"/>
  </r>
  <r>
    <x v="145"/>
    <s v="Fields-Moore"/>
    <s v="Secured reciprocal array"/>
    <n v="25000"/>
    <x v="144"/>
    <x v="1"/>
    <x v="132"/>
    <x v="5"/>
    <s v="CHF"/>
    <n v="1410066000"/>
    <n v="1410498000"/>
    <b v="0"/>
    <b v="0"/>
    <s v="technology/wearables"/>
    <x v="145"/>
    <n v="29948"/>
    <x v="2"/>
    <x v="8"/>
  </r>
  <r>
    <x v="146"/>
    <s v="Harris-Golden"/>
    <s v="Optional bandwidth-monitored middleware"/>
    <n v="8800"/>
    <x v="145"/>
    <x v="3"/>
    <x v="133"/>
    <x v="1"/>
    <s v="USD"/>
    <n v="1320732000"/>
    <n v="1322460000"/>
    <b v="0"/>
    <b v="0"/>
    <s v="theater/plays"/>
    <x v="146"/>
    <n v="784.5"/>
    <x v="3"/>
    <x v="3"/>
  </r>
  <r>
    <x v="147"/>
    <s v="Moss, Norman and Dunlap"/>
    <s v="Upgradable upward-trending workforce"/>
    <n v="8300"/>
    <x v="146"/>
    <x v="1"/>
    <x v="134"/>
    <x v="1"/>
    <s v="USD"/>
    <n v="1465794000"/>
    <n v="1466312400"/>
    <b v="0"/>
    <b v="1"/>
    <s v="theater/plays"/>
    <x v="147"/>
    <n v="4768"/>
    <x v="3"/>
    <x v="3"/>
  </r>
  <r>
    <x v="148"/>
    <s v="White, Larson and Wright"/>
    <s v="Upgradable hybrid capability"/>
    <n v="9300"/>
    <x v="147"/>
    <x v="1"/>
    <x v="37"/>
    <x v="1"/>
    <s v="USD"/>
    <n v="1500958800"/>
    <n v="1501736400"/>
    <b v="0"/>
    <b v="0"/>
    <s v="technology/wearables"/>
    <x v="148"/>
    <n v="5681"/>
    <x v="2"/>
    <x v="8"/>
  </r>
  <r>
    <x v="149"/>
    <s v="Payne, Oliver and Burch"/>
    <s v="Managed fresh-thinking flexibility"/>
    <n v="6200"/>
    <x v="148"/>
    <x v="1"/>
    <x v="135"/>
    <x v="1"/>
    <s v="USD"/>
    <n v="1357020000"/>
    <n v="1361512800"/>
    <b v="0"/>
    <b v="0"/>
    <s v="music/indie rock"/>
    <x v="149"/>
    <n v="6913.5"/>
    <x v="1"/>
    <x v="7"/>
  </r>
  <r>
    <x v="150"/>
    <s v="Brown, Palmer and Pace"/>
    <s v="Networked stable workforce"/>
    <n v="100"/>
    <x v="99"/>
    <x v="0"/>
    <x v="49"/>
    <x v="1"/>
    <s v="USD"/>
    <n v="1544940000"/>
    <n v="1545026400"/>
    <b v="0"/>
    <b v="0"/>
    <s v="music/rock"/>
    <x v="100"/>
    <n v="1"/>
    <x v="1"/>
    <x v="1"/>
  </r>
  <r>
    <x v="151"/>
    <s v="Parker LLC"/>
    <s v="Customizable intermediate extranet"/>
    <n v="137200"/>
    <x v="149"/>
    <x v="0"/>
    <x v="50"/>
    <x v="1"/>
    <s v="USD"/>
    <n v="1402290000"/>
    <n v="1406696400"/>
    <b v="0"/>
    <b v="0"/>
    <s v="music/electric music"/>
    <x v="150"/>
    <n v="44752"/>
    <x v="1"/>
    <x v="5"/>
  </r>
  <r>
    <x v="152"/>
    <s v="Bowen, Mcdonald and Hall"/>
    <s v="User-centric fault-tolerant task-force"/>
    <n v="41500"/>
    <x v="150"/>
    <x v="1"/>
    <x v="136"/>
    <x v="1"/>
    <s v="USD"/>
    <n v="1487311200"/>
    <n v="1487916000"/>
    <b v="0"/>
    <b v="0"/>
    <s v="music/indie rock"/>
    <x v="151"/>
    <n v="89474.5"/>
    <x v="1"/>
    <x v="7"/>
  </r>
  <r>
    <x v="153"/>
    <s v="Whitehead, Bell and Hughes"/>
    <s v="Multi-tiered radical definition"/>
    <n v="189400"/>
    <x v="151"/>
    <x v="0"/>
    <x v="137"/>
    <x v="1"/>
    <s v="USD"/>
    <n v="1350622800"/>
    <n v="1351141200"/>
    <b v="0"/>
    <b v="0"/>
    <s v="theater/plays"/>
    <x v="152"/>
    <n v="90896.5"/>
    <x v="3"/>
    <x v="3"/>
  </r>
  <r>
    <x v="154"/>
    <s v="Rodriguez-Brown"/>
    <s v="Devolved foreground benchmark"/>
    <n v="171300"/>
    <x v="152"/>
    <x v="0"/>
    <x v="138"/>
    <x v="1"/>
    <s v="USD"/>
    <n v="1463029200"/>
    <n v="1465016400"/>
    <b v="0"/>
    <b v="1"/>
    <s v="music/indie rock"/>
    <x v="153"/>
    <n v="50854.5"/>
    <x v="1"/>
    <x v="7"/>
  </r>
  <r>
    <x v="155"/>
    <s v="Hall-Schaefer"/>
    <s v="Distributed eco-centric methodology"/>
    <n v="139500"/>
    <x v="153"/>
    <x v="0"/>
    <x v="139"/>
    <x v="1"/>
    <s v="USD"/>
    <n v="1269493200"/>
    <n v="1270789200"/>
    <b v="0"/>
    <b v="0"/>
    <s v="theater/plays"/>
    <x v="154"/>
    <n v="45950"/>
    <x v="3"/>
    <x v="3"/>
  </r>
  <r>
    <x v="156"/>
    <s v="Meza-Rogers"/>
    <s v="Streamlined encompassing encryption"/>
    <n v="36400"/>
    <x v="154"/>
    <x v="3"/>
    <x v="140"/>
    <x v="2"/>
    <s v="AUD"/>
    <n v="1570251600"/>
    <n v="1572325200"/>
    <b v="0"/>
    <b v="0"/>
    <s v="music/rock"/>
    <x v="155"/>
    <n v="13646.5"/>
    <x v="1"/>
    <x v="1"/>
  </r>
  <r>
    <x v="157"/>
    <s v="Curtis-Curtis"/>
    <s v="User-friendly reciprocal initiative"/>
    <n v="4200"/>
    <x v="155"/>
    <x v="0"/>
    <x v="141"/>
    <x v="2"/>
    <s v="AUD"/>
    <n v="1388383200"/>
    <n v="1389420000"/>
    <b v="0"/>
    <b v="0"/>
    <s v="photography/photography books"/>
    <x v="156"/>
    <n v="1121"/>
    <x v="7"/>
    <x v="14"/>
  </r>
  <r>
    <x v="158"/>
    <s v="Carlson Inc"/>
    <s v="Ergonomic fresh-thinking installation"/>
    <n v="2100"/>
    <x v="156"/>
    <x v="1"/>
    <x v="142"/>
    <x v="1"/>
    <s v="USD"/>
    <n v="1449554400"/>
    <n v="1449640800"/>
    <b v="0"/>
    <b v="0"/>
    <s v="music/rock"/>
    <x v="157"/>
    <n v="2340.5"/>
    <x v="1"/>
    <x v="1"/>
  </r>
  <r>
    <x v="159"/>
    <s v="Clarke, Anderson and Lee"/>
    <s v="Robust explicit hardware"/>
    <n v="191200"/>
    <x v="157"/>
    <x v="1"/>
    <x v="143"/>
    <x v="1"/>
    <s v="USD"/>
    <n v="1553662800"/>
    <n v="1555218000"/>
    <b v="0"/>
    <b v="1"/>
    <s v="theater/plays"/>
    <x v="158"/>
    <n v="96521.5"/>
    <x v="3"/>
    <x v="3"/>
  </r>
  <r>
    <x v="160"/>
    <s v="Evans Group"/>
    <s v="Stand-alone actuating support"/>
    <n v="8000"/>
    <x v="158"/>
    <x v="1"/>
    <x v="55"/>
    <x v="1"/>
    <s v="USD"/>
    <n v="1556341200"/>
    <n v="1557723600"/>
    <b v="0"/>
    <b v="0"/>
    <s v="technology/wearables"/>
    <x v="159"/>
    <n v="6574.5"/>
    <x v="2"/>
    <x v="8"/>
  </r>
  <r>
    <x v="161"/>
    <s v="Bruce Group"/>
    <s v="Cross-platform methodical process improvement"/>
    <n v="5500"/>
    <x v="159"/>
    <x v="0"/>
    <x v="51"/>
    <x v="1"/>
    <s v="USD"/>
    <n v="1442984400"/>
    <n v="1443502800"/>
    <b v="0"/>
    <b v="1"/>
    <s v="technology/web"/>
    <x v="160"/>
    <n v="2187.5"/>
    <x v="2"/>
    <x v="2"/>
  </r>
  <r>
    <x v="162"/>
    <s v="Keith, Alvarez and Potter"/>
    <s v="Extended bottom-line open architecture"/>
    <n v="6100"/>
    <x v="160"/>
    <x v="1"/>
    <x v="144"/>
    <x v="5"/>
    <s v="CHF"/>
    <n v="1544248800"/>
    <n v="1546840800"/>
    <b v="0"/>
    <b v="0"/>
    <s v="music/rock"/>
    <x v="161"/>
    <n v="4645.5"/>
    <x v="1"/>
    <x v="1"/>
  </r>
  <r>
    <x v="163"/>
    <s v="Burton-Watkins"/>
    <s v="Extended reciprocal circuit"/>
    <n v="3500"/>
    <x v="161"/>
    <x v="1"/>
    <x v="67"/>
    <x v="1"/>
    <s v="USD"/>
    <n v="1508475600"/>
    <n v="1512712800"/>
    <b v="0"/>
    <b v="1"/>
    <s v="photography/photography books"/>
    <x v="162"/>
    <n v="4555"/>
    <x v="7"/>
    <x v="14"/>
  </r>
  <r>
    <x v="164"/>
    <s v="Lopez and Sons"/>
    <s v="Polarized human-resource protocol"/>
    <n v="150500"/>
    <x v="162"/>
    <x v="1"/>
    <x v="20"/>
    <x v="1"/>
    <s v="USD"/>
    <n v="1507438800"/>
    <n v="1507525200"/>
    <b v="0"/>
    <b v="0"/>
    <s v="theater/plays"/>
    <x v="163"/>
    <n v="76075.5"/>
    <x v="3"/>
    <x v="3"/>
  </r>
  <r>
    <x v="165"/>
    <s v="Cordova Ltd"/>
    <s v="Synergized radical product"/>
    <n v="90400"/>
    <x v="163"/>
    <x v="1"/>
    <x v="145"/>
    <x v="1"/>
    <s v="USD"/>
    <n v="1501563600"/>
    <n v="1504328400"/>
    <b v="0"/>
    <b v="0"/>
    <s v="technology/web"/>
    <x v="164"/>
    <n v="56392.5"/>
    <x v="2"/>
    <x v="2"/>
  </r>
  <r>
    <x v="166"/>
    <s v="Brown-Vang"/>
    <s v="Robust heuristic artificial intelligence"/>
    <n v="9800"/>
    <x v="164"/>
    <x v="1"/>
    <x v="146"/>
    <x v="1"/>
    <s v="USD"/>
    <n v="1292997600"/>
    <n v="1293343200"/>
    <b v="0"/>
    <b v="0"/>
    <s v="photography/photography books"/>
    <x v="165"/>
    <n v="6841.5"/>
    <x v="7"/>
    <x v="14"/>
  </r>
  <r>
    <x v="167"/>
    <s v="Cruz-Ward"/>
    <s v="Robust content-based emulation"/>
    <n v="2600"/>
    <x v="165"/>
    <x v="1"/>
    <x v="147"/>
    <x v="2"/>
    <s v="AUD"/>
    <n v="1370840400"/>
    <n v="1371704400"/>
    <b v="0"/>
    <b v="0"/>
    <s v="theater/plays"/>
    <x v="166"/>
    <n v="5475"/>
    <x v="3"/>
    <x v="3"/>
  </r>
  <r>
    <x v="168"/>
    <s v="Hernandez Group"/>
    <s v="Ergonomic uniform open system"/>
    <n v="128100"/>
    <x v="166"/>
    <x v="0"/>
    <x v="148"/>
    <x v="3"/>
    <s v="DKK"/>
    <n v="1550815200"/>
    <n v="1552798800"/>
    <b v="0"/>
    <b v="1"/>
    <s v="music/indie rock"/>
    <x v="167"/>
    <n v="20531"/>
    <x v="1"/>
    <x v="7"/>
  </r>
  <r>
    <x v="169"/>
    <s v="Tran, Steele and Wilson"/>
    <s v="Profit-focused modular product"/>
    <n v="23300"/>
    <x v="167"/>
    <x v="1"/>
    <x v="149"/>
    <x v="1"/>
    <s v="USD"/>
    <n v="1339909200"/>
    <n v="1342328400"/>
    <b v="0"/>
    <b v="1"/>
    <s v="film &amp; video/shorts"/>
    <x v="168"/>
    <n v="50039"/>
    <x v="4"/>
    <x v="12"/>
  </r>
  <r>
    <x v="170"/>
    <s v="Summers, Gallegos and Stein"/>
    <s v="Mandatory mobile product"/>
    <n v="188100"/>
    <x v="168"/>
    <x v="0"/>
    <x v="109"/>
    <x v="1"/>
    <s v="USD"/>
    <n v="1501736400"/>
    <n v="1502341200"/>
    <b v="0"/>
    <b v="0"/>
    <s v="music/indie rock"/>
    <x v="169"/>
    <n v="2797.5"/>
    <x v="1"/>
    <x v="7"/>
  </r>
  <r>
    <x v="171"/>
    <s v="Blair Group"/>
    <s v="Public-key 3rdgeneration budgetary management"/>
    <n v="4900"/>
    <x v="169"/>
    <x v="0"/>
    <x v="62"/>
    <x v="1"/>
    <s v="USD"/>
    <n v="1395291600"/>
    <n v="1397192400"/>
    <b v="0"/>
    <b v="0"/>
    <s v="publishing/translations"/>
    <x v="170"/>
    <n v="263"/>
    <x v="5"/>
    <x v="18"/>
  </r>
  <r>
    <x v="172"/>
    <s v="Nixon Inc"/>
    <s v="Centralized national firmware"/>
    <n v="800"/>
    <x v="170"/>
    <x v="0"/>
    <x v="150"/>
    <x v="1"/>
    <s v="USD"/>
    <n v="1405746000"/>
    <n v="1407042000"/>
    <b v="0"/>
    <b v="1"/>
    <s v="film &amp; video/documentary"/>
    <x v="171"/>
    <n v="344.5"/>
    <x v="4"/>
    <x v="4"/>
  </r>
  <r>
    <x v="173"/>
    <s v="White LLC"/>
    <s v="Cross-group 4thgeneration middleware"/>
    <n v="96700"/>
    <x v="171"/>
    <x v="1"/>
    <x v="151"/>
    <x v="1"/>
    <s v="USD"/>
    <n v="1368853200"/>
    <n v="1369371600"/>
    <b v="0"/>
    <b v="0"/>
    <s v="theater/plays"/>
    <x v="172"/>
    <n v="79598"/>
    <x v="3"/>
    <x v="3"/>
  </r>
  <r>
    <x v="174"/>
    <s v="Santos, Black and Donovan"/>
    <s v="Pre-emptive scalable access"/>
    <n v="600"/>
    <x v="172"/>
    <x v="1"/>
    <x v="44"/>
    <x v="1"/>
    <s v="USD"/>
    <n v="1444021200"/>
    <n v="1444107600"/>
    <b v="0"/>
    <b v="1"/>
    <s v="technology/wearables"/>
    <x v="173"/>
    <n v="2708"/>
    <x v="2"/>
    <x v="8"/>
  </r>
  <r>
    <x v="175"/>
    <s v="Jones, Contreras and Burnett"/>
    <s v="Sharable intangible migration"/>
    <n v="181200"/>
    <x v="173"/>
    <x v="0"/>
    <x v="152"/>
    <x v="1"/>
    <s v="USD"/>
    <n v="1472619600"/>
    <n v="1474261200"/>
    <b v="0"/>
    <b v="0"/>
    <s v="theater/plays"/>
    <x v="174"/>
    <n v="24294.5"/>
    <x v="3"/>
    <x v="3"/>
  </r>
  <r>
    <x v="176"/>
    <s v="Stone-Orozco"/>
    <s v="Proactive scalable Graphical User Interface"/>
    <n v="115000"/>
    <x v="174"/>
    <x v="0"/>
    <x v="153"/>
    <x v="1"/>
    <s v="USD"/>
    <n v="1472878800"/>
    <n v="1473656400"/>
    <b v="0"/>
    <b v="0"/>
    <s v="theater/plays"/>
    <x v="175"/>
    <n v="43421"/>
    <x v="3"/>
    <x v="3"/>
  </r>
  <r>
    <x v="177"/>
    <s v="Lee, Gibson and Morgan"/>
    <s v="Digitized solution-oriented product"/>
    <n v="38800"/>
    <x v="175"/>
    <x v="1"/>
    <x v="154"/>
    <x v="1"/>
    <s v="USD"/>
    <n v="1289800800"/>
    <n v="1291960800"/>
    <b v="0"/>
    <b v="0"/>
    <s v="theater/plays"/>
    <x v="176"/>
    <n v="82166"/>
    <x v="3"/>
    <x v="3"/>
  </r>
  <r>
    <x v="178"/>
    <s v="Alexander-Williams"/>
    <s v="Triple-buffered cohesive structure"/>
    <n v="7200"/>
    <x v="176"/>
    <x v="0"/>
    <x v="155"/>
    <x v="1"/>
    <s v="USD"/>
    <n v="1505970000"/>
    <n v="1506747600"/>
    <b v="0"/>
    <b v="0"/>
    <s v="food/food trucks"/>
    <x v="177"/>
    <n v="3568.5"/>
    <x v="0"/>
    <x v="0"/>
  </r>
  <r>
    <x v="179"/>
    <s v="Marks Ltd"/>
    <s v="Realigned human-resource orchestration"/>
    <n v="44500"/>
    <x v="177"/>
    <x v="1"/>
    <x v="156"/>
    <x v="0"/>
    <s v="CAD"/>
    <n v="1363496400"/>
    <n v="1363582800"/>
    <b v="0"/>
    <b v="1"/>
    <s v="theater/plays"/>
    <x v="178"/>
    <n v="81361"/>
    <x v="3"/>
    <x v="3"/>
  </r>
  <r>
    <x v="180"/>
    <s v="Olsen, Edwards and Reid"/>
    <s v="Optional clear-thinking software"/>
    <n v="56000"/>
    <x v="178"/>
    <x v="1"/>
    <x v="157"/>
    <x v="2"/>
    <s v="AUD"/>
    <n v="1269234000"/>
    <n v="1269666000"/>
    <b v="0"/>
    <b v="0"/>
    <s v="technology/wearables"/>
    <x v="179"/>
    <n v="87421.5"/>
    <x v="2"/>
    <x v="8"/>
  </r>
  <r>
    <x v="181"/>
    <s v="Daniels, Rose and Tyler"/>
    <s v="Centralized global approach"/>
    <n v="8600"/>
    <x v="179"/>
    <x v="0"/>
    <x v="158"/>
    <x v="1"/>
    <s v="USD"/>
    <n v="1507093200"/>
    <n v="1508648400"/>
    <b v="0"/>
    <b v="0"/>
    <s v="technology/web"/>
    <x v="180"/>
    <n v="2725.5"/>
    <x v="2"/>
    <x v="2"/>
  </r>
  <r>
    <x v="182"/>
    <s v="Adams Group"/>
    <s v="Reverse-engineered bandwidth-monitored contingency"/>
    <n v="27100"/>
    <x v="180"/>
    <x v="1"/>
    <x v="159"/>
    <x v="3"/>
    <s v="DKK"/>
    <n v="1560574800"/>
    <n v="1561957200"/>
    <b v="0"/>
    <b v="0"/>
    <s v="theater/plays"/>
    <x v="181"/>
    <n v="99534"/>
    <x v="3"/>
    <x v="3"/>
  </r>
  <r>
    <x v="183"/>
    <s v="Rogers, Huerta and Medina"/>
    <s v="Pre-emptive bandwidth-monitored instruction set"/>
    <n v="5100"/>
    <x v="181"/>
    <x v="0"/>
    <x v="99"/>
    <x v="0"/>
    <s v="CAD"/>
    <n v="1284008400"/>
    <n v="1285131600"/>
    <b v="0"/>
    <b v="0"/>
    <s v="music/rock"/>
    <x v="182"/>
    <n v="1805.5"/>
    <x v="1"/>
    <x v="1"/>
  </r>
  <r>
    <x v="184"/>
    <s v="Howard, Carter and Griffith"/>
    <s v="Adaptive asynchronous emulation"/>
    <n v="3600"/>
    <x v="182"/>
    <x v="1"/>
    <x v="160"/>
    <x v="1"/>
    <s v="USD"/>
    <n v="1556859600"/>
    <n v="1556946000"/>
    <b v="0"/>
    <b v="0"/>
    <s v="theater/plays"/>
    <x v="183"/>
    <n v="5445"/>
    <x v="3"/>
    <x v="3"/>
  </r>
  <r>
    <x v="185"/>
    <s v="Bailey PLC"/>
    <s v="Innovative actuating conglomeration"/>
    <n v="1000"/>
    <x v="183"/>
    <x v="0"/>
    <x v="161"/>
    <x v="1"/>
    <s v="USD"/>
    <n v="1526187600"/>
    <n v="1527138000"/>
    <b v="0"/>
    <b v="0"/>
    <s v="film &amp; video/television"/>
    <x v="184"/>
    <n v="368.5"/>
    <x v="4"/>
    <x v="19"/>
  </r>
  <r>
    <x v="186"/>
    <s v="Parker Group"/>
    <s v="Grass-roots foreground policy"/>
    <n v="88800"/>
    <x v="184"/>
    <x v="0"/>
    <x v="162"/>
    <x v="1"/>
    <s v="USD"/>
    <n v="1400821200"/>
    <n v="1402117200"/>
    <b v="0"/>
    <b v="0"/>
    <s v="theater/plays"/>
    <x v="185"/>
    <n v="14622"/>
    <x v="3"/>
    <x v="3"/>
  </r>
  <r>
    <x v="187"/>
    <s v="Fox Group"/>
    <s v="Horizontal transitional paradigm"/>
    <n v="60200"/>
    <x v="185"/>
    <x v="1"/>
    <x v="163"/>
    <x v="0"/>
    <s v="CAD"/>
    <n v="1361599200"/>
    <n v="1364014800"/>
    <b v="0"/>
    <b v="1"/>
    <s v="film &amp; video/shorts"/>
    <x v="186"/>
    <n v="69913"/>
    <x v="4"/>
    <x v="12"/>
  </r>
  <r>
    <x v="188"/>
    <s v="Walker, Jones and Rodriguez"/>
    <s v="Networked didactic info-mediaries"/>
    <n v="8200"/>
    <x v="186"/>
    <x v="0"/>
    <x v="164"/>
    <x v="6"/>
    <s v="EUR"/>
    <n v="1417500000"/>
    <n v="1417586400"/>
    <b v="0"/>
    <b v="0"/>
    <s v="theater/plays"/>
    <x v="187"/>
    <n v="1330"/>
    <x v="3"/>
    <x v="3"/>
  </r>
  <r>
    <x v="189"/>
    <s v="Anthony-Shaw"/>
    <s v="Switchable contextually-based access"/>
    <n v="191300"/>
    <x v="187"/>
    <x v="3"/>
    <x v="165"/>
    <x v="1"/>
    <s v="USD"/>
    <n v="1457071200"/>
    <n v="1457071200"/>
    <b v="0"/>
    <b v="0"/>
    <s v="theater/plays"/>
    <x v="188"/>
    <n v="22722.5"/>
    <x v="3"/>
    <x v="3"/>
  </r>
  <r>
    <x v="190"/>
    <s v="Cook LLC"/>
    <s v="Up-sized dynamic throughput"/>
    <n v="3700"/>
    <x v="188"/>
    <x v="0"/>
    <x v="3"/>
    <x v="1"/>
    <s v="USD"/>
    <n v="1370322000"/>
    <n v="1370408400"/>
    <b v="0"/>
    <b v="1"/>
    <s v="theater/plays"/>
    <x v="189"/>
    <n v="1281"/>
    <x v="3"/>
    <x v="3"/>
  </r>
  <r>
    <x v="191"/>
    <s v="Sutton PLC"/>
    <s v="Mandatory reciprocal superstructure"/>
    <n v="8400"/>
    <x v="189"/>
    <x v="0"/>
    <x v="99"/>
    <x v="6"/>
    <s v="EUR"/>
    <n v="1552366800"/>
    <n v="1552626000"/>
    <b v="0"/>
    <b v="0"/>
    <s v="theater/plays"/>
    <x v="190"/>
    <n v="1637"/>
    <x v="3"/>
    <x v="3"/>
  </r>
  <r>
    <x v="192"/>
    <s v="Long, Morgan and Mitchell"/>
    <s v="Upgradable 4thgeneration productivity"/>
    <n v="42600"/>
    <x v="190"/>
    <x v="0"/>
    <x v="166"/>
    <x v="1"/>
    <s v="USD"/>
    <n v="1403845200"/>
    <n v="1404190800"/>
    <b v="0"/>
    <b v="0"/>
    <s v="music/rock"/>
    <x v="191"/>
    <n v="4380"/>
    <x v="1"/>
    <x v="1"/>
  </r>
  <r>
    <x v="193"/>
    <s v="Calhoun, Rogers and Long"/>
    <s v="Progressive discrete hub"/>
    <n v="6600"/>
    <x v="191"/>
    <x v="0"/>
    <x v="167"/>
    <x v="1"/>
    <s v="USD"/>
    <n v="1523163600"/>
    <n v="1523509200"/>
    <b v="1"/>
    <b v="0"/>
    <s v="music/indie rock"/>
    <x v="192"/>
    <n v="1538.5"/>
    <x v="1"/>
    <x v="7"/>
  </r>
  <r>
    <x v="194"/>
    <s v="Sandoval Group"/>
    <s v="Assimilated multi-tasking archive"/>
    <n v="7100"/>
    <x v="192"/>
    <x v="1"/>
    <x v="105"/>
    <x v="1"/>
    <s v="USD"/>
    <n v="1442206800"/>
    <n v="1443589200"/>
    <b v="0"/>
    <b v="0"/>
    <s v="music/metal"/>
    <x v="193"/>
    <n v="4421"/>
    <x v="1"/>
    <x v="16"/>
  </r>
  <r>
    <x v="195"/>
    <s v="Smith and Sons"/>
    <s v="Upgradable high-level solution"/>
    <n v="15800"/>
    <x v="193"/>
    <x v="1"/>
    <x v="168"/>
    <x v="1"/>
    <s v="USD"/>
    <n v="1532840400"/>
    <n v="1533445200"/>
    <b v="0"/>
    <b v="0"/>
    <s v="music/electric music"/>
    <x v="194"/>
    <n v="28840.5"/>
    <x v="1"/>
    <x v="5"/>
  </r>
  <r>
    <x v="196"/>
    <s v="King Inc"/>
    <s v="Organic bandwidth-monitored frame"/>
    <n v="8200"/>
    <x v="194"/>
    <x v="0"/>
    <x v="16"/>
    <x v="3"/>
    <s v="DKK"/>
    <n v="1472878800"/>
    <n v="1474520400"/>
    <b v="0"/>
    <b v="0"/>
    <s v="technology/wearables"/>
    <x v="195"/>
    <n v="2639"/>
    <x v="2"/>
    <x v="8"/>
  </r>
  <r>
    <x v="197"/>
    <s v="Perry and Sons"/>
    <s v="Business-focused logistical framework"/>
    <n v="54700"/>
    <x v="195"/>
    <x v="1"/>
    <x v="169"/>
    <x v="1"/>
    <s v="USD"/>
    <n v="1498194000"/>
    <n v="1499403600"/>
    <b v="0"/>
    <b v="0"/>
    <s v="film &amp; video/drama"/>
    <x v="196"/>
    <n v="82553.5"/>
    <x v="4"/>
    <x v="6"/>
  </r>
  <r>
    <x v="198"/>
    <s v="Palmer Inc"/>
    <s v="Universal multi-state capability"/>
    <n v="63200"/>
    <x v="196"/>
    <x v="0"/>
    <x v="170"/>
    <x v="1"/>
    <s v="USD"/>
    <n v="1281070800"/>
    <n v="1283576400"/>
    <b v="0"/>
    <b v="0"/>
    <s v="music/electric music"/>
    <x v="197"/>
    <n v="3104.5"/>
    <x v="1"/>
    <x v="5"/>
  </r>
  <r>
    <x v="199"/>
    <s v="Hull, Baker and Martinez"/>
    <s v="Digitized reciprocal infrastructure"/>
    <n v="1800"/>
    <x v="197"/>
    <x v="0"/>
    <x v="171"/>
    <x v="1"/>
    <s v="USD"/>
    <n v="1436245200"/>
    <n v="1436590800"/>
    <b v="0"/>
    <b v="0"/>
    <s v="music/rock"/>
    <x v="198"/>
    <n v="490.5"/>
    <x v="1"/>
    <x v="1"/>
  </r>
  <r>
    <x v="200"/>
    <s v="Becker, Rice and White"/>
    <s v="Reduced dedicated capability"/>
    <n v="100"/>
    <x v="50"/>
    <x v="0"/>
    <x v="49"/>
    <x v="0"/>
    <s v="CAD"/>
    <n v="1269493200"/>
    <n v="1270443600"/>
    <b v="0"/>
    <b v="0"/>
    <s v="theater/plays"/>
    <x v="50"/>
    <n v="1.5"/>
    <x v="3"/>
    <x v="3"/>
  </r>
  <r>
    <x v="201"/>
    <s v="Osborne, Perkins and Knox"/>
    <s v="Cross-platform bi-directional workforce"/>
    <n v="2100"/>
    <x v="198"/>
    <x v="1"/>
    <x v="144"/>
    <x v="1"/>
    <s v="USD"/>
    <n v="1406264400"/>
    <n v="1407819600"/>
    <b v="0"/>
    <b v="0"/>
    <s v="technology/web"/>
    <x v="199"/>
    <n v="7231"/>
    <x v="2"/>
    <x v="2"/>
  </r>
  <r>
    <x v="202"/>
    <s v="Mcknight-Freeman"/>
    <s v="Upgradable scalable methodology"/>
    <n v="8300"/>
    <x v="199"/>
    <x v="3"/>
    <x v="172"/>
    <x v="1"/>
    <s v="USD"/>
    <n v="1317531600"/>
    <n v="1317877200"/>
    <b v="0"/>
    <b v="0"/>
    <s v="food/food trucks"/>
    <x v="200"/>
    <n v="3312.5"/>
    <x v="0"/>
    <x v="0"/>
  </r>
  <r>
    <x v="203"/>
    <s v="Hayden, Shannon and Stein"/>
    <s v="Customer-focused client-server service-desk"/>
    <n v="143900"/>
    <x v="200"/>
    <x v="1"/>
    <x v="173"/>
    <x v="2"/>
    <s v="AUD"/>
    <n v="1484632800"/>
    <n v="1484805600"/>
    <b v="0"/>
    <b v="0"/>
    <s v="theater/plays"/>
    <x v="201"/>
    <n v="98955.5"/>
    <x v="3"/>
    <x v="3"/>
  </r>
  <r>
    <x v="204"/>
    <s v="Daniel-Luna"/>
    <s v="Mandatory multimedia leverage"/>
    <n v="75000"/>
    <x v="201"/>
    <x v="0"/>
    <x v="174"/>
    <x v="1"/>
    <s v="USD"/>
    <n v="1301806800"/>
    <n v="1302670800"/>
    <b v="0"/>
    <b v="0"/>
    <s v="music/jazz"/>
    <x v="202"/>
    <n v="1284.5"/>
    <x v="1"/>
    <x v="17"/>
  </r>
  <r>
    <x v="205"/>
    <s v="Weaver-Marquez"/>
    <s v="Focused analyzing circuit"/>
    <n v="1300"/>
    <x v="202"/>
    <x v="1"/>
    <x v="175"/>
    <x v="1"/>
    <s v="USD"/>
    <n v="1539752400"/>
    <n v="1540789200"/>
    <b v="1"/>
    <b v="0"/>
    <s v="theater/plays"/>
    <x v="203"/>
    <n v="2847"/>
    <x v="3"/>
    <x v="3"/>
  </r>
  <r>
    <x v="206"/>
    <s v="Austin, Baker and Kelley"/>
    <s v="Fundamental grid-enabled strategy"/>
    <n v="9000"/>
    <x v="203"/>
    <x v="3"/>
    <x v="176"/>
    <x v="1"/>
    <s v="USD"/>
    <n v="1267250400"/>
    <n v="1268028000"/>
    <b v="0"/>
    <b v="0"/>
    <s v="publishing/fiction"/>
    <x v="204"/>
    <n v="1776.5"/>
    <x v="5"/>
    <x v="13"/>
  </r>
  <r>
    <x v="207"/>
    <s v="Carney-Anderson"/>
    <s v="Digitized 5thgeneration knowledgebase"/>
    <n v="1000"/>
    <x v="204"/>
    <x v="1"/>
    <x v="177"/>
    <x v="1"/>
    <s v="USD"/>
    <n v="1535432400"/>
    <n v="1537160400"/>
    <b v="0"/>
    <b v="1"/>
    <s v="music/rock"/>
    <x v="205"/>
    <n v="2150"/>
    <x v="1"/>
    <x v="1"/>
  </r>
  <r>
    <x v="208"/>
    <s v="Jackson Inc"/>
    <s v="Mandatory multi-tasking encryption"/>
    <n v="196900"/>
    <x v="205"/>
    <x v="1"/>
    <x v="178"/>
    <x v="1"/>
    <s v="USD"/>
    <n v="1510207200"/>
    <n v="1512280800"/>
    <b v="0"/>
    <b v="0"/>
    <s v="film &amp; video/documentary"/>
    <x v="206"/>
    <n v="100581.5"/>
    <x v="4"/>
    <x v="4"/>
  </r>
  <r>
    <x v="209"/>
    <s v="Warren Ltd"/>
    <s v="Distributed system-worthy application"/>
    <n v="194500"/>
    <x v="206"/>
    <x v="2"/>
    <x v="179"/>
    <x v="2"/>
    <s v="AUD"/>
    <n v="1462510800"/>
    <n v="1463115600"/>
    <b v="0"/>
    <b v="0"/>
    <s v="film &amp; video/documentary"/>
    <x v="207"/>
    <n v="21010"/>
    <x v="4"/>
    <x v="4"/>
  </r>
  <r>
    <x v="210"/>
    <s v="Schultz Inc"/>
    <s v="Synergistic tertiary time-frame"/>
    <n v="9400"/>
    <x v="207"/>
    <x v="0"/>
    <x v="31"/>
    <x v="3"/>
    <s v="DKK"/>
    <n v="1488520800"/>
    <n v="1490850000"/>
    <b v="0"/>
    <b v="0"/>
    <s v="film &amp; video/science fiction"/>
    <x v="208"/>
    <n v="3282"/>
    <x v="4"/>
    <x v="22"/>
  </r>
  <r>
    <x v="211"/>
    <s v="Thompson LLC"/>
    <s v="Customer-focused impactful benchmark"/>
    <n v="104400"/>
    <x v="208"/>
    <x v="0"/>
    <x v="180"/>
    <x v="1"/>
    <s v="USD"/>
    <n v="1377579600"/>
    <n v="1379653200"/>
    <b v="0"/>
    <b v="0"/>
    <s v="theater/plays"/>
    <x v="209"/>
    <n v="50362.5"/>
    <x v="3"/>
    <x v="3"/>
  </r>
  <r>
    <x v="212"/>
    <s v="Johnson Inc"/>
    <s v="Profound next generation infrastructure"/>
    <n v="8100"/>
    <x v="209"/>
    <x v="1"/>
    <x v="170"/>
    <x v="1"/>
    <s v="USD"/>
    <n v="1576389600"/>
    <n v="1580364000"/>
    <b v="0"/>
    <b v="0"/>
    <s v="theater/plays"/>
    <x v="210"/>
    <n v="6234"/>
    <x v="3"/>
    <x v="3"/>
  </r>
  <r>
    <x v="213"/>
    <s v="Morgan-Warren"/>
    <s v="Face-to-face encompassing info-mediaries"/>
    <n v="87900"/>
    <x v="210"/>
    <x v="1"/>
    <x v="181"/>
    <x v="1"/>
    <s v="USD"/>
    <n v="1289019600"/>
    <n v="1289714400"/>
    <b v="0"/>
    <b v="1"/>
    <s v="music/indie rock"/>
    <x v="211"/>
    <n v="87919"/>
    <x v="1"/>
    <x v="7"/>
  </r>
  <r>
    <x v="214"/>
    <s v="Sullivan Group"/>
    <s v="Open-source fresh-thinking policy"/>
    <n v="1400"/>
    <x v="211"/>
    <x v="1"/>
    <x v="34"/>
    <x v="1"/>
    <s v="USD"/>
    <n v="1282194000"/>
    <n v="1282712400"/>
    <b v="0"/>
    <b v="0"/>
    <s v="music/rock"/>
    <x v="212"/>
    <n v="7244.5"/>
    <x v="1"/>
    <x v="1"/>
  </r>
  <r>
    <x v="215"/>
    <s v="Vargas, Banks and Palmer"/>
    <s v="Extended 24/7 implementation"/>
    <n v="156800"/>
    <x v="212"/>
    <x v="0"/>
    <x v="182"/>
    <x v="1"/>
    <s v="USD"/>
    <n v="1550037600"/>
    <n v="1550210400"/>
    <b v="0"/>
    <b v="0"/>
    <s v="theater/plays"/>
    <x v="213"/>
    <n v="3083.5"/>
    <x v="3"/>
    <x v="3"/>
  </r>
  <r>
    <x v="216"/>
    <s v="Johnson, Dixon and Zimmerman"/>
    <s v="Organic dynamic algorithm"/>
    <n v="121700"/>
    <x v="213"/>
    <x v="1"/>
    <x v="183"/>
    <x v="1"/>
    <s v="USD"/>
    <n v="1321941600"/>
    <n v="1322114400"/>
    <b v="0"/>
    <b v="0"/>
    <s v="theater/plays"/>
    <x v="214"/>
    <n v="95268"/>
    <x v="3"/>
    <x v="3"/>
  </r>
  <r>
    <x v="217"/>
    <s v="Moore, Dudley and Navarro"/>
    <s v="Organic multi-tasking focus group"/>
    <n v="129400"/>
    <x v="214"/>
    <x v="0"/>
    <x v="184"/>
    <x v="1"/>
    <s v="USD"/>
    <n v="1556427600"/>
    <n v="1557205200"/>
    <b v="0"/>
    <b v="0"/>
    <s v="film &amp; video/science fiction"/>
    <x v="215"/>
    <n v="29422.5"/>
    <x v="4"/>
    <x v="22"/>
  </r>
  <r>
    <x v="218"/>
    <s v="Price-Rodriguez"/>
    <s v="Adaptive logistical initiative"/>
    <n v="5700"/>
    <x v="215"/>
    <x v="1"/>
    <x v="185"/>
    <x v="4"/>
    <s v="GBP"/>
    <n v="1320991200"/>
    <n v="1323928800"/>
    <b v="0"/>
    <b v="1"/>
    <s v="film &amp; video/shorts"/>
    <x v="216"/>
    <n v="6353"/>
    <x v="4"/>
    <x v="12"/>
  </r>
  <r>
    <x v="219"/>
    <s v="Huang-Henderson"/>
    <s v="Stand-alone mobile customer loyalty"/>
    <n v="41700"/>
    <x v="216"/>
    <x v="1"/>
    <x v="186"/>
    <x v="1"/>
    <s v="USD"/>
    <n v="1345093200"/>
    <n v="1346130000"/>
    <b v="0"/>
    <b v="0"/>
    <s v="film &amp; video/animation"/>
    <x v="217"/>
    <n v="70018"/>
    <x v="4"/>
    <x v="10"/>
  </r>
  <r>
    <x v="220"/>
    <s v="Owens-Le"/>
    <s v="Focused composite approach"/>
    <n v="7900"/>
    <x v="217"/>
    <x v="0"/>
    <x v="68"/>
    <x v="1"/>
    <s v="USD"/>
    <n v="1309496400"/>
    <n v="1311051600"/>
    <b v="1"/>
    <b v="0"/>
    <s v="theater/plays"/>
    <x v="218"/>
    <n v="342"/>
    <x v="3"/>
    <x v="3"/>
  </r>
  <r>
    <x v="221"/>
    <s v="Huff LLC"/>
    <s v="Face-to-face clear-thinking Local Area Network"/>
    <n v="121500"/>
    <x v="218"/>
    <x v="0"/>
    <x v="187"/>
    <x v="1"/>
    <s v="USD"/>
    <n v="1340254800"/>
    <n v="1340427600"/>
    <b v="1"/>
    <b v="0"/>
    <s v="food/food trucks"/>
    <x v="219"/>
    <n v="61004.5"/>
    <x v="0"/>
    <x v="0"/>
  </r>
  <r>
    <x v="222"/>
    <s v="Johnson LLC"/>
    <s v="Cross-group cohesive circuit"/>
    <n v="4800"/>
    <x v="219"/>
    <x v="1"/>
    <x v="188"/>
    <x v="1"/>
    <s v="USD"/>
    <n v="1412226000"/>
    <n v="1412312400"/>
    <b v="0"/>
    <b v="0"/>
    <s v="photography/photography books"/>
    <x v="220"/>
    <n v="3380.5"/>
    <x v="7"/>
    <x v="14"/>
  </r>
  <r>
    <x v="223"/>
    <s v="Chavez, Garcia and Cantu"/>
    <s v="Synergistic explicit capability"/>
    <n v="87300"/>
    <x v="220"/>
    <x v="0"/>
    <x v="189"/>
    <x v="1"/>
    <s v="USD"/>
    <n v="1458104400"/>
    <n v="1459314000"/>
    <b v="0"/>
    <b v="0"/>
    <s v="theater/plays"/>
    <x v="221"/>
    <n v="41414"/>
    <x v="3"/>
    <x v="3"/>
  </r>
  <r>
    <x v="224"/>
    <s v="Lester-Moore"/>
    <s v="Diverse analyzing definition"/>
    <n v="46300"/>
    <x v="221"/>
    <x v="1"/>
    <x v="190"/>
    <x v="1"/>
    <s v="USD"/>
    <n v="1411534800"/>
    <n v="1415426400"/>
    <b v="0"/>
    <b v="0"/>
    <s v="film &amp; video/science fiction"/>
    <x v="222"/>
    <n v="95239.5"/>
    <x v="4"/>
    <x v="22"/>
  </r>
  <r>
    <x v="225"/>
    <s v="Fox-Quinn"/>
    <s v="Enterprise-wide reciprocal success"/>
    <n v="67800"/>
    <x v="222"/>
    <x v="1"/>
    <x v="191"/>
    <x v="1"/>
    <s v="USD"/>
    <n v="1399093200"/>
    <n v="1399093200"/>
    <b v="1"/>
    <b v="0"/>
    <s v="music/rock"/>
    <x v="223"/>
    <n v="91139"/>
    <x v="1"/>
    <x v="1"/>
  </r>
  <r>
    <x v="226"/>
    <s v="Garcia Inc"/>
    <s v="Progressive neutral middleware"/>
    <n v="3000"/>
    <x v="223"/>
    <x v="1"/>
    <x v="192"/>
    <x v="1"/>
    <s v="USD"/>
    <n v="1270702800"/>
    <n v="1273899600"/>
    <b v="0"/>
    <b v="0"/>
    <s v="photography/photography books"/>
    <x v="224"/>
    <n v="5555.5"/>
    <x v="7"/>
    <x v="14"/>
  </r>
  <r>
    <x v="227"/>
    <s v="Johnson-Lee"/>
    <s v="Intuitive exuding process improvement"/>
    <n v="60900"/>
    <x v="224"/>
    <x v="1"/>
    <x v="193"/>
    <x v="1"/>
    <s v="USD"/>
    <n v="1431666000"/>
    <n v="1432184400"/>
    <b v="0"/>
    <b v="0"/>
    <s v="games/mobile games"/>
    <x v="225"/>
    <n v="51847"/>
    <x v="6"/>
    <x v="20"/>
  </r>
  <r>
    <x v="228"/>
    <s v="Pineda Group"/>
    <s v="Exclusive real-time protocol"/>
    <n v="137900"/>
    <x v="225"/>
    <x v="1"/>
    <x v="194"/>
    <x v="1"/>
    <s v="USD"/>
    <n v="1472619600"/>
    <n v="1474779600"/>
    <b v="0"/>
    <b v="0"/>
    <s v="film &amp; video/animation"/>
    <x v="226"/>
    <n v="83910"/>
    <x v="4"/>
    <x v="10"/>
  </r>
  <r>
    <x v="229"/>
    <s v="Hoffman-Howard"/>
    <s v="Extended encompassing application"/>
    <n v="85600"/>
    <x v="226"/>
    <x v="1"/>
    <x v="195"/>
    <x v="1"/>
    <s v="USD"/>
    <n v="1496293200"/>
    <n v="1500440400"/>
    <b v="0"/>
    <b v="1"/>
    <s v="games/mobile games"/>
    <x v="227"/>
    <n v="84174.5"/>
    <x v="6"/>
    <x v="20"/>
  </r>
  <r>
    <x v="230"/>
    <s v="Miranda, Hall and Mcgrath"/>
    <s v="Progressive value-added ability"/>
    <n v="2400"/>
    <x v="227"/>
    <x v="1"/>
    <x v="196"/>
    <x v="1"/>
    <s v="USD"/>
    <n v="1575612000"/>
    <n v="1575612000"/>
    <b v="0"/>
    <b v="0"/>
    <s v="games/video games"/>
    <x v="228"/>
    <n v="5092.5"/>
    <x v="6"/>
    <x v="11"/>
  </r>
  <r>
    <x v="231"/>
    <s v="Williams, Carter and Gonzalez"/>
    <s v="Cross-platform uniform hardware"/>
    <n v="7200"/>
    <x v="228"/>
    <x v="3"/>
    <x v="109"/>
    <x v="1"/>
    <s v="USD"/>
    <n v="1369112400"/>
    <n v="1374123600"/>
    <b v="0"/>
    <b v="0"/>
    <s v="theater/plays"/>
    <x v="229"/>
    <n v="2795"/>
    <x v="3"/>
    <x v="3"/>
  </r>
  <r>
    <x v="232"/>
    <s v="Davis-Rodriguez"/>
    <s v="Progressive secondary portal"/>
    <n v="3400"/>
    <x v="229"/>
    <x v="1"/>
    <x v="45"/>
    <x v="1"/>
    <s v="USD"/>
    <n v="1469422800"/>
    <n v="1469509200"/>
    <b v="0"/>
    <b v="0"/>
    <s v="theater/plays"/>
    <x v="230"/>
    <n v="2957.5"/>
    <x v="3"/>
    <x v="3"/>
  </r>
  <r>
    <x v="233"/>
    <s v="Reid, Rivera and Perry"/>
    <s v="Multi-lateral national adapter"/>
    <n v="3800"/>
    <x v="230"/>
    <x v="1"/>
    <x v="197"/>
    <x v="1"/>
    <s v="USD"/>
    <n v="1307854800"/>
    <n v="1309237200"/>
    <b v="0"/>
    <b v="0"/>
    <s v="film &amp; video/animation"/>
    <x v="231"/>
    <n v="3031"/>
    <x v="4"/>
    <x v="10"/>
  </r>
  <r>
    <x v="234"/>
    <s v="Mendoza-Parker"/>
    <s v="Enterprise-wide motivating matrices"/>
    <n v="7500"/>
    <x v="231"/>
    <x v="1"/>
    <x v="46"/>
    <x v="6"/>
    <s v="EUR"/>
    <n v="1503378000"/>
    <n v="1503982800"/>
    <b v="0"/>
    <b v="1"/>
    <s v="games/video games"/>
    <x v="232"/>
    <n v="4165"/>
    <x v="6"/>
    <x v="11"/>
  </r>
  <r>
    <x v="235"/>
    <s v="Lee, Ali and Guzman"/>
    <s v="Polarized upward-trending Local Area Network"/>
    <n v="8600"/>
    <x v="232"/>
    <x v="0"/>
    <x v="45"/>
    <x v="1"/>
    <s v="USD"/>
    <n v="1486965600"/>
    <n v="1487397600"/>
    <b v="0"/>
    <b v="0"/>
    <s v="film &amp; video/animation"/>
    <x v="233"/>
    <n v="1840.5"/>
    <x v="4"/>
    <x v="10"/>
  </r>
  <r>
    <x v="236"/>
    <s v="Gallegos-Cobb"/>
    <s v="Object-based directional function"/>
    <n v="39500"/>
    <x v="233"/>
    <x v="0"/>
    <x v="176"/>
    <x v="2"/>
    <s v="AUD"/>
    <n v="1561438800"/>
    <n v="1562043600"/>
    <b v="0"/>
    <b v="1"/>
    <s v="music/rock"/>
    <x v="234"/>
    <n v="2190"/>
    <x v="1"/>
    <x v="1"/>
  </r>
  <r>
    <x v="237"/>
    <s v="Ellison PLC"/>
    <s v="Re-contextualized tangible open architecture"/>
    <n v="9300"/>
    <x v="234"/>
    <x v="1"/>
    <x v="198"/>
    <x v="1"/>
    <s v="USD"/>
    <n v="1398402000"/>
    <n v="1398574800"/>
    <b v="0"/>
    <b v="0"/>
    <s v="film &amp; video/animation"/>
    <x v="235"/>
    <n v="7575.5"/>
    <x v="4"/>
    <x v="10"/>
  </r>
  <r>
    <x v="238"/>
    <s v="Bolton, Sanchez and Carrillo"/>
    <s v="Distributed systemic adapter"/>
    <n v="2400"/>
    <x v="235"/>
    <x v="1"/>
    <x v="199"/>
    <x v="3"/>
    <s v="DKK"/>
    <n v="1513231200"/>
    <n v="1515391200"/>
    <b v="0"/>
    <b v="1"/>
    <s v="theater/plays"/>
    <x v="236"/>
    <n v="5117.5"/>
    <x v="3"/>
    <x v="3"/>
  </r>
  <r>
    <x v="239"/>
    <s v="Mason-Sanders"/>
    <s v="Networked web-enabled instruction set"/>
    <n v="3200"/>
    <x v="236"/>
    <x v="0"/>
    <x v="142"/>
    <x v="1"/>
    <s v="USD"/>
    <n v="1440824400"/>
    <n v="1441170000"/>
    <b v="0"/>
    <b v="0"/>
    <s v="technology/wearables"/>
    <x v="237"/>
    <n v="1584"/>
    <x v="2"/>
    <x v="8"/>
  </r>
  <r>
    <x v="240"/>
    <s v="Pitts-Reed"/>
    <s v="Vision-oriented dynamic service-desk"/>
    <n v="29400"/>
    <x v="237"/>
    <x v="1"/>
    <x v="200"/>
    <x v="1"/>
    <s v="USD"/>
    <n v="1281070800"/>
    <n v="1281157200"/>
    <b v="0"/>
    <b v="0"/>
    <s v="theater/plays"/>
    <x v="238"/>
    <n v="62454"/>
    <x v="3"/>
    <x v="3"/>
  </r>
  <r>
    <x v="241"/>
    <s v="Gonzalez-Martinez"/>
    <s v="Vision-oriented actuating open system"/>
    <n v="168500"/>
    <x v="238"/>
    <x v="1"/>
    <x v="74"/>
    <x v="2"/>
    <s v="AUD"/>
    <n v="1397365200"/>
    <n v="1398229200"/>
    <b v="0"/>
    <b v="1"/>
    <s v="publishing/nonfiction"/>
    <x v="239"/>
    <n v="86706.5"/>
    <x v="5"/>
    <x v="9"/>
  </r>
  <r>
    <x v="242"/>
    <s v="Hill, Martin and Garcia"/>
    <s v="Sharable scalable core"/>
    <n v="8400"/>
    <x v="239"/>
    <x v="1"/>
    <x v="201"/>
    <x v="1"/>
    <s v="USD"/>
    <n v="1494392400"/>
    <n v="1495256400"/>
    <b v="0"/>
    <b v="1"/>
    <s v="music/rock"/>
    <x v="240"/>
    <n v="5489.5"/>
    <x v="1"/>
    <x v="1"/>
  </r>
  <r>
    <x v="243"/>
    <s v="Garcia PLC"/>
    <s v="Customer-focused attitude-oriented function"/>
    <n v="2300"/>
    <x v="240"/>
    <x v="1"/>
    <x v="202"/>
    <x v="1"/>
    <s v="USD"/>
    <n v="1520143200"/>
    <n v="1520402400"/>
    <b v="0"/>
    <b v="0"/>
    <s v="theater/plays"/>
    <x v="241"/>
    <n v="5239"/>
    <x v="3"/>
    <x v="3"/>
  </r>
  <r>
    <x v="244"/>
    <s v="Herring-Bailey"/>
    <s v="Reverse-engineered system-worthy extranet"/>
    <n v="700"/>
    <x v="241"/>
    <x v="1"/>
    <x v="4"/>
    <x v="1"/>
    <s v="USD"/>
    <n v="1405314000"/>
    <n v="1409806800"/>
    <b v="0"/>
    <b v="0"/>
    <s v="theater/plays"/>
    <x v="242"/>
    <n v="2020.5"/>
    <x v="3"/>
    <x v="3"/>
  </r>
  <r>
    <x v="245"/>
    <s v="Russell-Gardner"/>
    <s v="Re-engineered systematic monitoring"/>
    <n v="2900"/>
    <x v="242"/>
    <x v="1"/>
    <x v="203"/>
    <x v="1"/>
    <s v="USD"/>
    <n v="1396846800"/>
    <n v="1396933200"/>
    <b v="0"/>
    <b v="0"/>
    <s v="theater/plays"/>
    <x v="243"/>
    <n v="7492.5"/>
    <x v="3"/>
    <x v="3"/>
  </r>
  <r>
    <x v="246"/>
    <s v="Walters-Carter"/>
    <s v="Seamless value-added standardization"/>
    <n v="4500"/>
    <x v="243"/>
    <x v="1"/>
    <x v="42"/>
    <x v="1"/>
    <s v="USD"/>
    <n v="1375678800"/>
    <n v="1376024400"/>
    <b v="0"/>
    <b v="0"/>
    <s v="technology/web"/>
    <x v="244"/>
    <n v="7435.5"/>
    <x v="2"/>
    <x v="2"/>
  </r>
  <r>
    <x v="247"/>
    <s v="Johnson, Patterson and Montoya"/>
    <s v="Triple-buffered fresh-thinking frame"/>
    <n v="19800"/>
    <x v="244"/>
    <x v="1"/>
    <x v="204"/>
    <x v="1"/>
    <s v="USD"/>
    <n v="1482386400"/>
    <n v="1483682400"/>
    <b v="0"/>
    <b v="1"/>
    <s v="publishing/fiction"/>
    <x v="245"/>
    <n v="93271"/>
    <x v="5"/>
    <x v="13"/>
  </r>
  <r>
    <x v="248"/>
    <s v="Roberts and Sons"/>
    <s v="Streamlined holistic knowledgebase"/>
    <n v="6200"/>
    <x v="245"/>
    <x v="1"/>
    <x v="205"/>
    <x v="2"/>
    <s v="AUD"/>
    <n v="1420005600"/>
    <n v="1420437600"/>
    <b v="0"/>
    <b v="0"/>
    <s v="games/mobile games"/>
    <x v="246"/>
    <n v="6660.5"/>
    <x v="6"/>
    <x v="20"/>
  </r>
  <r>
    <x v="249"/>
    <s v="Avila-Nelson"/>
    <s v="Up-sized intermediate website"/>
    <n v="61500"/>
    <x v="246"/>
    <x v="1"/>
    <x v="206"/>
    <x v="1"/>
    <s v="USD"/>
    <n v="1420178400"/>
    <n v="1420783200"/>
    <b v="0"/>
    <b v="0"/>
    <s v="publishing/translations"/>
    <x v="247"/>
    <n v="87280"/>
    <x v="5"/>
    <x v="18"/>
  </r>
  <r>
    <x v="250"/>
    <s v="Robbins and Sons"/>
    <s v="Future-proofed directional synergy"/>
    <n v="100"/>
    <x v="247"/>
    <x v="0"/>
    <x v="49"/>
    <x v="1"/>
    <s v="USD"/>
    <n v="1264399200"/>
    <n v="1267423200"/>
    <b v="0"/>
    <b v="0"/>
    <s v="music/rock"/>
    <x v="248"/>
    <n v="2"/>
    <x v="1"/>
    <x v="1"/>
  </r>
  <r>
    <x v="251"/>
    <s v="Singleton Ltd"/>
    <s v="Enhanced user-facing function"/>
    <n v="7100"/>
    <x v="248"/>
    <x v="0"/>
    <x v="196"/>
    <x v="1"/>
    <s v="USD"/>
    <n v="1355032800"/>
    <n v="1355205600"/>
    <b v="0"/>
    <b v="0"/>
    <s v="theater/plays"/>
    <x v="249"/>
    <n v="1970.5"/>
    <x v="3"/>
    <x v="3"/>
  </r>
  <r>
    <x v="252"/>
    <s v="Perez PLC"/>
    <s v="Operative bandwidth-monitored interface"/>
    <n v="1000"/>
    <x v="249"/>
    <x v="1"/>
    <x v="207"/>
    <x v="1"/>
    <s v="USD"/>
    <n v="1382677200"/>
    <n v="1383109200"/>
    <b v="0"/>
    <b v="0"/>
    <s v="theater/plays"/>
    <x v="250"/>
    <n v="3161"/>
    <x v="3"/>
    <x v="3"/>
  </r>
  <r>
    <x v="253"/>
    <s v="Rogers, Jacobs and Jackson"/>
    <s v="Upgradable multi-state instruction set"/>
    <n v="121500"/>
    <x v="250"/>
    <x v="0"/>
    <x v="208"/>
    <x v="0"/>
    <s v="CAD"/>
    <n v="1302238800"/>
    <n v="1303275600"/>
    <b v="0"/>
    <b v="0"/>
    <s v="film &amp; video/drama"/>
    <x v="251"/>
    <n v="54748"/>
    <x v="4"/>
    <x v="6"/>
  </r>
  <r>
    <x v="254"/>
    <s v="Barry Group"/>
    <s v="De-engineered static Local Area Network"/>
    <n v="4600"/>
    <x v="251"/>
    <x v="1"/>
    <x v="39"/>
    <x v="1"/>
    <s v="USD"/>
    <n v="1487656800"/>
    <n v="1487829600"/>
    <b v="0"/>
    <b v="0"/>
    <s v="publishing/nonfiction"/>
    <x v="252"/>
    <n v="4296.5"/>
    <x v="5"/>
    <x v="9"/>
  </r>
  <r>
    <x v="255"/>
    <s v="Rosales, Branch and Harmon"/>
    <s v="Upgradable grid-enabled superstructure"/>
    <n v="80500"/>
    <x v="252"/>
    <x v="1"/>
    <x v="209"/>
    <x v="1"/>
    <s v="USD"/>
    <n v="1297836000"/>
    <n v="1298268000"/>
    <b v="0"/>
    <b v="1"/>
    <s v="music/rock"/>
    <x v="253"/>
    <n v="49216"/>
    <x v="1"/>
    <x v="1"/>
  </r>
  <r>
    <x v="256"/>
    <s v="Smith-Reid"/>
    <s v="Optimized actuating toolset"/>
    <n v="4100"/>
    <x v="253"/>
    <x v="0"/>
    <x v="27"/>
    <x v="4"/>
    <s v="GBP"/>
    <n v="1453615200"/>
    <n v="1456812000"/>
    <b v="0"/>
    <b v="0"/>
    <s v="music/rock"/>
    <x v="254"/>
    <n v="487"/>
    <x v="1"/>
    <x v="1"/>
  </r>
  <r>
    <x v="257"/>
    <s v="Williams Inc"/>
    <s v="Decentralized exuding strategy"/>
    <n v="5700"/>
    <x v="254"/>
    <x v="1"/>
    <x v="45"/>
    <x v="1"/>
    <s v="USD"/>
    <n v="1362463200"/>
    <n v="1363669200"/>
    <b v="0"/>
    <b v="0"/>
    <s v="theater/plays"/>
    <x v="255"/>
    <n v="4207"/>
    <x v="3"/>
    <x v="3"/>
  </r>
  <r>
    <x v="258"/>
    <s v="Duncan, Mcdonald and Miller"/>
    <s v="Assimilated coherent hardware"/>
    <n v="5000"/>
    <x v="255"/>
    <x v="1"/>
    <x v="129"/>
    <x v="1"/>
    <s v="USD"/>
    <n v="1481176800"/>
    <n v="1482904800"/>
    <b v="0"/>
    <b v="1"/>
    <s v="theater/plays"/>
    <x v="256"/>
    <n v="6805"/>
    <x v="3"/>
    <x v="3"/>
  </r>
  <r>
    <x v="259"/>
    <s v="Watkins Ltd"/>
    <s v="Multi-channeled responsive implementation"/>
    <n v="1800"/>
    <x v="256"/>
    <x v="1"/>
    <x v="188"/>
    <x v="1"/>
    <s v="USD"/>
    <n v="1354946400"/>
    <n v="1356588000"/>
    <b v="1"/>
    <b v="0"/>
    <s v="photography/photography books"/>
    <x v="257"/>
    <n v="5446.5"/>
    <x v="7"/>
    <x v="14"/>
  </r>
  <r>
    <x v="260"/>
    <s v="Allen-Jones"/>
    <s v="Centralized modular initiative"/>
    <n v="6300"/>
    <x v="257"/>
    <x v="1"/>
    <x v="210"/>
    <x v="1"/>
    <s v="USD"/>
    <n v="1348808400"/>
    <n v="1349845200"/>
    <b v="0"/>
    <b v="0"/>
    <s v="music/rock"/>
    <x v="258"/>
    <n v="5098"/>
    <x v="1"/>
    <x v="1"/>
  </r>
  <r>
    <x v="261"/>
    <s v="Mason-Smith"/>
    <s v="Reverse-engineered cohesive migration"/>
    <n v="84300"/>
    <x v="258"/>
    <x v="0"/>
    <x v="211"/>
    <x v="1"/>
    <s v="USD"/>
    <n v="1282712400"/>
    <n v="1283058000"/>
    <b v="0"/>
    <b v="1"/>
    <s v="music/rock"/>
    <x v="259"/>
    <n v="13378.5"/>
    <x v="1"/>
    <x v="1"/>
  </r>
  <r>
    <x v="262"/>
    <s v="Lloyd, Kennedy and Davis"/>
    <s v="Compatible multimedia hub"/>
    <n v="1700"/>
    <x v="259"/>
    <x v="1"/>
    <x v="37"/>
    <x v="1"/>
    <s v="USD"/>
    <n v="1301979600"/>
    <n v="1304226000"/>
    <b v="0"/>
    <b v="1"/>
    <s v="music/indie rock"/>
    <x v="260"/>
    <n v="2717.5"/>
    <x v="1"/>
    <x v="7"/>
  </r>
  <r>
    <x v="263"/>
    <s v="Walker Ltd"/>
    <s v="Organic eco-centric success"/>
    <n v="2900"/>
    <x v="260"/>
    <x v="1"/>
    <x v="134"/>
    <x v="1"/>
    <s v="USD"/>
    <n v="1263016800"/>
    <n v="1263016800"/>
    <b v="0"/>
    <b v="0"/>
    <s v="photography/photography books"/>
    <x v="261"/>
    <n v="5477.5"/>
    <x v="7"/>
    <x v="14"/>
  </r>
  <r>
    <x v="264"/>
    <s v="Gordon PLC"/>
    <s v="Virtual reciprocal policy"/>
    <n v="45600"/>
    <x v="261"/>
    <x v="1"/>
    <x v="212"/>
    <x v="1"/>
    <s v="USD"/>
    <n v="1360648800"/>
    <n v="1362031200"/>
    <b v="0"/>
    <b v="0"/>
    <s v="theater/plays"/>
    <x v="262"/>
    <n v="85443.5"/>
    <x v="3"/>
    <x v="3"/>
  </r>
  <r>
    <x v="265"/>
    <s v="Lee and Sons"/>
    <s v="Persevering interactive emulation"/>
    <n v="4900"/>
    <x v="262"/>
    <x v="1"/>
    <x v="99"/>
    <x v="1"/>
    <s v="USD"/>
    <n v="1451800800"/>
    <n v="1455602400"/>
    <b v="0"/>
    <b v="0"/>
    <s v="theater/plays"/>
    <x v="263"/>
    <n v="3058.5"/>
    <x v="3"/>
    <x v="3"/>
  </r>
  <r>
    <x v="266"/>
    <s v="Cole LLC"/>
    <s v="Proactive responsive emulation"/>
    <n v="111900"/>
    <x v="263"/>
    <x v="0"/>
    <x v="213"/>
    <x v="6"/>
    <s v="EUR"/>
    <n v="1415340000"/>
    <n v="1418191200"/>
    <b v="0"/>
    <b v="1"/>
    <s v="music/jazz"/>
    <x v="264"/>
    <n v="44542"/>
    <x v="1"/>
    <x v="17"/>
  </r>
  <r>
    <x v="267"/>
    <s v="Acosta PLC"/>
    <s v="Extended eco-centric function"/>
    <n v="61600"/>
    <x v="264"/>
    <x v="1"/>
    <x v="214"/>
    <x v="2"/>
    <s v="AUD"/>
    <n v="1351054800"/>
    <n v="1352440800"/>
    <b v="0"/>
    <b v="0"/>
    <s v="theater/plays"/>
    <x v="265"/>
    <n v="73339"/>
    <x v="3"/>
    <x v="3"/>
  </r>
  <r>
    <x v="268"/>
    <s v="Brown-Mckee"/>
    <s v="Networked optimal productivity"/>
    <n v="1500"/>
    <x v="265"/>
    <x v="1"/>
    <x v="44"/>
    <x v="1"/>
    <s v="USD"/>
    <n v="1349326800"/>
    <n v="1353304800"/>
    <b v="0"/>
    <b v="0"/>
    <s v="film &amp; video/documentary"/>
    <x v="266"/>
    <n v="1378"/>
    <x v="4"/>
    <x v="4"/>
  </r>
  <r>
    <x v="269"/>
    <s v="Miles and Sons"/>
    <s v="Persistent attitude-oriented approach"/>
    <n v="3500"/>
    <x v="266"/>
    <x v="1"/>
    <x v="215"/>
    <x v="1"/>
    <s v="USD"/>
    <n v="1548914400"/>
    <n v="1550728800"/>
    <b v="0"/>
    <b v="0"/>
    <s v="film &amp; video/television"/>
    <x v="267"/>
    <n v="4464.5"/>
    <x v="4"/>
    <x v="19"/>
  </r>
  <r>
    <x v="270"/>
    <s v="Sawyer, Horton and Williams"/>
    <s v="Triple-buffered 4thgeneration toolset"/>
    <n v="173900"/>
    <x v="267"/>
    <x v="3"/>
    <x v="216"/>
    <x v="1"/>
    <s v="USD"/>
    <n v="1291269600"/>
    <n v="1291442400"/>
    <b v="0"/>
    <b v="0"/>
    <s v="games/video games"/>
    <x v="268"/>
    <n v="24575"/>
    <x v="6"/>
    <x v="11"/>
  </r>
  <r>
    <x v="271"/>
    <s v="Foley-Cox"/>
    <s v="Progressive zero administration leverage"/>
    <n v="153700"/>
    <x v="268"/>
    <x v="2"/>
    <x v="217"/>
    <x v="1"/>
    <s v="USD"/>
    <n v="1449468000"/>
    <n v="1452146400"/>
    <b v="0"/>
    <b v="0"/>
    <s v="photography/photography books"/>
    <x v="269"/>
    <n v="1007"/>
    <x v="7"/>
    <x v="14"/>
  </r>
  <r>
    <x v="272"/>
    <s v="Horton, Morrison and Clark"/>
    <s v="Networked radical neural-net"/>
    <n v="51100"/>
    <x v="269"/>
    <x v="1"/>
    <x v="218"/>
    <x v="1"/>
    <s v="USD"/>
    <n v="1562734800"/>
    <n v="1564894800"/>
    <b v="0"/>
    <b v="1"/>
    <s v="theater/plays"/>
    <x v="270"/>
    <n v="78621.5"/>
    <x v="3"/>
    <x v="3"/>
  </r>
  <r>
    <x v="273"/>
    <s v="Thomas and Sons"/>
    <s v="Re-engineered heuristic forecast"/>
    <n v="7800"/>
    <x v="270"/>
    <x v="1"/>
    <x v="219"/>
    <x v="0"/>
    <s v="CAD"/>
    <n v="1505624400"/>
    <n v="1505883600"/>
    <b v="0"/>
    <b v="0"/>
    <s v="theater/plays"/>
    <x v="271"/>
    <n v="5493"/>
    <x v="3"/>
    <x v="3"/>
  </r>
  <r>
    <x v="274"/>
    <s v="Morgan-Jenkins"/>
    <s v="Fully-configurable background algorithm"/>
    <n v="2400"/>
    <x v="271"/>
    <x v="0"/>
    <x v="27"/>
    <x v="1"/>
    <s v="USD"/>
    <n v="1509948000"/>
    <n v="1510380000"/>
    <b v="0"/>
    <b v="0"/>
    <s v="theater/plays"/>
    <x v="272"/>
    <n v="394"/>
    <x v="3"/>
    <x v="3"/>
  </r>
  <r>
    <x v="275"/>
    <s v="Ward, Sanchez and Kemp"/>
    <s v="Stand-alone discrete Graphical User Interface"/>
    <n v="3900"/>
    <x v="272"/>
    <x v="1"/>
    <x v="220"/>
    <x v="1"/>
    <s v="USD"/>
    <n v="1554526800"/>
    <n v="1555218000"/>
    <b v="0"/>
    <b v="0"/>
    <s v="publishing/translations"/>
    <x v="273"/>
    <n v="4767.5"/>
    <x v="5"/>
    <x v="18"/>
  </r>
  <r>
    <x v="276"/>
    <s v="Fields Ltd"/>
    <s v="Front-line foreground project"/>
    <n v="5500"/>
    <x v="273"/>
    <x v="0"/>
    <x v="221"/>
    <x v="1"/>
    <s v="USD"/>
    <n v="1334811600"/>
    <n v="1335243600"/>
    <b v="0"/>
    <b v="1"/>
    <s v="games/video games"/>
    <x v="274"/>
    <n v="2728.5"/>
    <x v="6"/>
    <x v="11"/>
  </r>
  <r>
    <x v="277"/>
    <s v="Ramos-Mitchell"/>
    <s v="Persevering system-worthy info-mediaries"/>
    <n v="700"/>
    <x v="274"/>
    <x v="1"/>
    <x v="100"/>
    <x v="1"/>
    <s v="USD"/>
    <n v="1279515600"/>
    <n v="1279688400"/>
    <b v="0"/>
    <b v="0"/>
    <s v="theater/plays"/>
    <x v="275"/>
    <n v="3774"/>
    <x v="3"/>
    <x v="3"/>
  </r>
  <r>
    <x v="278"/>
    <s v="Higgins, Davis and Salazar"/>
    <s v="Distributed multi-tasking strategy"/>
    <n v="2700"/>
    <x v="275"/>
    <x v="1"/>
    <x v="222"/>
    <x v="1"/>
    <s v="USD"/>
    <n v="1353909600"/>
    <n v="1356069600"/>
    <b v="0"/>
    <b v="0"/>
    <s v="technology/web"/>
    <x v="276"/>
    <n v="4445"/>
    <x v="2"/>
    <x v="2"/>
  </r>
  <r>
    <x v="279"/>
    <s v="Smith-Jenkins"/>
    <s v="Vision-oriented methodical application"/>
    <n v="8000"/>
    <x v="276"/>
    <x v="1"/>
    <x v="223"/>
    <x v="1"/>
    <s v="USD"/>
    <n v="1535950800"/>
    <n v="1536210000"/>
    <b v="0"/>
    <b v="0"/>
    <s v="theater/plays"/>
    <x v="277"/>
    <n v="7101"/>
    <x v="3"/>
    <x v="3"/>
  </r>
  <r>
    <x v="280"/>
    <s v="Braun PLC"/>
    <s v="Function-based high-level infrastructure"/>
    <n v="2500"/>
    <x v="277"/>
    <x v="1"/>
    <x v="224"/>
    <x v="1"/>
    <s v="USD"/>
    <n v="1511244000"/>
    <n v="1511762400"/>
    <b v="0"/>
    <b v="0"/>
    <s v="film &amp; video/animation"/>
    <x v="278"/>
    <n v="7464.5"/>
    <x v="4"/>
    <x v="10"/>
  </r>
  <r>
    <x v="281"/>
    <s v="Drake PLC"/>
    <s v="Profound object-oriented paradigm"/>
    <n v="164500"/>
    <x v="278"/>
    <x v="0"/>
    <x v="225"/>
    <x v="1"/>
    <s v="USD"/>
    <n v="1331445600"/>
    <n v="1333256400"/>
    <b v="0"/>
    <b v="1"/>
    <s v="theater/plays"/>
    <x v="279"/>
    <n v="76307"/>
    <x v="3"/>
    <x v="3"/>
  </r>
  <r>
    <x v="282"/>
    <s v="Ross, Kelly and Brown"/>
    <s v="Virtual contextually-based circuit"/>
    <n v="8400"/>
    <x v="279"/>
    <x v="1"/>
    <x v="221"/>
    <x v="1"/>
    <s v="USD"/>
    <n v="1480226400"/>
    <n v="1480744800"/>
    <b v="0"/>
    <b v="1"/>
    <s v="film &amp; video/television"/>
    <x v="280"/>
    <n v="4604.5"/>
    <x v="4"/>
    <x v="19"/>
  </r>
  <r>
    <x v="283"/>
    <s v="Lucas-Mullins"/>
    <s v="Business-focused dynamic instruction set"/>
    <n v="8100"/>
    <x v="280"/>
    <x v="0"/>
    <x v="226"/>
    <x v="3"/>
    <s v="DKK"/>
    <n v="1464584400"/>
    <n v="1465016400"/>
    <b v="0"/>
    <b v="0"/>
    <s v="music/rock"/>
    <x v="281"/>
    <n v="773"/>
    <x v="1"/>
    <x v="1"/>
  </r>
  <r>
    <x v="284"/>
    <s v="Tran LLC"/>
    <s v="Ameliorated fresh-thinking protocol"/>
    <n v="9800"/>
    <x v="281"/>
    <x v="0"/>
    <x v="227"/>
    <x v="1"/>
    <s v="USD"/>
    <n v="1335848400"/>
    <n v="1336280400"/>
    <b v="0"/>
    <b v="0"/>
    <s v="technology/web"/>
    <x v="282"/>
    <n v="4142.5"/>
    <x v="2"/>
    <x v="2"/>
  </r>
  <r>
    <x v="285"/>
    <s v="Dawson, Brady and Gilbert"/>
    <s v="Front-line optimizing emulation"/>
    <n v="900"/>
    <x v="282"/>
    <x v="1"/>
    <x v="228"/>
    <x v="1"/>
    <s v="USD"/>
    <n v="1473483600"/>
    <n v="1476766800"/>
    <b v="0"/>
    <b v="0"/>
    <s v="theater/plays"/>
    <x v="283"/>
    <n v="3305.5"/>
    <x v="3"/>
    <x v="3"/>
  </r>
  <r>
    <x v="286"/>
    <s v="Obrien-Aguirre"/>
    <s v="Devolved uniform complexity"/>
    <n v="112100"/>
    <x v="283"/>
    <x v="3"/>
    <x v="229"/>
    <x v="1"/>
    <s v="USD"/>
    <n v="1479880800"/>
    <n v="1480485600"/>
    <b v="0"/>
    <b v="0"/>
    <s v="theater/plays"/>
    <x v="284"/>
    <n v="9870.5"/>
    <x v="3"/>
    <x v="3"/>
  </r>
  <r>
    <x v="287"/>
    <s v="Ferguson PLC"/>
    <s v="Public-key intangible superstructure"/>
    <n v="6300"/>
    <x v="284"/>
    <x v="1"/>
    <x v="230"/>
    <x v="1"/>
    <s v="USD"/>
    <n v="1430197200"/>
    <n v="1430197200"/>
    <b v="0"/>
    <b v="0"/>
    <s v="music/electric music"/>
    <x v="285"/>
    <n v="6694.5"/>
    <x v="1"/>
    <x v="5"/>
  </r>
  <r>
    <x v="288"/>
    <s v="Garcia Ltd"/>
    <s v="Secured global success"/>
    <n v="5600"/>
    <x v="285"/>
    <x v="0"/>
    <x v="231"/>
    <x v="3"/>
    <s v="DKK"/>
    <n v="1331701200"/>
    <n v="1331787600"/>
    <b v="0"/>
    <b v="1"/>
    <s v="music/metal"/>
    <x v="286"/>
    <n v="2806.5"/>
    <x v="1"/>
    <x v="16"/>
  </r>
  <r>
    <x v="289"/>
    <s v="Smith, Love and Smith"/>
    <s v="Grass-roots mission-critical capability"/>
    <n v="800"/>
    <x v="286"/>
    <x v="1"/>
    <x v="232"/>
    <x v="0"/>
    <s v="CAD"/>
    <n v="1438578000"/>
    <n v="1438837200"/>
    <b v="0"/>
    <b v="0"/>
    <s v="theater/plays"/>
    <x v="287"/>
    <n v="6905.5"/>
    <x v="3"/>
    <x v="3"/>
  </r>
  <r>
    <x v="290"/>
    <s v="Wilson, Hall and Osborne"/>
    <s v="Advanced global data-warehouse"/>
    <n v="168600"/>
    <x v="287"/>
    <x v="0"/>
    <x v="233"/>
    <x v="1"/>
    <s v="USD"/>
    <n v="1368162000"/>
    <n v="1370926800"/>
    <b v="0"/>
    <b v="1"/>
    <s v="film &amp; video/documentary"/>
    <x v="288"/>
    <n v="46315"/>
    <x v="4"/>
    <x v="4"/>
  </r>
  <r>
    <x v="291"/>
    <s v="Bell, Grimes and Kerr"/>
    <s v="Self-enabling uniform complexity"/>
    <n v="1800"/>
    <x v="288"/>
    <x v="1"/>
    <x v="37"/>
    <x v="1"/>
    <s v="USD"/>
    <n v="1318654800"/>
    <n v="1319000400"/>
    <b v="1"/>
    <b v="0"/>
    <s v="technology/web"/>
    <x v="289"/>
    <n v="4163"/>
    <x v="2"/>
    <x v="2"/>
  </r>
  <r>
    <x v="292"/>
    <s v="Ho-Harris"/>
    <s v="Versatile cohesive encoding"/>
    <n v="7300"/>
    <x v="289"/>
    <x v="0"/>
    <x v="234"/>
    <x v="1"/>
    <s v="USD"/>
    <n v="1331874000"/>
    <n v="1333429200"/>
    <b v="0"/>
    <b v="0"/>
    <s v="food/food trucks"/>
    <x v="290"/>
    <n v="363.5"/>
    <x v="0"/>
    <x v="0"/>
  </r>
  <r>
    <x v="293"/>
    <s v="Ross Group"/>
    <s v="Organized executive solution"/>
    <n v="6500"/>
    <x v="290"/>
    <x v="3"/>
    <x v="235"/>
    <x v="6"/>
    <s v="EUR"/>
    <n v="1286254800"/>
    <n v="1287032400"/>
    <b v="0"/>
    <b v="0"/>
    <s v="theater/plays"/>
    <x v="291"/>
    <n v="548.5"/>
    <x v="3"/>
    <x v="3"/>
  </r>
  <r>
    <x v="294"/>
    <s v="Turner-Davis"/>
    <s v="Automated local emulation"/>
    <n v="600"/>
    <x v="291"/>
    <x v="1"/>
    <x v="236"/>
    <x v="1"/>
    <s v="USD"/>
    <n v="1540530000"/>
    <n v="1541570400"/>
    <b v="0"/>
    <b v="0"/>
    <s v="theater/plays"/>
    <x v="292"/>
    <n v="4110.5"/>
    <x v="3"/>
    <x v="3"/>
  </r>
  <r>
    <x v="295"/>
    <s v="Smith, Jackson and Herrera"/>
    <s v="Enterprise-wide intermediate middleware"/>
    <n v="192900"/>
    <x v="292"/>
    <x v="0"/>
    <x v="237"/>
    <x v="5"/>
    <s v="CHF"/>
    <n v="1381813200"/>
    <n v="1383976800"/>
    <b v="0"/>
    <b v="0"/>
    <s v="theater/plays"/>
    <x v="293"/>
    <n v="35339.5"/>
    <x v="3"/>
    <x v="3"/>
  </r>
  <r>
    <x v="296"/>
    <s v="Smith-Hess"/>
    <s v="Grass-roots real-time Local Area Network"/>
    <n v="6100"/>
    <x v="293"/>
    <x v="0"/>
    <x v="63"/>
    <x v="2"/>
    <s v="AUD"/>
    <n v="1548655200"/>
    <n v="1550556000"/>
    <b v="0"/>
    <b v="0"/>
    <s v="theater/plays"/>
    <x v="294"/>
    <n v="1695"/>
    <x v="3"/>
    <x v="3"/>
  </r>
  <r>
    <x v="297"/>
    <s v="Brown, Herring and Bass"/>
    <s v="Organized client-driven capacity"/>
    <n v="7200"/>
    <x v="294"/>
    <x v="0"/>
    <x v="238"/>
    <x v="2"/>
    <s v="AUD"/>
    <n v="1389679200"/>
    <n v="1390456800"/>
    <b v="0"/>
    <b v="1"/>
    <s v="theater/plays"/>
    <x v="295"/>
    <n v="3444.5"/>
    <x v="3"/>
    <x v="3"/>
  </r>
  <r>
    <x v="298"/>
    <s v="Chase, Garcia and Johnson"/>
    <s v="Adaptive intangible database"/>
    <n v="3500"/>
    <x v="295"/>
    <x v="1"/>
    <x v="239"/>
    <x v="1"/>
    <s v="USD"/>
    <n v="1456466400"/>
    <n v="1458018000"/>
    <b v="0"/>
    <b v="1"/>
    <s v="music/rock"/>
    <x v="296"/>
    <n v="2554.5"/>
    <x v="1"/>
    <x v="1"/>
  </r>
  <r>
    <x v="299"/>
    <s v="Ramsey and Sons"/>
    <s v="Grass-roots contextually-based algorithm"/>
    <n v="3800"/>
    <x v="296"/>
    <x v="0"/>
    <x v="240"/>
    <x v="1"/>
    <s v="USD"/>
    <n v="1456984800"/>
    <n v="1461819600"/>
    <b v="0"/>
    <b v="0"/>
    <s v="food/food trucks"/>
    <x v="297"/>
    <n v="1001.5"/>
    <x v="0"/>
    <x v="0"/>
  </r>
  <r>
    <x v="300"/>
    <s v="Cooke PLC"/>
    <s v="Focused executive core"/>
    <n v="100"/>
    <x v="297"/>
    <x v="0"/>
    <x v="49"/>
    <x v="3"/>
    <s v="DKK"/>
    <n v="1504069200"/>
    <n v="1504155600"/>
    <b v="0"/>
    <b v="1"/>
    <s v="publishing/nonfiction"/>
    <x v="298"/>
    <n v="3"/>
    <x v="5"/>
    <x v="9"/>
  </r>
  <r>
    <x v="301"/>
    <s v="Wong-Walker"/>
    <s v="Multi-channeled disintermediate policy"/>
    <n v="900"/>
    <x v="298"/>
    <x v="1"/>
    <x v="241"/>
    <x v="1"/>
    <s v="USD"/>
    <n v="1424930400"/>
    <n v="1426395600"/>
    <b v="0"/>
    <b v="0"/>
    <s v="film &amp; video/documentary"/>
    <x v="299"/>
    <n v="6198.5"/>
    <x v="4"/>
    <x v="4"/>
  </r>
  <r>
    <x v="302"/>
    <s v="Ferguson, Collins and Mata"/>
    <s v="Customizable bi-directional hardware"/>
    <n v="76100"/>
    <x v="299"/>
    <x v="0"/>
    <x v="242"/>
    <x v="1"/>
    <s v="USD"/>
    <n v="1535864400"/>
    <n v="1537074000"/>
    <b v="0"/>
    <b v="0"/>
    <s v="theater/plays"/>
    <x v="300"/>
    <n v="12239.5"/>
    <x v="3"/>
    <x v="3"/>
  </r>
  <r>
    <x v="303"/>
    <s v="Guerrero, Flores and Jenkins"/>
    <s v="Networked optimal architecture"/>
    <n v="3400"/>
    <x v="300"/>
    <x v="0"/>
    <x v="235"/>
    <x v="1"/>
    <s v="USD"/>
    <n v="1452146400"/>
    <n v="1452578400"/>
    <b v="0"/>
    <b v="0"/>
    <s v="music/indie rock"/>
    <x v="301"/>
    <n v="1420.5"/>
    <x v="1"/>
    <x v="7"/>
  </r>
  <r>
    <x v="304"/>
    <s v="Peterson PLC"/>
    <s v="User-friendly discrete benchmark"/>
    <n v="2100"/>
    <x v="301"/>
    <x v="1"/>
    <x v="23"/>
    <x v="1"/>
    <s v="USD"/>
    <n v="1470546000"/>
    <n v="1474088400"/>
    <b v="0"/>
    <b v="0"/>
    <s v="film &amp; video/documentary"/>
    <x v="302"/>
    <n v="5805.5"/>
    <x v="4"/>
    <x v="4"/>
  </r>
  <r>
    <x v="305"/>
    <s v="Townsend Ltd"/>
    <s v="Grass-roots actuating policy"/>
    <n v="2800"/>
    <x v="302"/>
    <x v="1"/>
    <x v="72"/>
    <x v="1"/>
    <s v="USD"/>
    <n v="1458363600"/>
    <n v="1461906000"/>
    <b v="0"/>
    <b v="0"/>
    <s v="theater/plays"/>
    <x v="303"/>
    <n v="4049.5"/>
    <x v="3"/>
    <x v="3"/>
  </r>
  <r>
    <x v="306"/>
    <s v="Rush, Reed and Hall"/>
    <s v="Enterprise-wide 3rdgeneration knowledge user"/>
    <n v="6500"/>
    <x v="303"/>
    <x v="0"/>
    <x v="243"/>
    <x v="1"/>
    <s v="USD"/>
    <n v="1500008400"/>
    <n v="1500267600"/>
    <b v="0"/>
    <b v="1"/>
    <s v="theater/plays"/>
    <x v="304"/>
    <n v="260.5"/>
    <x v="3"/>
    <x v="3"/>
  </r>
  <r>
    <x v="307"/>
    <s v="Salazar-Dodson"/>
    <s v="Face-to-face zero tolerance moderator"/>
    <n v="32900"/>
    <x v="304"/>
    <x v="1"/>
    <x v="244"/>
    <x v="3"/>
    <s v="DKK"/>
    <n v="1338958800"/>
    <n v="1340686800"/>
    <b v="0"/>
    <b v="1"/>
    <s v="publishing/fiction"/>
    <x v="305"/>
    <n v="22066"/>
    <x v="5"/>
    <x v="13"/>
  </r>
  <r>
    <x v="308"/>
    <s v="Davis Ltd"/>
    <s v="Grass-roots optimizing projection"/>
    <n v="118200"/>
    <x v="305"/>
    <x v="0"/>
    <x v="245"/>
    <x v="1"/>
    <s v="USD"/>
    <n v="1303102800"/>
    <n v="1303189200"/>
    <b v="0"/>
    <b v="0"/>
    <s v="theater/plays"/>
    <x v="306"/>
    <n v="44181.5"/>
    <x v="3"/>
    <x v="3"/>
  </r>
  <r>
    <x v="309"/>
    <s v="Harris-Perry"/>
    <s v="User-centric 6thgeneration attitude"/>
    <n v="4100"/>
    <x v="306"/>
    <x v="3"/>
    <x v="51"/>
    <x v="1"/>
    <s v="USD"/>
    <n v="1316581200"/>
    <n v="1318309200"/>
    <b v="0"/>
    <b v="1"/>
    <s v="music/indie rock"/>
    <x v="307"/>
    <n v="1581"/>
    <x v="1"/>
    <x v="7"/>
  </r>
  <r>
    <x v="310"/>
    <s v="Velazquez, Hunt and Ortiz"/>
    <s v="Switchable zero tolerance website"/>
    <n v="7800"/>
    <x v="307"/>
    <x v="0"/>
    <x v="36"/>
    <x v="1"/>
    <s v="USD"/>
    <n v="1270789200"/>
    <n v="1272171600"/>
    <b v="0"/>
    <b v="0"/>
    <s v="games/video games"/>
    <x v="308"/>
    <n v="801"/>
    <x v="6"/>
    <x v="11"/>
  </r>
  <r>
    <x v="311"/>
    <s v="Flores PLC"/>
    <s v="Focused real-time help-desk"/>
    <n v="6300"/>
    <x v="308"/>
    <x v="1"/>
    <x v="246"/>
    <x v="1"/>
    <s v="USD"/>
    <n v="1297836000"/>
    <n v="1298872800"/>
    <b v="0"/>
    <b v="0"/>
    <s v="theater/plays"/>
    <x v="309"/>
    <n v="6466.5"/>
    <x v="3"/>
    <x v="3"/>
  </r>
  <r>
    <x v="312"/>
    <s v="Martinez LLC"/>
    <s v="Robust impactful approach"/>
    <n v="59100"/>
    <x v="309"/>
    <x v="1"/>
    <x v="247"/>
    <x v="1"/>
    <s v="USD"/>
    <n v="1382677200"/>
    <n v="1383282000"/>
    <b v="0"/>
    <b v="0"/>
    <s v="theater/plays"/>
    <x v="310"/>
    <n v="93543.5"/>
    <x v="3"/>
    <x v="3"/>
  </r>
  <r>
    <x v="313"/>
    <s v="Miller-Irwin"/>
    <s v="Secured maximized policy"/>
    <n v="2200"/>
    <x v="310"/>
    <x v="1"/>
    <x v="248"/>
    <x v="1"/>
    <s v="USD"/>
    <n v="1330322400"/>
    <n v="1330495200"/>
    <b v="0"/>
    <b v="0"/>
    <s v="music/rock"/>
    <x v="311"/>
    <n v="4460"/>
    <x v="1"/>
    <x v="1"/>
  </r>
  <r>
    <x v="314"/>
    <s v="Sanchez-Morgan"/>
    <s v="Realigned upward-trending strategy"/>
    <n v="1400"/>
    <x v="311"/>
    <x v="1"/>
    <x v="221"/>
    <x v="1"/>
    <s v="USD"/>
    <n v="1552366800"/>
    <n v="1552798800"/>
    <b v="0"/>
    <b v="1"/>
    <s v="film &amp; video/documentary"/>
    <x v="312"/>
    <n v="2129.5"/>
    <x v="4"/>
    <x v="4"/>
  </r>
  <r>
    <x v="315"/>
    <s v="Lopez, Adams and Johnson"/>
    <s v="Open-source interactive knowledge user"/>
    <n v="9500"/>
    <x v="312"/>
    <x v="0"/>
    <x v="249"/>
    <x v="1"/>
    <s v="USD"/>
    <n v="1400907600"/>
    <n v="1403413200"/>
    <b v="0"/>
    <b v="0"/>
    <s v="theater/plays"/>
    <x v="313"/>
    <n v="1625.5"/>
    <x v="3"/>
    <x v="3"/>
  </r>
  <r>
    <x v="316"/>
    <s v="Martin-Marshall"/>
    <s v="Configurable demand-driven matrix"/>
    <n v="9600"/>
    <x v="313"/>
    <x v="0"/>
    <x v="250"/>
    <x v="6"/>
    <s v="EUR"/>
    <n v="1574143200"/>
    <n v="1574229600"/>
    <b v="0"/>
    <b v="1"/>
    <s v="food/food trucks"/>
    <x v="314"/>
    <n v="3254.5"/>
    <x v="0"/>
    <x v="0"/>
  </r>
  <r>
    <x v="317"/>
    <s v="Summers PLC"/>
    <s v="Cross-group coherent hierarchy"/>
    <n v="6600"/>
    <x v="314"/>
    <x v="0"/>
    <x v="141"/>
    <x v="1"/>
    <s v="USD"/>
    <n v="1494738000"/>
    <n v="1495861200"/>
    <b v="0"/>
    <b v="0"/>
    <s v="theater/plays"/>
    <x v="315"/>
    <n v="649.5"/>
    <x v="3"/>
    <x v="3"/>
  </r>
  <r>
    <x v="318"/>
    <s v="Young, Hart and Ryan"/>
    <s v="Decentralized demand-driven open system"/>
    <n v="5700"/>
    <x v="315"/>
    <x v="0"/>
    <x v="68"/>
    <x v="1"/>
    <s v="USD"/>
    <n v="1392357600"/>
    <n v="1392530400"/>
    <b v="0"/>
    <b v="0"/>
    <s v="music/rock"/>
    <x v="316"/>
    <n v="460"/>
    <x v="1"/>
    <x v="1"/>
  </r>
  <r>
    <x v="319"/>
    <s v="Mills Group"/>
    <s v="Advanced empowering matrix"/>
    <n v="8400"/>
    <x v="316"/>
    <x v="3"/>
    <x v="251"/>
    <x v="1"/>
    <s v="USD"/>
    <n v="1281589200"/>
    <n v="1283662800"/>
    <b v="0"/>
    <b v="0"/>
    <s v="technology/web"/>
    <x v="317"/>
    <n v="1657.5"/>
    <x v="2"/>
    <x v="2"/>
  </r>
  <r>
    <x v="320"/>
    <s v="Sandoval-Powell"/>
    <s v="Phased holistic implementation"/>
    <n v="84400"/>
    <x v="317"/>
    <x v="0"/>
    <x v="175"/>
    <x v="1"/>
    <s v="USD"/>
    <n v="1305003600"/>
    <n v="1305781200"/>
    <b v="0"/>
    <b v="0"/>
    <s v="publishing/fiction"/>
    <x v="318"/>
    <n v="4086"/>
    <x v="5"/>
    <x v="13"/>
  </r>
  <r>
    <x v="321"/>
    <s v="Mills, Frazier and Perez"/>
    <s v="Proactive attitude-oriented knowledge user"/>
    <n v="170400"/>
    <x v="318"/>
    <x v="0"/>
    <x v="194"/>
    <x v="1"/>
    <s v="USD"/>
    <n v="1301634000"/>
    <n v="1302325200"/>
    <b v="0"/>
    <b v="0"/>
    <s v="film &amp; video/shorts"/>
    <x v="319"/>
    <n v="81445"/>
    <x v="4"/>
    <x v="12"/>
  </r>
  <r>
    <x v="322"/>
    <s v="Hebert Group"/>
    <s v="Visionary asymmetric Graphical User Interface"/>
    <n v="117900"/>
    <x v="319"/>
    <x v="1"/>
    <x v="252"/>
    <x v="1"/>
    <s v="USD"/>
    <n v="1290664800"/>
    <n v="1291788000"/>
    <b v="0"/>
    <b v="0"/>
    <s v="theater/plays"/>
    <x v="320"/>
    <n v="100772.5"/>
    <x v="3"/>
    <x v="3"/>
  </r>
  <r>
    <x v="323"/>
    <s v="Cole, Smith and Wood"/>
    <s v="Integrated zero-defect help-desk"/>
    <n v="8900"/>
    <x v="320"/>
    <x v="0"/>
    <x v="150"/>
    <x v="4"/>
    <s v="GBP"/>
    <n v="1395896400"/>
    <n v="1396069200"/>
    <b v="0"/>
    <b v="0"/>
    <s v="film &amp; video/documentary"/>
    <x v="321"/>
    <n v="1087"/>
    <x v="4"/>
    <x v="4"/>
  </r>
  <r>
    <x v="324"/>
    <s v="Harris, Hall and Harris"/>
    <s v="Inverse analyzing matrices"/>
    <n v="7100"/>
    <x v="321"/>
    <x v="1"/>
    <x v="253"/>
    <x v="1"/>
    <s v="USD"/>
    <n v="1434862800"/>
    <n v="1435899600"/>
    <b v="0"/>
    <b v="1"/>
    <s v="theater/plays"/>
    <x v="322"/>
    <n v="5977.5"/>
    <x v="3"/>
    <x v="3"/>
  </r>
  <r>
    <x v="325"/>
    <s v="Saunders Group"/>
    <s v="Programmable systemic implementation"/>
    <n v="6500"/>
    <x v="322"/>
    <x v="0"/>
    <x v="107"/>
    <x v="1"/>
    <s v="USD"/>
    <n v="1529125200"/>
    <n v="1531112400"/>
    <b v="0"/>
    <b v="1"/>
    <s v="theater/plays"/>
    <x v="323"/>
    <n v="2985"/>
    <x v="3"/>
    <x v="3"/>
  </r>
  <r>
    <x v="326"/>
    <s v="Pham, Avila and Nash"/>
    <s v="Multi-channeled next generation architecture"/>
    <n v="7200"/>
    <x v="323"/>
    <x v="0"/>
    <x v="58"/>
    <x v="1"/>
    <s v="USD"/>
    <n v="1451109600"/>
    <n v="1451628000"/>
    <b v="0"/>
    <b v="0"/>
    <s v="film &amp; video/animation"/>
    <x v="324"/>
    <n v="1727"/>
    <x v="4"/>
    <x v="10"/>
  </r>
  <r>
    <x v="327"/>
    <s v="Patterson, Salinas and Lucas"/>
    <s v="Digitized 3rdgeneration encoding"/>
    <n v="2600"/>
    <x v="324"/>
    <x v="0"/>
    <x v="254"/>
    <x v="1"/>
    <s v="USD"/>
    <n v="1566968400"/>
    <n v="1567314000"/>
    <b v="0"/>
    <b v="1"/>
    <s v="theater/plays"/>
    <x v="325"/>
    <n v="517.5"/>
    <x v="3"/>
    <x v="3"/>
  </r>
  <r>
    <x v="328"/>
    <s v="Young PLC"/>
    <s v="Innovative well-modulated functionalities"/>
    <n v="98700"/>
    <x v="325"/>
    <x v="1"/>
    <x v="255"/>
    <x v="1"/>
    <s v="USD"/>
    <n v="1543557600"/>
    <n v="1544508000"/>
    <b v="0"/>
    <b v="0"/>
    <s v="music/rock"/>
    <x v="326"/>
    <n v="67133.5"/>
    <x v="1"/>
    <x v="1"/>
  </r>
  <r>
    <x v="329"/>
    <s v="Willis and Sons"/>
    <s v="Fundamental incremental database"/>
    <n v="93800"/>
    <x v="326"/>
    <x v="2"/>
    <x v="57"/>
    <x v="1"/>
    <s v="USD"/>
    <n v="1481522400"/>
    <n v="1482472800"/>
    <b v="0"/>
    <b v="0"/>
    <s v="games/video games"/>
    <x v="327"/>
    <n v="10844"/>
    <x v="6"/>
    <x v="11"/>
  </r>
  <r>
    <x v="330"/>
    <s v="Thompson-Bates"/>
    <s v="Expanded encompassing open architecture"/>
    <n v="33700"/>
    <x v="327"/>
    <x v="1"/>
    <x v="256"/>
    <x v="4"/>
    <s v="GBP"/>
    <n v="1512712800"/>
    <n v="1512799200"/>
    <b v="0"/>
    <b v="0"/>
    <s v="film &amp; video/documentary"/>
    <x v="328"/>
    <n v="31857.5"/>
    <x v="4"/>
    <x v="4"/>
  </r>
  <r>
    <x v="331"/>
    <s v="Rose-Silva"/>
    <s v="Intuitive static portal"/>
    <n v="3300"/>
    <x v="328"/>
    <x v="1"/>
    <x v="257"/>
    <x v="1"/>
    <s v="USD"/>
    <n v="1324274400"/>
    <n v="1324360800"/>
    <b v="0"/>
    <b v="0"/>
    <s v="food/food trucks"/>
    <x v="329"/>
    <n v="7416.5"/>
    <x v="0"/>
    <x v="0"/>
  </r>
  <r>
    <x v="332"/>
    <s v="Pacheco, Johnson and Torres"/>
    <s v="Optional bandwidth-monitored definition"/>
    <n v="20700"/>
    <x v="329"/>
    <x v="1"/>
    <x v="258"/>
    <x v="1"/>
    <s v="USD"/>
    <n v="1364446800"/>
    <n v="1364533200"/>
    <b v="0"/>
    <b v="0"/>
    <s v="technology/wearables"/>
    <x v="330"/>
    <n v="20933"/>
    <x v="2"/>
    <x v="8"/>
  </r>
  <r>
    <x v="333"/>
    <s v="Carlson, Dixon and Jones"/>
    <s v="Persistent well-modulated synergy"/>
    <n v="9600"/>
    <x v="330"/>
    <x v="1"/>
    <x v="259"/>
    <x v="1"/>
    <s v="USD"/>
    <n v="1542693600"/>
    <n v="1545112800"/>
    <b v="0"/>
    <b v="0"/>
    <s v="theater/plays"/>
    <x v="331"/>
    <n v="6076.5"/>
    <x v="3"/>
    <x v="3"/>
  </r>
  <r>
    <x v="334"/>
    <s v="Mcgee Group"/>
    <s v="Assimilated discrete algorithm"/>
    <n v="66200"/>
    <x v="331"/>
    <x v="1"/>
    <x v="260"/>
    <x v="1"/>
    <s v="USD"/>
    <n v="1515564000"/>
    <n v="1516168800"/>
    <b v="0"/>
    <b v="0"/>
    <s v="music/rock"/>
    <x v="332"/>
    <n v="62325.5"/>
    <x v="1"/>
    <x v="1"/>
  </r>
  <r>
    <x v="335"/>
    <s v="Jordan-Acosta"/>
    <s v="Operative uniform hub"/>
    <n v="173800"/>
    <x v="332"/>
    <x v="1"/>
    <x v="261"/>
    <x v="1"/>
    <s v="USD"/>
    <n v="1573797600"/>
    <n v="1574920800"/>
    <b v="0"/>
    <b v="0"/>
    <s v="music/rock"/>
    <x v="333"/>
    <n v="100455.5"/>
    <x v="1"/>
    <x v="1"/>
  </r>
  <r>
    <x v="336"/>
    <s v="Nunez Inc"/>
    <s v="Customizable intangible capability"/>
    <n v="70700"/>
    <x v="333"/>
    <x v="0"/>
    <x v="262"/>
    <x v="1"/>
    <s v="USD"/>
    <n v="1292392800"/>
    <n v="1292479200"/>
    <b v="0"/>
    <b v="1"/>
    <s v="music/rock"/>
    <x v="334"/>
    <n v="34837"/>
    <x v="1"/>
    <x v="1"/>
  </r>
  <r>
    <x v="337"/>
    <s v="Hayden Ltd"/>
    <s v="Innovative didactic analyzer"/>
    <n v="94500"/>
    <x v="334"/>
    <x v="1"/>
    <x v="263"/>
    <x v="1"/>
    <s v="USD"/>
    <n v="1573452000"/>
    <n v="1573538400"/>
    <b v="0"/>
    <b v="0"/>
    <s v="theater/plays"/>
    <x v="335"/>
    <n v="58579.5"/>
    <x v="3"/>
    <x v="3"/>
  </r>
  <r>
    <x v="338"/>
    <s v="Gonzalez-Burton"/>
    <s v="Decentralized intangible encoding"/>
    <n v="69800"/>
    <x v="335"/>
    <x v="1"/>
    <x v="264"/>
    <x v="1"/>
    <s v="USD"/>
    <n v="1317790800"/>
    <n v="1320382800"/>
    <b v="0"/>
    <b v="0"/>
    <s v="theater/plays"/>
    <x v="336"/>
    <n v="63366"/>
    <x v="3"/>
    <x v="3"/>
  </r>
  <r>
    <x v="339"/>
    <s v="Lewis, Taylor and Rivers"/>
    <s v="Front-line transitional algorithm"/>
    <n v="136300"/>
    <x v="336"/>
    <x v="3"/>
    <x v="265"/>
    <x v="0"/>
    <s v="CAD"/>
    <n v="1501650000"/>
    <n v="1502859600"/>
    <b v="0"/>
    <b v="0"/>
    <s v="theater/plays"/>
    <x v="337"/>
    <n v="55135.5"/>
    <x v="3"/>
    <x v="3"/>
  </r>
  <r>
    <x v="340"/>
    <s v="Butler, Henry and Espinoza"/>
    <s v="Switchable didactic matrices"/>
    <n v="37100"/>
    <x v="337"/>
    <x v="0"/>
    <x v="224"/>
    <x v="1"/>
    <s v="USD"/>
    <n v="1323669600"/>
    <n v="1323756000"/>
    <b v="0"/>
    <b v="0"/>
    <s v="photography/photography books"/>
    <x v="338"/>
    <n v="17678.5"/>
    <x v="7"/>
    <x v="14"/>
  </r>
  <r>
    <x v="341"/>
    <s v="Guzman Group"/>
    <s v="Ameliorated disintermediate utilization"/>
    <n v="114300"/>
    <x v="338"/>
    <x v="0"/>
    <x v="266"/>
    <x v="1"/>
    <s v="USD"/>
    <n v="1440738000"/>
    <n v="1441342800"/>
    <b v="0"/>
    <b v="0"/>
    <s v="music/indie rock"/>
    <x v="339"/>
    <n v="49017"/>
    <x v="1"/>
    <x v="7"/>
  </r>
  <r>
    <x v="342"/>
    <s v="Gibson-Hernandez"/>
    <s v="Visionary foreground middleware"/>
    <n v="47900"/>
    <x v="339"/>
    <x v="0"/>
    <x v="267"/>
    <x v="1"/>
    <s v="USD"/>
    <n v="1374296400"/>
    <n v="1375333200"/>
    <b v="0"/>
    <b v="0"/>
    <s v="theater/plays"/>
    <x v="340"/>
    <n v="16096"/>
    <x v="3"/>
    <x v="3"/>
  </r>
  <r>
    <x v="343"/>
    <s v="Spencer-Weber"/>
    <s v="Optional zero-defect task-force"/>
    <n v="9000"/>
    <x v="340"/>
    <x v="0"/>
    <x v="98"/>
    <x v="1"/>
    <s v="USD"/>
    <n v="1384840800"/>
    <n v="1389420000"/>
    <b v="0"/>
    <b v="0"/>
    <s v="theater/plays"/>
    <x v="341"/>
    <n v="2500"/>
    <x v="3"/>
    <x v="3"/>
  </r>
  <r>
    <x v="344"/>
    <s v="Berger, Johnson and Marshall"/>
    <s v="Devolved exuding emulation"/>
    <n v="197600"/>
    <x v="341"/>
    <x v="0"/>
    <x v="268"/>
    <x v="1"/>
    <s v="USD"/>
    <n v="1516600800"/>
    <n v="1520056800"/>
    <b v="0"/>
    <b v="0"/>
    <s v="games/video games"/>
    <x v="342"/>
    <n v="41894.5"/>
    <x v="6"/>
    <x v="11"/>
  </r>
  <r>
    <x v="345"/>
    <s v="Taylor, Cisneros and Romero"/>
    <s v="Open-source neutral task-force"/>
    <n v="157600"/>
    <x v="342"/>
    <x v="0"/>
    <x v="269"/>
    <x v="4"/>
    <s v="GBP"/>
    <n v="1436418000"/>
    <n v="1436504400"/>
    <b v="0"/>
    <b v="0"/>
    <s v="film &amp; video/drama"/>
    <x v="343"/>
    <n v="11745"/>
    <x v="4"/>
    <x v="6"/>
  </r>
  <r>
    <x v="346"/>
    <s v="Little-Marsh"/>
    <s v="Virtual attitude-oriented migration"/>
    <n v="8000"/>
    <x v="343"/>
    <x v="0"/>
    <x v="270"/>
    <x v="1"/>
    <s v="USD"/>
    <n v="1503550800"/>
    <n v="1508302800"/>
    <b v="0"/>
    <b v="1"/>
    <s v="music/indie rock"/>
    <x v="344"/>
    <n v="1391.5"/>
    <x v="1"/>
    <x v="7"/>
  </r>
  <r>
    <x v="347"/>
    <s v="Petersen and Sons"/>
    <s v="Open-source full-range portal"/>
    <n v="900"/>
    <x v="344"/>
    <x v="1"/>
    <x v="271"/>
    <x v="1"/>
    <s v="USD"/>
    <n v="1423634400"/>
    <n v="1425708000"/>
    <b v="0"/>
    <b v="0"/>
    <s v="technology/web"/>
    <x v="345"/>
    <n v="6399"/>
    <x v="2"/>
    <x v="2"/>
  </r>
  <r>
    <x v="348"/>
    <s v="Hensley Ltd"/>
    <s v="Versatile cohesive open system"/>
    <n v="199000"/>
    <x v="345"/>
    <x v="0"/>
    <x v="272"/>
    <x v="1"/>
    <s v="USD"/>
    <n v="1487224800"/>
    <n v="1488348000"/>
    <b v="0"/>
    <b v="0"/>
    <s v="food/food trucks"/>
    <x v="346"/>
    <n v="73153"/>
    <x v="0"/>
    <x v="0"/>
  </r>
  <r>
    <x v="349"/>
    <s v="Navarro and Sons"/>
    <s v="Multi-layered bottom-line frame"/>
    <n v="180800"/>
    <x v="346"/>
    <x v="0"/>
    <x v="273"/>
    <x v="1"/>
    <s v="USD"/>
    <n v="1500008400"/>
    <n v="1502600400"/>
    <b v="0"/>
    <b v="0"/>
    <s v="theater/plays"/>
    <x v="347"/>
    <n v="48440.5"/>
    <x v="3"/>
    <x v="3"/>
  </r>
  <r>
    <x v="350"/>
    <s v="Shannon Ltd"/>
    <s v="Pre-emptive neutral capacity"/>
    <n v="100"/>
    <x v="297"/>
    <x v="0"/>
    <x v="49"/>
    <x v="1"/>
    <s v="USD"/>
    <n v="1432098000"/>
    <n v="1433653200"/>
    <b v="0"/>
    <b v="1"/>
    <s v="music/jazz"/>
    <x v="298"/>
    <n v="3"/>
    <x v="1"/>
    <x v="17"/>
  </r>
  <r>
    <x v="351"/>
    <s v="Young LLC"/>
    <s v="Universal maximized methodology"/>
    <n v="74100"/>
    <x v="347"/>
    <x v="1"/>
    <x v="274"/>
    <x v="1"/>
    <s v="USD"/>
    <n v="1440392400"/>
    <n v="1441602000"/>
    <b v="0"/>
    <b v="0"/>
    <s v="music/rock"/>
    <x v="348"/>
    <n v="48322"/>
    <x v="1"/>
    <x v="1"/>
  </r>
  <r>
    <x v="352"/>
    <s v="Adams, Willis and Sanchez"/>
    <s v="Expanded hybrid hardware"/>
    <n v="2800"/>
    <x v="348"/>
    <x v="0"/>
    <x v="254"/>
    <x v="0"/>
    <s v="CAD"/>
    <n v="1446876000"/>
    <n v="1447567200"/>
    <b v="0"/>
    <b v="0"/>
    <s v="theater/plays"/>
    <x v="349"/>
    <n v="505"/>
    <x v="3"/>
    <x v="3"/>
  </r>
  <r>
    <x v="353"/>
    <s v="Mills-Roy"/>
    <s v="Profit-focused multi-tasking access"/>
    <n v="33600"/>
    <x v="349"/>
    <x v="1"/>
    <x v="275"/>
    <x v="1"/>
    <s v="USD"/>
    <n v="1562302800"/>
    <n v="1562389200"/>
    <b v="0"/>
    <b v="0"/>
    <s v="theater/plays"/>
    <x v="350"/>
    <n v="69832"/>
    <x v="3"/>
    <x v="3"/>
  </r>
  <r>
    <x v="354"/>
    <s v="Brown Group"/>
    <s v="Profit-focused transitional capability"/>
    <n v="6100"/>
    <x v="350"/>
    <x v="1"/>
    <x v="175"/>
    <x v="3"/>
    <s v="DKK"/>
    <n v="1378184400"/>
    <n v="1378789200"/>
    <b v="0"/>
    <b v="0"/>
    <s v="film &amp; video/documentary"/>
    <x v="351"/>
    <n v="3814"/>
    <x v="4"/>
    <x v="4"/>
  </r>
  <r>
    <x v="355"/>
    <s v="Burns-Burnett"/>
    <s v="Front-line scalable definition"/>
    <n v="3800"/>
    <x v="351"/>
    <x v="2"/>
    <x v="99"/>
    <x v="1"/>
    <s v="USD"/>
    <n v="1485064800"/>
    <n v="1488520800"/>
    <b v="0"/>
    <b v="0"/>
    <s v="technology/wearables"/>
    <x v="352"/>
    <n v="1163.5"/>
    <x v="2"/>
    <x v="8"/>
  </r>
  <r>
    <x v="356"/>
    <s v="Glass, Nunez and Mcdonald"/>
    <s v="Open-source systematic protocol"/>
    <n v="9300"/>
    <x v="352"/>
    <x v="0"/>
    <x v="174"/>
    <x v="6"/>
    <s v="EUR"/>
    <n v="1326520800"/>
    <n v="1327298400"/>
    <b v="0"/>
    <b v="0"/>
    <s v="theater/plays"/>
    <x v="353"/>
    <n v="1735.5"/>
    <x v="3"/>
    <x v="3"/>
  </r>
  <r>
    <x v="357"/>
    <s v="Perez, Davis and Wilson"/>
    <s v="Implemented tangible algorithm"/>
    <n v="2300"/>
    <x v="353"/>
    <x v="1"/>
    <x v="142"/>
    <x v="1"/>
    <s v="USD"/>
    <n v="1441256400"/>
    <n v="1443416400"/>
    <b v="0"/>
    <b v="0"/>
    <s v="games/video games"/>
    <x v="354"/>
    <n v="2147"/>
    <x v="6"/>
    <x v="11"/>
  </r>
  <r>
    <x v="358"/>
    <s v="Diaz-Garcia"/>
    <s v="Profit-focused 3rdgeneration circuit"/>
    <n v="9700"/>
    <x v="354"/>
    <x v="0"/>
    <x v="276"/>
    <x v="0"/>
    <s v="CAD"/>
    <n v="1533877200"/>
    <n v="1534136400"/>
    <b v="1"/>
    <b v="0"/>
    <s v="photography/photography books"/>
    <x v="355"/>
    <n v="584.5"/>
    <x v="7"/>
    <x v="14"/>
  </r>
  <r>
    <x v="359"/>
    <s v="Salazar-Moon"/>
    <s v="Compatible needs-based architecture"/>
    <n v="4000"/>
    <x v="355"/>
    <x v="1"/>
    <x v="277"/>
    <x v="1"/>
    <s v="USD"/>
    <n v="1314421200"/>
    <n v="1315026000"/>
    <b v="0"/>
    <b v="0"/>
    <s v="film &amp; video/animation"/>
    <x v="356"/>
    <n v="6067.5"/>
    <x v="4"/>
    <x v="10"/>
  </r>
  <r>
    <x v="360"/>
    <s v="Larsen-Chung"/>
    <s v="Right-sized zero tolerance migration"/>
    <n v="59700"/>
    <x v="356"/>
    <x v="1"/>
    <x v="278"/>
    <x v="4"/>
    <s v="GBP"/>
    <n v="1293861600"/>
    <n v="1295071200"/>
    <b v="0"/>
    <b v="1"/>
    <s v="theater/plays"/>
    <x v="357"/>
    <n v="69003.5"/>
    <x v="3"/>
    <x v="3"/>
  </r>
  <r>
    <x v="361"/>
    <s v="Anderson and Sons"/>
    <s v="Quality-focused reciprocal structure"/>
    <n v="5500"/>
    <x v="357"/>
    <x v="1"/>
    <x v="39"/>
    <x v="1"/>
    <s v="USD"/>
    <n v="1507352400"/>
    <n v="1509426000"/>
    <b v="0"/>
    <b v="0"/>
    <s v="theater/plays"/>
    <x v="358"/>
    <n v="4817"/>
    <x v="3"/>
    <x v="3"/>
  </r>
  <r>
    <x v="362"/>
    <s v="Lawrence Group"/>
    <s v="Automated actuating conglomeration"/>
    <n v="3700"/>
    <x v="358"/>
    <x v="1"/>
    <x v="271"/>
    <x v="1"/>
    <s v="USD"/>
    <n v="1296108000"/>
    <n v="1299391200"/>
    <b v="0"/>
    <b v="0"/>
    <s v="music/rock"/>
    <x v="359"/>
    <n v="6973"/>
    <x v="1"/>
    <x v="1"/>
  </r>
  <r>
    <x v="363"/>
    <s v="Gray-Davis"/>
    <s v="Re-contextualized local initiative"/>
    <n v="5200"/>
    <x v="359"/>
    <x v="1"/>
    <x v="279"/>
    <x v="1"/>
    <s v="USD"/>
    <n v="1324965600"/>
    <n v="1325052000"/>
    <b v="0"/>
    <b v="0"/>
    <s v="music/rock"/>
    <x v="360"/>
    <n v="4234.5"/>
    <x v="1"/>
    <x v="1"/>
  </r>
  <r>
    <x v="364"/>
    <s v="Ramirez-Myers"/>
    <s v="Switchable intangible definition"/>
    <n v="900"/>
    <x v="360"/>
    <x v="1"/>
    <x v="129"/>
    <x v="1"/>
    <s v="USD"/>
    <n v="1520229600"/>
    <n v="1522818000"/>
    <b v="0"/>
    <b v="0"/>
    <s v="music/indie rock"/>
    <x v="361"/>
    <n v="7366.5"/>
    <x v="1"/>
    <x v="7"/>
  </r>
  <r>
    <x v="365"/>
    <s v="Lucas, Hall and Bonilla"/>
    <s v="Networked bottom-line initiative"/>
    <n v="1600"/>
    <x v="361"/>
    <x v="1"/>
    <x v="192"/>
    <x v="2"/>
    <s v="AUD"/>
    <n v="1482991200"/>
    <n v="1485324000"/>
    <b v="0"/>
    <b v="0"/>
    <s v="theater/plays"/>
    <x v="362"/>
    <n v="5923.5"/>
    <x v="3"/>
    <x v="3"/>
  </r>
  <r>
    <x v="366"/>
    <s v="Williams, Perez and Villegas"/>
    <s v="Robust directional system engine"/>
    <n v="1800"/>
    <x v="362"/>
    <x v="1"/>
    <x v="196"/>
    <x v="1"/>
    <s v="USD"/>
    <n v="1294034400"/>
    <n v="1294120800"/>
    <b v="0"/>
    <b v="1"/>
    <s v="theater/plays"/>
    <x v="363"/>
    <n v="5379.5"/>
    <x v="3"/>
    <x v="3"/>
  </r>
  <r>
    <x v="367"/>
    <s v="Brooks, Jones and Ingram"/>
    <s v="Triple-buffered explicit methodology"/>
    <n v="9900"/>
    <x v="363"/>
    <x v="0"/>
    <x v="51"/>
    <x v="1"/>
    <s v="USD"/>
    <n v="1413608400"/>
    <n v="1415685600"/>
    <b v="0"/>
    <b v="1"/>
    <s v="theater/plays"/>
    <x v="364"/>
    <n v="972.5"/>
    <x v="3"/>
    <x v="3"/>
  </r>
  <r>
    <x v="368"/>
    <s v="Whitaker, Wallace and Daniels"/>
    <s v="Reactive directional capacity"/>
    <n v="5200"/>
    <x v="364"/>
    <x v="1"/>
    <x v="280"/>
    <x v="4"/>
    <s v="GBP"/>
    <n v="1286946000"/>
    <n v="1288933200"/>
    <b v="0"/>
    <b v="1"/>
    <s v="film &amp; video/documentary"/>
    <x v="365"/>
    <n v="7300"/>
    <x v="4"/>
    <x v="4"/>
  </r>
  <r>
    <x v="369"/>
    <s v="Smith-Gonzalez"/>
    <s v="Polarized needs-based approach"/>
    <n v="5400"/>
    <x v="365"/>
    <x v="1"/>
    <x v="110"/>
    <x v="1"/>
    <s v="USD"/>
    <n v="1359871200"/>
    <n v="1363237200"/>
    <b v="0"/>
    <b v="1"/>
    <s v="film &amp; video/television"/>
    <x v="366"/>
    <n v="7448.5"/>
    <x v="4"/>
    <x v="19"/>
  </r>
  <r>
    <x v="370"/>
    <s v="Skinner PLC"/>
    <s v="Intuitive well-modulated middleware"/>
    <n v="112300"/>
    <x v="366"/>
    <x v="1"/>
    <x v="281"/>
    <x v="1"/>
    <s v="USD"/>
    <n v="1555304400"/>
    <n v="1555822800"/>
    <b v="0"/>
    <b v="0"/>
    <s v="theater/plays"/>
    <x v="367"/>
    <n v="92465.5"/>
    <x v="3"/>
    <x v="3"/>
  </r>
  <r>
    <x v="371"/>
    <s v="Nolan, Smith and Sanchez"/>
    <s v="Multi-channeled logistical matrices"/>
    <n v="189200"/>
    <x v="367"/>
    <x v="0"/>
    <x v="282"/>
    <x v="1"/>
    <s v="USD"/>
    <n v="1423375200"/>
    <n v="1427778000"/>
    <b v="0"/>
    <b v="0"/>
    <s v="theater/plays"/>
    <x v="368"/>
    <n v="65293"/>
    <x v="3"/>
    <x v="3"/>
  </r>
  <r>
    <x v="372"/>
    <s v="Green-Carr"/>
    <s v="Pre-emptive bifurcated artificial intelligence"/>
    <n v="900"/>
    <x v="211"/>
    <x v="1"/>
    <x v="283"/>
    <x v="1"/>
    <s v="USD"/>
    <n v="1420696800"/>
    <n v="1422424800"/>
    <b v="0"/>
    <b v="1"/>
    <s v="film &amp; video/documentary"/>
    <x v="369"/>
    <n v="7246.5"/>
    <x v="4"/>
    <x v="4"/>
  </r>
  <r>
    <x v="373"/>
    <s v="Brown-Parker"/>
    <s v="Down-sized coherent toolset"/>
    <n v="22500"/>
    <x v="368"/>
    <x v="1"/>
    <x v="284"/>
    <x v="1"/>
    <s v="USD"/>
    <n v="1502946000"/>
    <n v="1503637200"/>
    <b v="0"/>
    <b v="0"/>
    <s v="theater/plays"/>
    <x v="370"/>
    <n v="83198.5"/>
    <x v="3"/>
    <x v="3"/>
  </r>
  <r>
    <x v="374"/>
    <s v="Marshall Inc"/>
    <s v="Open-source multi-tasking data-warehouse"/>
    <n v="167400"/>
    <x v="369"/>
    <x v="0"/>
    <x v="165"/>
    <x v="1"/>
    <s v="USD"/>
    <n v="1547186400"/>
    <n v="1547618400"/>
    <b v="0"/>
    <b v="1"/>
    <s v="film &amp; video/documentary"/>
    <x v="371"/>
    <n v="11257"/>
    <x v="4"/>
    <x v="4"/>
  </r>
  <r>
    <x v="375"/>
    <s v="Leblanc-Pineda"/>
    <s v="Future-proofed upward-trending contingency"/>
    <n v="2700"/>
    <x v="370"/>
    <x v="0"/>
    <x v="270"/>
    <x v="1"/>
    <s v="USD"/>
    <n v="1444971600"/>
    <n v="1449900000"/>
    <b v="0"/>
    <b v="0"/>
    <s v="music/indie rock"/>
    <x v="372"/>
    <n v="752"/>
    <x v="1"/>
    <x v="7"/>
  </r>
  <r>
    <x v="376"/>
    <s v="Perry PLC"/>
    <s v="Mandatory uniform matrix"/>
    <n v="3400"/>
    <x v="371"/>
    <x v="1"/>
    <x v="54"/>
    <x v="1"/>
    <s v="USD"/>
    <n v="1404622800"/>
    <n v="1405141200"/>
    <b v="0"/>
    <b v="0"/>
    <s v="music/rock"/>
    <x v="373"/>
    <n v="6203"/>
    <x v="1"/>
    <x v="1"/>
  </r>
  <r>
    <x v="377"/>
    <s v="Klein, Stark and Livingston"/>
    <s v="Phased methodical initiative"/>
    <n v="49700"/>
    <x v="372"/>
    <x v="0"/>
    <x v="78"/>
    <x v="1"/>
    <s v="USD"/>
    <n v="1571720400"/>
    <n v="1572933600"/>
    <b v="0"/>
    <b v="0"/>
    <s v="theater/plays"/>
    <x v="374"/>
    <n v="2612.5"/>
    <x v="3"/>
    <x v="3"/>
  </r>
  <r>
    <x v="378"/>
    <s v="Fleming-Oliver"/>
    <s v="Managed stable function"/>
    <n v="178200"/>
    <x v="373"/>
    <x v="0"/>
    <x v="285"/>
    <x v="1"/>
    <s v="USD"/>
    <n v="1526878800"/>
    <n v="1530162000"/>
    <b v="0"/>
    <b v="0"/>
    <s v="film &amp; video/documentary"/>
    <x v="375"/>
    <n v="12618.5"/>
    <x v="4"/>
    <x v="4"/>
  </r>
  <r>
    <x v="379"/>
    <s v="Reilly, Aguirre and Johnson"/>
    <s v="Realigned clear-thinking migration"/>
    <n v="7200"/>
    <x v="374"/>
    <x v="0"/>
    <x v="9"/>
    <x v="4"/>
    <s v="GBP"/>
    <n v="1319691600"/>
    <n v="1320904800"/>
    <b v="0"/>
    <b v="0"/>
    <s v="theater/plays"/>
    <x v="376"/>
    <n v="1478"/>
    <x v="3"/>
    <x v="3"/>
  </r>
  <r>
    <x v="380"/>
    <s v="Davidson, Wilcox and Lewis"/>
    <s v="Optional clear-thinking process improvement"/>
    <n v="2500"/>
    <x v="375"/>
    <x v="1"/>
    <x v="286"/>
    <x v="1"/>
    <s v="USD"/>
    <n v="1371963600"/>
    <n v="1372395600"/>
    <b v="0"/>
    <b v="0"/>
    <s v="theater/plays"/>
    <x v="377"/>
    <n v="2046"/>
    <x v="3"/>
    <x v="3"/>
  </r>
  <r>
    <x v="381"/>
    <s v="Michael, Anderson and Vincent"/>
    <s v="Cross-group global moratorium"/>
    <n v="5300"/>
    <x v="376"/>
    <x v="1"/>
    <x v="287"/>
    <x v="1"/>
    <s v="USD"/>
    <n v="1433739600"/>
    <n v="1437714000"/>
    <b v="0"/>
    <b v="0"/>
    <s v="theater/plays"/>
    <x v="378"/>
    <n v="4952"/>
    <x v="3"/>
    <x v="3"/>
  </r>
  <r>
    <x v="382"/>
    <s v="King Ltd"/>
    <s v="Visionary systemic process improvement"/>
    <n v="9100"/>
    <x v="377"/>
    <x v="0"/>
    <x v="109"/>
    <x v="1"/>
    <s v="USD"/>
    <n v="1508130000"/>
    <n v="1509771600"/>
    <b v="0"/>
    <b v="0"/>
    <s v="photography/photography books"/>
    <x v="379"/>
    <n v="2935"/>
    <x v="7"/>
    <x v="14"/>
  </r>
  <r>
    <x v="383"/>
    <s v="Baker Ltd"/>
    <s v="Progressive intangible flexibility"/>
    <n v="6300"/>
    <x v="378"/>
    <x v="1"/>
    <x v="288"/>
    <x v="1"/>
    <s v="USD"/>
    <n v="1550037600"/>
    <n v="1550556000"/>
    <b v="0"/>
    <b v="1"/>
    <s v="food/food trucks"/>
    <x v="380"/>
    <n v="7194"/>
    <x v="0"/>
    <x v="0"/>
  </r>
  <r>
    <x v="384"/>
    <s v="Baker, Collins and Smith"/>
    <s v="Reactive real-time software"/>
    <n v="114400"/>
    <x v="379"/>
    <x v="1"/>
    <x v="289"/>
    <x v="1"/>
    <s v="USD"/>
    <n v="1486706400"/>
    <n v="1489039200"/>
    <b v="1"/>
    <b v="1"/>
    <s v="film &amp; video/documentary"/>
    <x v="381"/>
    <n v="100789"/>
    <x v="4"/>
    <x v="4"/>
  </r>
  <r>
    <x v="385"/>
    <s v="Warren-Harrison"/>
    <s v="Programmable incremental knowledge user"/>
    <n v="38900"/>
    <x v="380"/>
    <x v="1"/>
    <x v="290"/>
    <x v="1"/>
    <s v="USD"/>
    <n v="1553835600"/>
    <n v="1556600400"/>
    <b v="0"/>
    <b v="0"/>
    <s v="publishing/nonfiction"/>
    <x v="382"/>
    <n v="28998"/>
    <x v="5"/>
    <x v="9"/>
  </r>
  <r>
    <x v="386"/>
    <s v="Gardner Group"/>
    <s v="Progressive 5thgeneration customer loyalty"/>
    <n v="135500"/>
    <x v="381"/>
    <x v="0"/>
    <x v="291"/>
    <x v="1"/>
    <s v="USD"/>
    <n v="1277528400"/>
    <n v="1278565200"/>
    <b v="0"/>
    <b v="0"/>
    <s v="theater/plays"/>
    <x v="383"/>
    <n v="52311"/>
    <x v="3"/>
    <x v="3"/>
  </r>
  <r>
    <x v="387"/>
    <s v="Flores-Lambert"/>
    <s v="Triple-buffered logistical frame"/>
    <n v="109000"/>
    <x v="382"/>
    <x v="0"/>
    <x v="292"/>
    <x v="1"/>
    <s v="USD"/>
    <n v="1339477200"/>
    <n v="1339909200"/>
    <b v="0"/>
    <b v="0"/>
    <s v="technology/wearables"/>
    <x v="384"/>
    <n v="21609.5"/>
    <x v="2"/>
    <x v="8"/>
  </r>
  <r>
    <x v="388"/>
    <s v="Cruz Ltd"/>
    <s v="Exclusive dynamic adapter"/>
    <n v="114800"/>
    <x v="383"/>
    <x v="3"/>
    <x v="293"/>
    <x v="5"/>
    <s v="CHF"/>
    <n v="1325656800"/>
    <n v="1325829600"/>
    <b v="0"/>
    <b v="0"/>
    <s v="music/indie rock"/>
    <x v="385"/>
    <n v="6541.5"/>
    <x v="1"/>
    <x v="7"/>
  </r>
  <r>
    <x v="389"/>
    <s v="Knox-Garner"/>
    <s v="Automated systemic hierarchy"/>
    <n v="83000"/>
    <x v="384"/>
    <x v="1"/>
    <x v="294"/>
    <x v="1"/>
    <s v="USD"/>
    <n v="1288242000"/>
    <n v="1290578400"/>
    <b v="0"/>
    <b v="0"/>
    <s v="theater/plays"/>
    <x v="386"/>
    <n v="51252"/>
    <x v="3"/>
    <x v="3"/>
  </r>
  <r>
    <x v="390"/>
    <s v="Davis-Allen"/>
    <s v="Digitized eco-centric core"/>
    <n v="2400"/>
    <x v="385"/>
    <x v="1"/>
    <x v="126"/>
    <x v="1"/>
    <s v="USD"/>
    <n v="1379048400"/>
    <n v="1380344400"/>
    <b v="0"/>
    <b v="0"/>
    <s v="photography/photography books"/>
    <x v="387"/>
    <n v="2263.5"/>
    <x v="7"/>
    <x v="14"/>
  </r>
  <r>
    <x v="391"/>
    <s v="Miller-Patel"/>
    <s v="Mandatory uniform strategy"/>
    <n v="60400"/>
    <x v="386"/>
    <x v="0"/>
    <x v="295"/>
    <x v="1"/>
    <s v="USD"/>
    <n v="1389679200"/>
    <n v="1389852000"/>
    <b v="0"/>
    <b v="0"/>
    <s v="publishing/nonfiction"/>
    <x v="388"/>
    <n v="2272"/>
    <x v="5"/>
    <x v="9"/>
  </r>
  <r>
    <x v="392"/>
    <s v="Hernandez-Grimes"/>
    <s v="Profit-focused zero administration forecast"/>
    <n v="102900"/>
    <x v="387"/>
    <x v="0"/>
    <x v="296"/>
    <x v="1"/>
    <s v="USD"/>
    <n v="1294293600"/>
    <n v="1294466400"/>
    <b v="0"/>
    <b v="0"/>
    <s v="technology/wearables"/>
    <x v="389"/>
    <n v="34577"/>
    <x v="2"/>
    <x v="8"/>
  </r>
  <r>
    <x v="393"/>
    <s v="Owens, Hall and Gonzalez"/>
    <s v="De-engineered static orchestration"/>
    <n v="62800"/>
    <x v="388"/>
    <x v="1"/>
    <x v="297"/>
    <x v="0"/>
    <s v="CAD"/>
    <n v="1500267600"/>
    <n v="1500354000"/>
    <b v="0"/>
    <b v="0"/>
    <s v="music/jazz"/>
    <x v="390"/>
    <n v="73423.5"/>
    <x v="1"/>
    <x v="17"/>
  </r>
  <r>
    <x v="394"/>
    <s v="Noble-Bailey"/>
    <s v="Customizable dynamic info-mediaries"/>
    <n v="800"/>
    <x v="389"/>
    <x v="1"/>
    <x v="298"/>
    <x v="1"/>
    <s v="USD"/>
    <n v="1375074000"/>
    <n v="1375938000"/>
    <b v="0"/>
    <b v="1"/>
    <s v="film &amp; video/documentary"/>
    <x v="391"/>
    <n v="1894.5"/>
    <x v="4"/>
    <x v="4"/>
  </r>
  <r>
    <x v="395"/>
    <s v="Taylor PLC"/>
    <s v="Enhanced incremental budgetary management"/>
    <n v="7100"/>
    <x v="390"/>
    <x v="1"/>
    <x v="10"/>
    <x v="1"/>
    <s v="USD"/>
    <n v="1323324000"/>
    <n v="1323410400"/>
    <b v="1"/>
    <b v="0"/>
    <s v="theater/plays"/>
    <x v="392"/>
    <n v="4729"/>
    <x v="3"/>
    <x v="3"/>
  </r>
  <r>
    <x v="396"/>
    <s v="Holmes PLC"/>
    <s v="Digitized local info-mediaries"/>
    <n v="46100"/>
    <x v="391"/>
    <x v="1"/>
    <x v="299"/>
    <x v="2"/>
    <s v="AUD"/>
    <n v="1538715600"/>
    <n v="1539406800"/>
    <b v="0"/>
    <b v="0"/>
    <s v="film &amp; video/drama"/>
    <x v="393"/>
    <n v="39308"/>
    <x v="4"/>
    <x v="6"/>
  </r>
  <r>
    <x v="397"/>
    <s v="Jones-Martin"/>
    <s v="Virtual systematic monitoring"/>
    <n v="8100"/>
    <x v="392"/>
    <x v="1"/>
    <x v="211"/>
    <x v="1"/>
    <s v="USD"/>
    <n v="1369285200"/>
    <n v="1369803600"/>
    <b v="0"/>
    <b v="0"/>
    <s v="music/rock"/>
    <x v="394"/>
    <n v="7268.5"/>
    <x v="1"/>
    <x v="1"/>
  </r>
  <r>
    <x v="398"/>
    <s v="Myers LLC"/>
    <s v="Reactive bottom-line open architecture"/>
    <n v="1700"/>
    <x v="393"/>
    <x v="1"/>
    <x v="300"/>
    <x v="6"/>
    <s v="EUR"/>
    <n v="1525755600"/>
    <n v="1525928400"/>
    <b v="0"/>
    <b v="1"/>
    <s v="film &amp; video/animation"/>
    <x v="395"/>
    <n v="6162.5"/>
    <x v="4"/>
    <x v="10"/>
  </r>
  <r>
    <x v="399"/>
    <s v="Acosta, Mullins and Morris"/>
    <s v="Pre-emptive interactive model"/>
    <n v="97300"/>
    <x v="394"/>
    <x v="0"/>
    <x v="301"/>
    <x v="1"/>
    <s v="USD"/>
    <n v="1296626400"/>
    <n v="1297231200"/>
    <b v="0"/>
    <b v="0"/>
    <s v="music/indie rock"/>
    <x v="396"/>
    <n v="31534"/>
    <x v="1"/>
    <x v="7"/>
  </r>
  <r>
    <x v="400"/>
    <s v="Bell PLC"/>
    <s v="Ergonomic eco-centric open architecture"/>
    <n v="100"/>
    <x v="50"/>
    <x v="0"/>
    <x v="49"/>
    <x v="1"/>
    <s v="USD"/>
    <n v="1376629200"/>
    <n v="1378530000"/>
    <b v="0"/>
    <b v="1"/>
    <s v="photography/photography books"/>
    <x v="50"/>
    <n v="1.5"/>
    <x v="7"/>
    <x v="14"/>
  </r>
  <r>
    <x v="401"/>
    <s v="Smith-Schmidt"/>
    <s v="Inverse radical hierarchy"/>
    <n v="900"/>
    <x v="395"/>
    <x v="1"/>
    <x v="302"/>
    <x v="1"/>
    <s v="USD"/>
    <n v="1572152400"/>
    <n v="1572152400"/>
    <b v="0"/>
    <b v="0"/>
    <s v="theater/plays"/>
    <x v="397"/>
    <n v="7035.5"/>
    <x v="3"/>
    <x v="3"/>
  </r>
  <r>
    <x v="402"/>
    <s v="Ruiz, Richardson and Cole"/>
    <s v="Team-oriented static interface"/>
    <n v="7300"/>
    <x v="396"/>
    <x v="0"/>
    <x v="174"/>
    <x v="1"/>
    <s v="USD"/>
    <n v="1325829600"/>
    <n v="1329890400"/>
    <b v="0"/>
    <b v="1"/>
    <s v="film &amp; video/shorts"/>
    <x v="398"/>
    <n v="1493"/>
    <x v="4"/>
    <x v="12"/>
  </r>
  <r>
    <x v="403"/>
    <s v="Leonard-Mcclain"/>
    <s v="Virtual foreground throughput"/>
    <n v="195800"/>
    <x v="397"/>
    <x v="0"/>
    <x v="303"/>
    <x v="0"/>
    <s v="CAD"/>
    <n v="1273640400"/>
    <n v="1276750800"/>
    <b v="0"/>
    <b v="1"/>
    <s v="theater/plays"/>
    <x v="399"/>
    <n v="85917.5"/>
    <x v="3"/>
    <x v="3"/>
  </r>
  <r>
    <x v="404"/>
    <s v="Bailey-Boyer"/>
    <s v="Visionary exuding Internet solution"/>
    <n v="48900"/>
    <x v="398"/>
    <x v="1"/>
    <x v="304"/>
    <x v="1"/>
    <s v="USD"/>
    <n v="1510639200"/>
    <n v="1510898400"/>
    <b v="0"/>
    <b v="0"/>
    <s v="theater/plays"/>
    <x v="400"/>
    <n v="78279"/>
    <x v="3"/>
    <x v="3"/>
  </r>
  <r>
    <x v="405"/>
    <s v="Lee LLC"/>
    <s v="Synchronized secondary analyzer"/>
    <n v="29600"/>
    <x v="399"/>
    <x v="0"/>
    <x v="305"/>
    <x v="1"/>
    <s v="USD"/>
    <n v="1528088400"/>
    <n v="1532408400"/>
    <b v="0"/>
    <b v="0"/>
    <s v="theater/plays"/>
    <x v="401"/>
    <n v="13481"/>
    <x v="3"/>
    <x v="3"/>
  </r>
  <r>
    <x v="406"/>
    <s v="Lyons Inc"/>
    <s v="Balanced attitude-oriented parallelism"/>
    <n v="39300"/>
    <x v="400"/>
    <x v="1"/>
    <x v="306"/>
    <x v="1"/>
    <s v="USD"/>
    <n v="1359525600"/>
    <n v="1360562400"/>
    <b v="1"/>
    <b v="0"/>
    <s v="film &amp; video/documentary"/>
    <x v="402"/>
    <n v="36114"/>
    <x v="4"/>
    <x v="4"/>
  </r>
  <r>
    <x v="407"/>
    <s v="Herrera-Wilson"/>
    <s v="Organized bandwidth-monitored core"/>
    <n v="3400"/>
    <x v="401"/>
    <x v="1"/>
    <x v="307"/>
    <x v="3"/>
    <s v="DKK"/>
    <n v="1570942800"/>
    <n v="1571547600"/>
    <b v="0"/>
    <b v="0"/>
    <s v="theater/plays"/>
    <x v="403"/>
    <n v="6292"/>
    <x v="3"/>
    <x v="3"/>
  </r>
  <r>
    <x v="408"/>
    <s v="Mahoney, Adams and Lucas"/>
    <s v="Cloned leadingedge utilization"/>
    <n v="9200"/>
    <x v="402"/>
    <x v="1"/>
    <x v="110"/>
    <x v="0"/>
    <s v="CAD"/>
    <n v="1466398800"/>
    <n v="1468126800"/>
    <b v="0"/>
    <b v="0"/>
    <s v="film &amp; video/documentary"/>
    <x v="404"/>
    <n v="6141.5"/>
    <x v="4"/>
    <x v="4"/>
  </r>
  <r>
    <x v="409"/>
    <s v="Stewart LLC"/>
    <s v="Secured asymmetric projection"/>
    <n v="135600"/>
    <x v="403"/>
    <x v="0"/>
    <x v="308"/>
    <x v="1"/>
    <s v="USD"/>
    <n v="1492491600"/>
    <n v="1492837200"/>
    <b v="0"/>
    <b v="0"/>
    <s v="music/rock"/>
    <x v="405"/>
    <n v="31759"/>
    <x v="1"/>
    <x v="1"/>
  </r>
  <r>
    <x v="410"/>
    <s v="Mcmillan Group"/>
    <s v="Advanced cohesive Graphic Interface"/>
    <n v="153700"/>
    <x v="404"/>
    <x v="2"/>
    <x v="309"/>
    <x v="1"/>
    <s v="USD"/>
    <n v="1430197200"/>
    <n v="1430197200"/>
    <b v="0"/>
    <b v="0"/>
    <s v="games/mobile games"/>
    <x v="406"/>
    <n v="28323.5"/>
    <x v="6"/>
    <x v="20"/>
  </r>
  <r>
    <x v="411"/>
    <s v="Beck, Thompson and Martinez"/>
    <s v="Down-sized maximized function"/>
    <n v="7800"/>
    <x v="405"/>
    <x v="1"/>
    <x v="172"/>
    <x v="1"/>
    <s v="USD"/>
    <n v="1496034000"/>
    <n v="1496206800"/>
    <b v="0"/>
    <b v="0"/>
    <s v="theater/plays"/>
    <x v="407"/>
    <n v="4121.5"/>
    <x v="3"/>
    <x v="3"/>
  </r>
  <r>
    <x v="412"/>
    <s v="Rodriguez-Scott"/>
    <s v="Realigned zero tolerance software"/>
    <n v="2100"/>
    <x v="406"/>
    <x v="1"/>
    <x v="38"/>
    <x v="1"/>
    <s v="USD"/>
    <n v="1388728800"/>
    <n v="1389592800"/>
    <b v="0"/>
    <b v="0"/>
    <s v="publishing/fiction"/>
    <x v="408"/>
    <n v="7090"/>
    <x v="5"/>
    <x v="13"/>
  </r>
  <r>
    <x v="413"/>
    <s v="Rush-Bowers"/>
    <s v="Persevering analyzing extranet"/>
    <n v="189500"/>
    <x v="407"/>
    <x v="2"/>
    <x v="310"/>
    <x v="1"/>
    <s v="USD"/>
    <n v="1543298400"/>
    <n v="1545631200"/>
    <b v="0"/>
    <b v="0"/>
    <s v="film &amp; video/animation"/>
    <x v="409"/>
    <n v="59358.5"/>
    <x v="4"/>
    <x v="10"/>
  </r>
  <r>
    <x v="414"/>
    <s v="Davis and Sons"/>
    <s v="Innovative human-resource migration"/>
    <n v="188200"/>
    <x v="408"/>
    <x v="0"/>
    <x v="311"/>
    <x v="1"/>
    <s v="USD"/>
    <n v="1271739600"/>
    <n v="1272430800"/>
    <b v="0"/>
    <b v="1"/>
    <s v="food/food trucks"/>
    <x v="410"/>
    <n v="82451"/>
    <x v="0"/>
    <x v="0"/>
  </r>
  <r>
    <x v="415"/>
    <s v="Anderson-Pham"/>
    <s v="Intuitive needs-based monitoring"/>
    <n v="113500"/>
    <x v="409"/>
    <x v="0"/>
    <x v="312"/>
    <x v="1"/>
    <s v="USD"/>
    <n v="1326434400"/>
    <n v="1327903200"/>
    <b v="0"/>
    <b v="0"/>
    <s v="theater/plays"/>
    <x v="411"/>
    <n v="6485"/>
    <x v="3"/>
    <x v="3"/>
  </r>
  <r>
    <x v="416"/>
    <s v="Stewart-Coleman"/>
    <s v="Customer-focused disintermediate toolset"/>
    <n v="134600"/>
    <x v="410"/>
    <x v="0"/>
    <x v="313"/>
    <x v="1"/>
    <s v="USD"/>
    <n v="1295244000"/>
    <n v="1296021600"/>
    <b v="0"/>
    <b v="1"/>
    <s v="film &amp; video/documentary"/>
    <x v="412"/>
    <n v="30223"/>
    <x v="4"/>
    <x v="4"/>
  </r>
  <r>
    <x v="417"/>
    <s v="Bradshaw, Smith and Ryan"/>
    <s v="Upgradable 24/7 emulation"/>
    <n v="1700"/>
    <x v="411"/>
    <x v="0"/>
    <x v="27"/>
    <x v="1"/>
    <s v="USD"/>
    <n v="1541221200"/>
    <n v="1543298400"/>
    <b v="0"/>
    <b v="0"/>
    <s v="theater/plays"/>
    <x v="413"/>
    <n v="479"/>
    <x v="3"/>
    <x v="3"/>
  </r>
  <r>
    <x v="418"/>
    <s v="Jackson PLC"/>
    <s v="Quality-focused client-server core"/>
    <n v="163700"/>
    <x v="412"/>
    <x v="0"/>
    <x v="314"/>
    <x v="0"/>
    <s v="CAD"/>
    <n v="1336280400"/>
    <n v="1336366800"/>
    <b v="0"/>
    <b v="0"/>
    <s v="film &amp; video/documentary"/>
    <x v="414"/>
    <n v="47981"/>
    <x v="4"/>
    <x v="4"/>
  </r>
  <r>
    <x v="419"/>
    <s v="Ware-Arias"/>
    <s v="Upgradable maximized protocol"/>
    <n v="113800"/>
    <x v="413"/>
    <x v="1"/>
    <x v="315"/>
    <x v="1"/>
    <s v="USD"/>
    <n v="1324533600"/>
    <n v="1325052000"/>
    <b v="0"/>
    <b v="0"/>
    <s v="technology/web"/>
    <x v="415"/>
    <n v="72836"/>
    <x v="2"/>
    <x v="2"/>
  </r>
  <r>
    <x v="420"/>
    <s v="Blair, Reyes and Woods"/>
    <s v="Cross-platform interactive synergy"/>
    <n v="5000"/>
    <x v="414"/>
    <x v="1"/>
    <x v="115"/>
    <x v="1"/>
    <s v="USD"/>
    <n v="1498366800"/>
    <n v="1499576400"/>
    <b v="0"/>
    <b v="0"/>
    <s v="theater/plays"/>
    <x v="416"/>
    <n v="3258.5"/>
    <x v="3"/>
    <x v="3"/>
  </r>
  <r>
    <x v="421"/>
    <s v="Thomas-Lopez"/>
    <s v="User-centric fault-tolerant archive"/>
    <n v="9400"/>
    <x v="415"/>
    <x v="0"/>
    <x v="316"/>
    <x v="1"/>
    <s v="USD"/>
    <n v="1498712400"/>
    <n v="1501304400"/>
    <b v="0"/>
    <b v="1"/>
    <s v="technology/wearables"/>
    <x v="417"/>
    <n v="3066.5"/>
    <x v="2"/>
    <x v="8"/>
  </r>
  <r>
    <x v="422"/>
    <s v="Brown, Davies and Pacheco"/>
    <s v="Reverse-engineered regional knowledge user"/>
    <n v="8700"/>
    <x v="416"/>
    <x v="1"/>
    <x v="317"/>
    <x v="1"/>
    <s v="USD"/>
    <n v="1271480400"/>
    <n v="1273208400"/>
    <b v="0"/>
    <b v="1"/>
    <s v="theater/plays"/>
    <x v="418"/>
    <n v="5640"/>
    <x v="3"/>
    <x v="3"/>
  </r>
  <r>
    <x v="423"/>
    <s v="Jones-Riddle"/>
    <s v="Self-enabling real-time definition"/>
    <n v="147800"/>
    <x v="417"/>
    <x v="0"/>
    <x v="318"/>
    <x v="1"/>
    <s v="USD"/>
    <n v="1316667600"/>
    <n v="1316840400"/>
    <b v="0"/>
    <b v="1"/>
    <s v="food/food trucks"/>
    <x v="419"/>
    <n v="7942.5"/>
    <x v="0"/>
    <x v="0"/>
  </r>
  <r>
    <x v="424"/>
    <s v="Schmidt-Gomez"/>
    <s v="User-centric impactful projection"/>
    <n v="5100"/>
    <x v="418"/>
    <x v="0"/>
    <x v="100"/>
    <x v="1"/>
    <s v="USD"/>
    <n v="1524027600"/>
    <n v="1524546000"/>
    <b v="0"/>
    <b v="0"/>
    <s v="music/indie rock"/>
    <x v="420"/>
    <n v="1073.5"/>
    <x v="1"/>
    <x v="7"/>
  </r>
  <r>
    <x v="425"/>
    <s v="Sullivan, Davis and Booth"/>
    <s v="Vision-oriented actuating hardware"/>
    <n v="2700"/>
    <x v="419"/>
    <x v="1"/>
    <x v="45"/>
    <x v="1"/>
    <s v="USD"/>
    <n v="1438059600"/>
    <n v="1438578000"/>
    <b v="0"/>
    <b v="0"/>
    <s v="photography/photography books"/>
    <x v="421"/>
    <n v="3929.5"/>
    <x v="7"/>
    <x v="14"/>
  </r>
  <r>
    <x v="426"/>
    <s v="Edwards-Kane"/>
    <s v="Virtual leadingedge framework"/>
    <n v="1800"/>
    <x v="420"/>
    <x v="1"/>
    <x v="319"/>
    <x v="1"/>
    <s v="USD"/>
    <n v="1361944800"/>
    <n v="1362549600"/>
    <b v="0"/>
    <b v="0"/>
    <s v="theater/plays"/>
    <x v="422"/>
    <n v="5266"/>
    <x v="3"/>
    <x v="3"/>
  </r>
  <r>
    <x v="427"/>
    <s v="Hicks, Wall and Webb"/>
    <s v="Managed discrete framework"/>
    <n v="174500"/>
    <x v="421"/>
    <x v="1"/>
    <x v="320"/>
    <x v="1"/>
    <s v="USD"/>
    <n v="1410584400"/>
    <n v="1413349200"/>
    <b v="0"/>
    <b v="1"/>
    <s v="theater/plays"/>
    <x v="423"/>
    <n v="99772"/>
    <x v="3"/>
    <x v="3"/>
  </r>
  <r>
    <x v="428"/>
    <s v="Mayer-Richmond"/>
    <s v="Progressive zero-defect capability"/>
    <n v="101400"/>
    <x v="422"/>
    <x v="0"/>
    <x v="321"/>
    <x v="1"/>
    <s v="USD"/>
    <n v="1297404000"/>
    <n v="1298008800"/>
    <b v="0"/>
    <b v="0"/>
    <s v="film &amp; video/animation"/>
    <x v="424"/>
    <n v="23892"/>
    <x v="4"/>
    <x v="10"/>
  </r>
  <r>
    <x v="429"/>
    <s v="Robles Ltd"/>
    <s v="Right-sized demand-driven adapter"/>
    <n v="191000"/>
    <x v="423"/>
    <x v="3"/>
    <x v="322"/>
    <x v="1"/>
    <s v="USD"/>
    <n v="1392012000"/>
    <n v="1394427600"/>
    <b v="0"/>
    <b v="1"/>
    <s v="photography/photography books"/>
    <x v="425"/>
    <n v="87664.5"/>
    <x v="7"/>
    <x v="14"/>
  </r>
  <r>
    <x v="430"/>
    <s v="Cochran Ltd"/>
    <s v="Re-engineered attitude-oriented frame"/>
    <n v="8100"/>
    <x v="424"/>
    <x v="0"/>
    <x v="286"/>
    <x v="1"/>
    <s v="USD"/>
    <n v="1569733200"/>
    <n v="1572670800"/>
    <b v="0"/>
    <b v="0"/>
    <s v="theater/plays"/>
    <x v="426"/>
    <n v="2785.5"/>
    <x v="3"/>
    <x v="3"/>
  </r>
  <r>
    <x v="431"/>
    <s v="Rosales LLC"/>
    <s v="Compatible multimedia utilization"/>
    <n v="5100"/>
    <x v="425"/>
    <x v="1"/>
    <x v="115"/>
    <x v="1"/>
    <s v="USD"/>
    <n v="1529643600"/>
    <n v="1531112400"/>
    <b v="1"/>
    <b v="0"/>
    <s v="theater/plays"/>
    <x v="427"/>
    <n v="4955.5"/>
    <x v="3"/>
    <x v="3"/>
  </r>
  <r>
    <x v="432"/>
    <s v="Harper-Bryan"/>
    <s v="Re-contextualized dedicated hardware"/>
    <n v="7700"/>
    <x v="426"/>
    <x v="0"/>
    <x v="222"/>
    <x v="1"/>
    <s v="USD"/>
    <n v="1399006800"/>
    <n v="1400734800"/>
    <b v="0"/>
    <b v="0"/>
    <s v="theater/plays"/>
    <x v="428"/>
    <n v="3230"/>
    <x v="3"/>
    <x v="3"/>
  </r>
  <r>
    <x v="433"/>
    <s v="Potter, Harper and Everett"/>
    <s v="Decentralized composite paradigm"/>
    <n v="121400"/>
    <x v="427"/>
    <x v="0"/>
    <x v="323"/>
    <x v="1"/>
    <s v="USD"/>
    <n v="1385359200"/>
    <n v="1386741600"/>
    <b v="0"/>
    <b v="1"/>
    <s v="film &amp; video/documentary"/>
    <x v="429"/>
    <n v="33273.5"/>
    <x v="4"/>
    <x v="4"/>
  </r>
  <r>
    <x v="434"/>
    <s v="Floyd-Sims"/>
    <s v="Cloned transitional hierarchy"/>
    <n v="5400"/>
    <x v="315"/>
    <x v="3"/>
    <x v="234"/>
    <x v="0"/>
    <s v="CAD"/>
    <n v="1480572000"/>
    <n v="1481781600"/>
    <b v="1"/>
    <b v="0"/>
    <s v="theater/plays"/>
    <x v="430"/>
    <n v="456.5"/>
    <x v="3"/>
    <x v="3"/>
  </r>
  <r>
    <x v="435"/>
    <s v="Spence, Jackson and Kelly"/>
    <s v="Advanced discrete leverage"/>
    <n v="152400"/>
    <x v="428"/>
    <x v="1"/>
    <x v="324"/>
    <x v="6"/>
    <s v="EUR"/>
    <n v="1418623200"/>
    <n v="1419660000"/>
    <b v="0"/>
    <b v="1"/>
    <s v="theater/plays"/>
    <x v="431"/>
    <n v="89916.5"/>
    <x v="3"/>
    <x v="3"/>
  </r>
  <r>
    <x v="436"/>
    <s v="King-Nguyen"/>
    <s v="Open-source incremental throughput"/>
    <n v="1300"/>
    <x v="429"/>
    <x v="1"/>
    <x v="61"/>
    <x v="1"/>
    <s v="USD"/>
    <n v="1555736400"/>
    <n v="1555822800"/>
    <b v="0"/>
    <b v="0"/>
    <s v="music/jazz"/>
    <x v="432"/>
    <n v="6963.5"/>
    <x v="1"/>
    <x v="17"/>
  </r>
  <r>
    <x v="437"/>
    <s v="Hansen Group"/>
    <s v="Centralized regional interface"/>
    <n v="8100"/>
    <x v="430"/>
    <x v="1"/>
    <x v="325"/>
    <x v="1"/>
    <s v="USD"/>
    <n v="1442120400"/>
    <n v="1442379600"/>
    <b v="0"/>
    <b v="1"/>
    <s v="film &amp; video/animation"/>
    <x v="433"/>
    <n v="5080.5"/>
    <x v="4"/>
    <x v="10"/>
  </r>
  <r>
    <x v="438"/>
    <s v="Mathis, Hall and Hansen"/>
    <s v="Streamlined web-enabled knowledgebase"/>
    <n v="8300"/>
    <x v="431"/>
    <x v="1"/>
    <x v="326"/>
    <x v="1"/>
    <s v="USD"/>
    <n v="1362376800"/>
    <n v="1364965200"/>
    <b v="0"/>
    <b v="0"/>
    <s v="theater/plays"/>
    <x v="434"/>
    <n v="7537"/>
    <x v="3"/>
    <x v="3"/>
  </r>
  <r>
    <x v="439"/>
    <s v="Cummings Inc"/>
    <s v="Digitized transitional monitoring"/>
    <n v="28400"/>
    <x v="432"/>
    <x v="1"/>
    <x v="327"/>
    <x v="1"/>
    <s v="USD"/>
    <n v="1478408400"/>
    <n v="1479016800"/>
    <b v="0"/>
    <b v="0"/>
    <s v="film &amp; video/science fiction"/>
    <x v="435"/>
    <n v="51596.5"/>
    <x v="4"/>
    <x v="22"/>
  </r>
  <r>
    <x v="440"/>
    <s v="Miller-Poole"/>
    <s v="Networked optimal adapter"/>
    <n v="102500"/>
    <x v="433"/>
    <x v="1"/>
    <x v="328"/>
    <x v="1"/>
    <s v="USD"/>
    <n v="1498798800"/>
    <n v="1499662800"/>
    <b v="0"/>
    <b v="0"/>
    <s v="film &amp; video/television"/>
    <x v="436"/>
    <n v="84542.5"/>
    <x v="4"/>
    <x v="19"/>
  </r>
  <r>
    <x v="441"/>
    <s v="Rodriguez-West"/>
    <s v="Automated optimal function"/>
    <n v="7000"/>
    <x v="434"/>
    <x v="0"/>
    <x v="235"/>
    <x v="1"/>
    <s v="USD"/>
    <n v="1335416400"/>
    <n v="1337835600"/>
    <b v="0"/>
    <b v="0"/>
    <s v="technology/wearables"/>
    <x v="437"/>
    <n v="888"/>
    <x v="2"/>
    <x v="8"/>
  </r>
  <r>
    <x v="442"/>
    <s v="Calderon, Bradford and Dean"/>
    <s v="Devolved system-worthy framework"/>
    <n v="5400"/>
    <x v="435"/>
    <x v="1"/>
    <x v="182"/>
    <x v="6"/>
    <s v="EUR"/>
    <n v="1504328400"/>
    <n v="1505710800"/>
    <b v="0"/>
    <b v="0"/>
    <s v="theater/plays"/>
    <x v="438"/>
    <n v="5437"/>
    <x v="3"/>
    <x v="3"/>
  </r>
  <r>
    <x v="443"/>
    <s v="Clark-Bowman"/>
    <s v="Stand-alone user-facing service-desk"/>
    <n v="9300"/>
    <x v="436"/>
    <x v="3"/>
    <x v="329"/>
    <x v="1"/>
    <s v="USD"/>
    <n v="1285822800"/>
    <n v="1287464400"/>
    <b v="0"/>
    <b v="0"/>
    <s v="theater/plays"/>
    <x v="439"/>
    <n v="1661"/>
    <x v="3"/>
    <x v="3"/>
  </r>
  <r>
    <x v="444"/>
    <s v="Hensley Ltd"/>
    <s v="Versatile global attitude"/>
    <n v="6200"/>
    <x v="437"/>
    <x v="1"/>
    <x v="102"/>
    <x v="1"/>
    <s v="USD"/>
    <n v="1311483600"/>
    <n v="1311656400"/>
    <b v="0"/>
    <b v="1"/>
    <s v="music/indie rock"/>
    <x v="440"/>
    <n v="5617"/>
    <x v="1"/>
    <x v="7"/>
  </r>
  <r>
    <x v="445"/>
    <s v="Anderson-Pearson"/>
    <s v="Intuitive demand-driven Local Area Network"/>
    <n v="2100"/>
    <x v="438"/>
    <x v="1"/>
    <x v="73"/>
    <x v="1"/>
    <s v="USD"/>
    <n v="1291356000"/>
    <n v="1293170400"/>
    <b v="0"/>
    <b v="1"/>
    <s v="theater/plays"/>
    <x v="441"/>
    <n v="5454.5"/>
    <x v="3"/>
    <x v="3"/>
  </r>
  <r>
    <x v="446"/>
    <s v="Martin, Martin and Solis"/>
    <s v="Assimilated uniform methodology"/>
    <n v="6800"/>
    <x v="439"/>
    <x v="0"/>
    <x v="129"/>
    <x v="1"/>
    <s v="USD"/>
    <n v="1355810400"/>
    <n v="1355983200"/>
    <b v="0"/>
    <b v="0"/>
    <s v="technology/wearables"/>
    <x v="442"/>
    <n v="2882.5"/>
    <x v="2"/>
    <x v="8"/>
  </r>
  <r>
    <x v="447"/>
    <s v="Harrington-Harper"/>
    <s v="Self-enabling next generation algorithm"/>
    <n v="155200"/>
    <x v="440"/>
    <x v="3"/>
    <x v="330"/>
    <x v="4"/>
    <s v="GBP"/>
    <n v="1513663200"/>
    <n v="1515045600"/>
    <b v="0"/>
    <b v="0"/>
    <s v="film &amp; video/television"/>
    <x v="443"/>
    <n v="19096.5"/>
    <x v="4"/>
    <x v="19"/>
  </r>
  <r>
    <x v="448"/>
    <s v="Price and Sons"/>
    <s v="Object-based demand-driven strategy"/>
    <n v="89900"/>
    <x v="441"/>
    <x v="0"/>
    <x v="331"/>
    <x v="1"/>
    <s v="USD"/>
    <n v="1365915600"/>
    <n v="1366088400"/>
    <b v="0"/>
    <b v="1"/>
    <s v="games/video games"/>
    <x v="444"/>
    <n v="22994.5"/>
    <x v="6"/>
    <x v="11"/>
  </r>
  <r>
    <x v="449"/>
    <s v="Cuevas-Morales"/>
    <s v="Public-key coherent ability"/>
    <n v="900"/>
    <x v="442"/>
    <x v="1"/>
    <x v="99"/>
    <x v="3"/>
    <s v="DKK"/>
    <n v="1551852000"/>
    <n v="1553317200"/>
    <b v="0"/>
    <b v="0"/>
    <s v="games/video games"/>
    <x v="445"/>
    <n v="4394.5"/>
    <x v="6"/>
    <x v="11"/>
  </r>
  <r>
    <x v="450"/>
    <s v="Delgado-Hatfield"/>
    <s v="Up-sized composite success"/>
    <n v="100"/>
    <x v="443"/>
    <x v="0"/>
    <x v="49"/>
    <x v="0"/>
    <s v="CAD"/>
    <n v="1540098000"/>
    <n v="1542088800"/>
    <b v="0"/>
    <b v="0"/>
    <s v="film &amp; video/animation"/>
    <x v="446"/>
    <n v="2.5"/>
    <x v="4"/>
    <x v="10"/>
  </r>
  <r>
    <x v="451"/>
    <s v="Padilla-Porter"/>
    <s v="Innovative exuding matrix"/>
    <n v="148400"/>
    <x v="444"/>
    <x v="1"/>
    <x v="332"/>
    <x v="1"/>
    <s v="USD"/>
    <n v="1500440400"/>
    <n v="1503118800"/>
    <b v="0"/>
    <b v="0"/>
    <s v="music/rock"/>
    <x v="447"/>
    <n v="94294"/>
    <x v="1"/>
    <x v="1"/>
  </r>
  <r>
    <x v="452"/>
    <s v="Morris Group"/>
    <s v="Realigned impactful artificial intelligence"/>
    <n v="4800"/>
    <x v="445"/>
    <x v="0"/>
    <x v="249"/>
    <x v="1"/>
    <s v="USD"/>
    <n v="1278392400"/>
    <n v="1278478800"/>
    <b v="0"/>
    <b v="0"/>
    <s v="film &amp; video/drama"/>
    <x v="448"/>
    <n v="1538"/>
    <x v="4"/>
    <x v="6"/>
  </r>
  <r>
    <x v="453"/>
    <s v="Saunders Ltd"/>
    <s v="Multi-layered multi-tasking secured line"/>
    <n v="182400"/>
    <x v="446"/>
    <x v="0"/>
    <x v="333"/>
    <x v="1"/>
    <s v="USD"/>
    <n v="1480572000"/>
    <n v="1484114400"/>
    <b v="0"/>
    <b v="0"/>
    <s v="film &amp; video/science fiction"/>
    <x v="449"/>
    <n v="51965"/>
    <x v="4"/>
    <x v="22"/>
  </r>
  <r>
    <x v="454"/>
    <s v="Woods Inc"/>
    <s v="Upgradable upward-trending portal"/>
    <n v="4000"/>
    <x v="447"/>
    <x v="0"/>
    <x v="334"/>
    <x v="1"/>
    <s v="USD"/>
    <n v="1382331600"/>
    <n v="1385445600"/>
    <b v="0"/>
    <b v="1"/>
    <s v="film &amp; video/drama"/>
    <x v="450"/>
    <n v="901"/>
    <x v="4"/>
    <x v="6"/>
  </r>
  <r>
    <x v="455"/>
    <s v="Villanueva, Wright and Richardson"/>
    <s v="Profit-focused global product"/>
    <n v="116500"/>
    <x v="448"/>
    <x v="1"/>
    <x v="335"/>
    <x v="1"/>
    <s v="USD"/>
    <n v="1316754000"/>
    <n v="1318741200"/>
    <b v="0"/>
    <b v="0"/>
    <s v="theater/plays"/>
    <x v="451"/>
    <n v="70815.5"/>
    <x v="3"/>
    <x v="3"/>
  </r>
  <r>
    <x v="456"/>
    <s v="Wilson, Brooks and Clark"/>
    <s v="Operative well-modulated data-warehouse"/>
    <n v="146400"/>
    <x v="449"/>
    <x v="1"/>
    <x v="336"/>
    <x v="1"/>
    <s v="USD"/>
    <n v="1518242400"/>
    <n v="1518242400"/>
    <b v="0"/>
    <b v="1"/>
    <s v="music/indie rock"/>
    <x v="452"/>
    <n v="77021.5"/>
    <x v="1"/>
    <x v="7"/>
  </r>
  <r>
    <x v="457"/>
    <s v="Sheppard, Smith and Spence"/>
    <s v="Cloned asymmetric functionalities"/>
    <n v="5000"/>
    <x v="450"/>
    <x v="0"/>
    <x v="337"/>
    <x v="1"/>
    <s v="USD"/>
    <n v="1476421200"/>
    <n v="1476594000"/>
    <b v="0"/>
    <b v="0"/>
    <s v="theater/plays"/>
    <x v="453"/>
    <n v="689"/>
    <x v="3"/>
    <x v="3"/>
  </r>
  <r>
    <x v="458"/>
    <s v="Wise, Thompson and Allen"/>
    <s v="Pre-emptive neutral portal"/>
    <n v="33800"/>
    <x v="451"/>
    <x v="1"/>
    <x v="338"/>
    <x v="1"/>
    <s v="USD"/>
    <n v="1269752400"/>
    <n v="1273554000"/>
    <b v="0"/>
    <b v="0"/>
    <s v="theater/plays"/>
    <x v="454"/>
    <n v="60413"/>
    <x v="3"/>
    <x v="3"/>
  </r>
  <r>
    <x v="459"/>
    <s v="Lane, Ryan and Chapman"/>
    <s v="Switchable demand-driven help-desk"/>
    <n v="6300"/>
    <x v="452"/>
    <x v="0"/>
    <x v="339"/>
    <x v="1"/>
    <s v="USD"/>
    <n v="1419746400"/>
    <n v="1421906400"/>
    <b v="0"/>
    <b v="0"/>
    <s v="film &amp; video/documentary"/>
    <x v="455"/>
    <n v="2889.5"/>
    <x v="4"/>
    <x v="4"/>
  </r>
  <r>
    <x v="460"/>
    <s v="Rich, Alvarez and King"/>
    <s v="Business-focused static ability"/>
    <n v="2400"/>
    <x v="453"/>
    <x v="1"/>
    <x v="126"/>
    <x v="1"/>
    <s v="USD"/>
    <n v="1281330000"/>
    <n v="1281589200"/>
    <b v="0"/>
    <b v="0"/>
    <s v="theater/plays"/>
    <x v="456"/>
    <n v="2084.5"/>
    <x v="3"/>
    <x v="3"/>
  </r>
  <r>
    <x v="461"/>
    <s v="Terry-Salinas"/>
    <s v="Networked secondary structure"/>
    <n v="98800"/>
    <x v="454"/>
    <x v="1"/>
    <x v="340"/>
    <x v="1"/>
    <s v="USD"/>
    <n v="1398661200"/>
    <n v="1400389200"/>
    <b v="0"/>
    <b v="0"/>
    <s v="film &amp; video/drama"/>
    <x v="457"/>
    <n v="70717"/>
    <x v="4"/>
    <x v="6"/>
  </r>
  <r>
    <x v="462"/>
    <s v="Wang-Rodriguez"/>
    <s v="Total multimedia website"/>
    <n v="188800"/>
    <x v="455"/>
    <x v="0"/>
    <x v="341"/>
    <x v="1"/>
    <s v="USD"/>
    <n v="1359525600"/>
    <n v="1362808800"/>
    <b v="0"/>
    <b v="0"/>
    <s v="games/mobile games"/>
    <x v="458"/>
    <n v="29134.5"/>
    <x v="6"/>
    <x v="20"/>
  </r>
  <r>
    <x v="463"/>
    <s v="Mckee-Hill"/>
    <s v="Cross-platform upward-trending parallelism"/>
    <n v="134300"/>
    <x v="456"/>
    <x v="1"/>
    <x v="342"/>
    <x v="1"/>
    <s v="USD"/>
    <n v="1388469600"/>
    <n v="1388815200"/>
    <b v="0"/>
    <b v="0"/>
    <s v="film &amp; video/animation"/>
    <x v="459"/>
    <n v="73685"/>
    <x v="4"/>
    <x v="10"/>
  </r>
  <r>
    <x v="464"/>
    <s v="Gomez LLC"/>
    <s v="Pre-emptive mission-critical hardware"/>
    <n v="71200"/>
    <x v="457"/>
    <x v="1"/>
    <x v="343"/>
    <x v="1"/>
    <s v="USD"/>
    <n v="1518328800"/>
    <n v="1519538400"/>
    <b v="0"/>
    <b v="0"/>
    <s v="theater/plays"/>
    <x v="460"/>
    <n v="48728"/>
    <x v="3"/>
    <x v="3"/>
  </r>
  <r>
    <x v="465"/>
    <s v="Gonzalez-Robbins"/>
    <s v="Up-sized responsive protocol"/>
    <n v="4700"/>
    <x v="458"/>
    <x v="1"/>
    <x v="175"/>
    <x v="1"/>
    <s v="USD"/>
    <n v="1517032800"/>
    <n v="1517810400"/>
    <b v="0"/>
    <b v="0"/>
    <s v="publishing/translations"/>
    <x v="461"/>
    <n v="4454.5"/>
    <x v="5"/>
    <x v="18"/>
  </r>
  <r>
    <x v="466"/>
    <s v="Obrien and Sons"/>
    <s v="Pre-emptive transitional frame"/>
    <n v="1200"/>
    <x v="459"/>
    <x v="1"/>
    <x v="344"/>
    <x v="1"/>
    <s v="USD"/>
    <n v="1368594000"/>
    <n v="1370581200"/>
    <b v="0"/>
    <b v="1"/>
    <s v="technology/wearables"/>
    <x v="462"/>
    <n v="2013"/>
    <x v="2"/>
    <x v="8"/>
  </r>
  <r>
    <x v="467"/>
    <s v="Shaw Ltd"/>
    <s v="Profit-focused content-based application"/>
    <n v="1400"/>
    <x v="460"/>
    <x v="1"/>
    <x v="279"/>
    <x v="0"/>
    <s v="CAD"/>
    <n v="1448258400"/>
    <n v="1448863200"/>
    <b v="0"/>
    <b v="1"/>
    <s v="technology/web"/>
    <x v="463"/>
    <n v="4096"/>
    <x v="2"/>
    <x v="2"/>
  </r>
  <r>
    <x v="468"/>
    <s v="Hughes Inc"/>
    <s v="Streamlined neutral analyzer"/>
    <n v="4000"/>
    <x v="461"/>
    <x v="0"/>
    <x v="36"/>
    <x v="1"/>
    <s v="USD"/>
    <n v="1555218000"/>
    <n v="1556600400"/>
    <b v="0"/>
    <b v="0"/>
    <s v="theater/plays"/>
    <x v="464"/>
    <n v="818"/>
    <x v="3"/>
    <x v="3"/>
  </r>
  <r>
    <x v="469"/>
    <s v="Olsen-Ryan"/>
    <s v="Assimilated neutral utilization"/>
    <n v="5600"/>
    <x v="462"/>
    <x v="1"/>
    <x v="122"/>
    <x v="1"/>
    <s v="USD"/>
    <n v="1431925200"/>
    <n v="1432098000"/>
    <b v="0"/>
    <b v="0"/>
    <s v="film &amp; video/drama"/>
    <x v="465"/>
    <n v="5243.5"/>
    <x v="4"/>
    <x v="6"/>
  </r>
  <r>
    <x v="470"/>
    <s v="Grimes, Holland and Sloan"/>
    <s v="Extended dedicated archive"/>
    <n v="3600"/>
    <x v="463"/>
    <x v="1"/>
    <x v="345"/>
    <x v="1"/>
    <s v="USD"/>
    <n v="1481522400"/>
    <n v="1482127200"/>
    <b v="0"/>
    <b v="0"/>
    <s v="technology/wearables"/>
    <x v="466"/>
    <n v="5335"/>
    <x v="2"/>
    <x v="8"/>
  </r>
  <r>
    <x v="471"/>
    <s v="Perry and Sons"/>
    <s v="Configurable static help-desk"/>
    <n v="3100"/>
    <x v="464"/>
    <x v="1"/>
    <x v="346"/>
    <x v="4"/>
    <s v="GBP"/>
    <n v="1335934800"/>
    <n v="1335934800"/>
    <b v="0"/>
    <b v="1"/>
    <s v="food/food trucks"/>
    <x v="467"/>
    <n v="5041.5"/>
    <x v="0"/>
    <x v="0"/>
  </r>
  <r>
    <x v="472"/>
    <s v="Turner, Young and Collins"/>
    <s v="Self-enabling clear-thinking framework"/>
    <n v="153800"/>
    <x v="465"/>
    <x v="0"/>
    <x v="347"/>
    <x v="1"/>
    <s v="USD"/>
    <n v="1552280400"/>
    <n v="1556946000"/>
    <b v="0"/>
    <b v="0"/>
    <s v="music/rock"/>
    <x v="468"/>
    <n v="30458.5"/>
    <x v="1"/>
    <x v="1"/>
  </r>
  <r>
    <x v="473"/>
    <s v="Richardson Inc"/>
    <s v="Assimilated fault-tolerant capacity"/>
    <n v="5000"/>
    <x v="466"/>
    <x v="1"/>
    <x v="88"/>
    <x v="1"/>
    <s v="USD"/>
    <n v="1529989200"/>
    <n v="1530075600"/>
    <b v="0"/>
    <b v="0"/>
    <s v="music/electric music"/>
    <x v="469"/>
    <n v="4506.5"/>
    <x v="1"/>
    <x v="5"/>
  </r>
  <r>
    <x v="474"/>
    <s v="Santos-Young"/>
    <s v="Enhanced neutral ability"/>
    <n v="4000"/>
    <x v="75"/>
    <x v="1"/>
    <x v="23"/>
    <x v="1"/>
    <s v="USD"/>
    <n v="1418709600"/>
    <n v="1418796000"/>
    <b v="0"/>
    <b v="0"/>
    <s v="film &amp; video/television"/>
    <x v="470"/>
    <n v="7374"/>
    <x v="4"/>
    <x v="19"/>
  </r>
  <r>
    <x v="475"/>
    <s v="Nichols Ltd"/>
    <s v="Function-based attitude-oriented groupware"/>
    <n v="7400"/>
    <x v="467"/>
    <x v="1"/>
    <x v="57"/>
    <x v="1"/>
    <s v="USD"/>
    <n v="1372136400"/>
    <n v="1372482000"/>
    <b v="0"/>
    <b v="1"/>
    <s v="publishing/translations"/>
    <x v="471"/>
    <n v="4321.5"/>
    <x v="5"/>
    <x v="18"/>
  </r>
  <r>
    <x v="476"/>
    <s v="Murphy PLC"/>
    <s v="Optional solution-oriented instruction set"/>
    <n v="191500"/>
    <x v="468"/>
    <x v="0"/>
    <x v="348"/>
    <x v="1"/>
    <s v="USD"/>
    <n v="1533877200"/>
    <n v="1534395600"/>
    <b v="0"/>
    <b v="0"/>
    <s v="publishing/fiction"/>
    <x v="472"/>
    <n v="29121"/>
    <x v="5"/>
    <x v="13"/>
  </r>
  <r>
    <x v="477"/>
    <s v="Hogan, Porter and Rivera"/>
    <s v="Organic object-oriented core"/>
    <n v="8500"/>
    <x v="469"/>
    <x v="0"/>
    <x v="86"/>
    <x v="1"/>
    <s v="USD"/>
    <n v="1309064400"/>
    <n v="1311397200"/>
    <b v="0"/>
    <b v="0"/>
    <s v="film &amp; video/science fiction"/>
    <x v="473"/>
    <n v="2363"/>
    <x v="4"/>
    <x v="22"/>
  </r>
  <r>
    <x v="478"/>
    <s v="Lyons LLC"/>
    <s v="Balanced impactful circuit"/>
    <n v="68800"/>
    <x v="470"/>
    <x v="1"/>
    <x v="349"/>
    <x v="1"/>
    <s v="USD"/>
    <n v="1425877200"/>
    <n v="1426914000"/>
    <b v="0"/>
    <b v="0"/>
    <s v="technology/wearables"/>
    <x v="474"/>
    <n v="82679.5"/>
    <x v="2"/>
    <x v="8"/>
  </r>
  <r>
    <x v="479"/>
    <s v="Long-Greene"/>
    <s v="Future-proofed heuristic encryption"/>
    <n v="2400"/>
    <x v="471"/>
    <x v="1"/>
    <x v="350"/>
    <x v="4"/>
    <s v="GBP"/>
    <n v="1501304400"/>
    <n v="1501477200"/>
    <b v="0"/>
    <b v="0"/>
    <s v="food/food trucks"/>
    <x v="475"/>
    <n v="6241.5"/>
    <x v="0"/>
    <x v="0"/>
  </r>
  <r>
    <x v="480"/>
    <s v="Robles-Hudson"/>
    <s v="Balanced bifurcated leverage"/>
    <n v="8600"/>
    <x v="472"/>
    <x v="1"/>
    <x v="215"/>
    <x v="1"/>
    <s v="USD"/>
    <n v="1268287200"/>
    <n v="1269061200"/>
    <b v="0"/>
    <b v="1"/>
    <s v="photography/photography books"/>
    <x v="476"/>
    <n v="4371.5"/>
    <x v="7"/>
    <x v="14"/>
  </r>
  <r>
    <x v="481"/>
    <s v="Mcclure LLC"/>
    <s v="Sharable discrete budgetary management"/>
    <n v="196600"/>
    <x v="473"/>
    <x v="0"/>
    <x v="351"/>
    <x v="1"/>
    <s v="USD"/>
    <n v="1412139600"/>
    <n v="1415772000"/>
    <b v="0"/>
    <b v="1"/>
    <s v="theater/plays"/>
    <x v="477"/>
    <n v="80734.5"/>
    <x v="3"/>
    <x v="3"/>
  </r>
  <r>
    <x v="482"/>
    <s v="Martin, Russell and Baker"/>
    <s v="Focused solution-oriented instruction set"/>
    <n v="4200"/>
    <x v="474"/>
    <x v="0"/>
    <x v="352"/>
    <x v="1"/>
    <s v="USD"/>
    <n v="1330063200"/>
    <n v="1331013600"/>
    <b v="0"/>
    <b v="1"/>
    <s v="publishing/fiction"/>
    <x v="478"/>
    <n v="349"/>
    <x v="5"/>
    <x v="13"/>
  </r>
  <r>
    <x v="483"/>
    <s v="Rice-Parker"/>
    <s v="Down-sized actuating infrastructure"/>
    <n v="91400"/>
    <x v="475"/>
    <x v="0"/>
    <x v="353"/>
    <x v="1"/>
    <s v="USD"/>
    <n v="1576130400"/>
    <n v="1576735200"/>
    <b v="0"/>
    <b v="0"/>
    <s v="theater/plays"/>
    <x v="479"/>
    <n v="24395"/>
    <x v="3"/>
    <x v="3"/>
  </r>
  <r>
    <x v="484"/>
    <s v="Landry Inc"/>
    <s v="Synergistic cohesive adapter"/>
    <n v="29600"/>
    <x v="476"/>
    <x v="1"/>
    <x v="354"/>
    <x v="4"/>
    <s v="GBP"/>
    <n v="1407128400"/>
    <n v="1411362000"/>
    <b v="0"/>
    <b v="1"/>
    <s v="food/food trucks"/>
    <x v="480"/>
    <n v="39296.5"/>
    <x v="0"/>
    <x v="0"/>
  </r>
  <r>
    <x v="485"/>
    <s v="Richards-Davis"/>
    <s v="Quality-focused mission-critical structure"/>
    <n v="90600"/>
    <x v="477"/>
    <x v="0"/>
    <x v="355"/>
    <x v="4"/>
    <s v="GBP"/>
    <n v="1560142800"/>
    <n v="1563685200"/>
    <b v="0"/>
    <b v="0"/>
    <s v="theater/plays"/>
    <x v="481"/>
    <n v="14246"/>
    <x v="3"/>
    <x v="3"/>
  </r>
  <r>
    <x v="486"/>
    <s v="Davis, Cox and Fox"/>
    <s v="Compatible exuding Graphical User Interface"/>
    <n v="5200"/>
    <x v="478"/>
    <x v="0"/>
    <x v="356"/>
    <x v="4"/>
    <s v="GBP"/>
    <n v="1520575200"/>
    <n v="1521867600"/>
    <b v="0"/>
    <b v="1"/>
    <s v="publishing/translations"/>
    <x v="482"/>
    <n v="361.5"/>
    <x v="5"/>
    <x v="18"/>
  </r>
  <r>
    <x v="487"/>
    <s v="Smith-Wallace"/>
    <s v="Monitored 24/7 time-frame"/>
    <n v="110300"/>
    <x v="479"/>
    <x v="1"/>
    <x v="357"/>
    <x v="1"/>
    <s v="USD"/>
    <n v="1492664400"/>
    <n v="1495515600"/>
    <b v="0"/>
    <b v="0"/>
    <s v="theater/plays"/>
    <x v="483"/>
    <n v="99685"/>
    <x v="3"/>
    <x v="3"/>
  </r>
  <r>
    <x v="488"/>
    <s v="Cordova, Shaw and Wang"/>
    <s v="Virtual secondary open architecture"/>
    <n v="5300"/>
    <x v="480"/>
    <x v="1"/>
    <x v="127"/>
    <x v="1"/>
    <s v="USD"/>
    <n v="1454479200"/>
    <n v="1455948000"/>
    <b v="0"/>
    <b v="0"/>
    <s v="theater/plays"/>
    <x v="484"/>
    <n v="5889"/>
    <x v="3"/>
    <x v="3"/>
  </r>
  <r>
    <x v="489"/>
    <s v="Clark Inc"/>
    <s v="Down-sized mobile time-frame"/>
    <n v="9200"/>
    <x v="481"/>
    <x v="1"/>
    <x v="72"/>
    <x v="6"/>
    <s v="EUR"/>
    <n v="1281934800"/>
    <n v="1282366800"/>
    <b v="0"/>
    <b v="0"/>
    <s v="technology/wearables"/>
    <x v="485"/>
    <n v="4712"/>
    <x v="2"/>
    <x v="8"/>
  </r>
  <r>
    <x v="490"/>
    <s v="Young and Sons"/>
    <s v="Innovative disintermediate encryption"/>
    <n v="2400"/>
    <x v="482"/>
    <x v="1"/>
    <x v="358"/>
    <x v="1"/>
    <s v="USD"/>
    <n v="1573970400"/>
    <n v="1574575200"/>
    <b v="0"/>
    <b v="0"/>
    <s v="journalism/audio"/>
    <x v="486"/>
    <n v="2370"/>
    <x v="8"/>
    <x v="23"/>
  </r>
  <r>
    <x v="491"/>
    <s v="Henson PLC"/>
    <s v="Universal contextually-based knowledgebase"/>
    <n v="56800"/>
    <x v="483"/>
    <x v="1"/>
    <x v="120"/>
    <x v="1"/>
    <s v="USD"/>
    <n v="1372654800"/>
    <n v="1374901200"/>
    <b v="0"/>
    <b v="1"/>
    <s v="food/food trucks"/>
    <x v="487"/>
    <n v="87940"/>
    <x v="0"/>
    <x v="0"/>
  </r>
  <r>
    <x v="492"/>
    <s v="Garcia Group"/>
    <s v="Persevering interactive matrix"/>
    <n v="191000"/>
    <x v="484"/>
    <x v="3"/>
    <x v="359"/>
    <x v="1"/>
    <s v="USD"/>
    <n v="1275886800"/>
    <n v="1278910800"/>
    <b v="1"/>
    <b v="1"/>
    <s v="film &amp; video/shorts"/>
    <x v="488"/>
    <n v="23213"/>
    <x v="4"/>
    <x v="12"/>
  </r>
  <r>
    <x v="493"/>
    <s v="Adams, Walker and Wong"/>
    <s v="Seamless background framework"/>
    <n v="900"/>
    <x v="485"/>
    <x v="1"/>
    <x v="251"/>
    <x v="1"/>
    <s v="USD"/>
    <n v="1561784400"/>
    <n v="1562907600"/>
    <b v="0"/>
    <b v="0"/>
    <s v="photography/photography books"/>
    <x v="489"/>
    <n v="3289"/>
    <x v="7"/>
    <x v="14"/>
  </r>
  <r>
    <x v="494"/>
    <s v="Hopkins-Browning"/>
    <s v="Balanced upward-trending productivity"/>
    <n v="2500"/>
    <x v="486"/>
    <x v="1"/>
    <x v="360"/>
    <x v="1"/>
    <s v="USD"/>
    <n v="1332392400"/>
    <n v="1332478800"/>
    <b v="0"/>
    <b v="0"/>
    <s v="technology/wearables"/>
    <x v="490"/>
    <n v="6976"/>
    <x v="2"/>
    <x v="8"/>
  </r>
  <r>
    <x v="495"/>
    <s v="Bell, Edwards and Andersen"/>
    <s v="Centralized clear-thinking solution"/>
    <n v="3200"/>
    <x v="487"/>
    <x v="1"/>
    <x v="135"/>
    <x v="3"/>
    <s v="DKK"/>
    <n v="1402376400"/>
    <n v="1402722000"/>
    <b v="0"/>
    <b v="0"/>
    <s v="theater/plays"/>
    <x v="491"/>
    <n v="6729.5"/>
    <x v="3"/>
    <x v="3"/>
  </r>
  <r>
    <x v="496"/>
    <s v="Morales Group"/>
    <s v="Optimized bi-directional extranet"/>
    <n v="183800"/>
    <x v="488"/>
    <x v="0"/>
    <x v="71"/>
    <x v="1"/>
    <s v="USD"/>
    <n v="1495342800"/>
    <n v="1496811600"/>
    <b v="0"/>
    <b v="0"/>
    <s v="film &amp; video/animation"/>
    <x v="492"/>
    <n v="860.5"/>
    <x v="4"/>
    <x v="10"/>
  </r>
  <r>
    <x v="497"/>
    <s v="Lucero Group"/>
    <s v="Intuitive actuating benchmark"/>
    <n v="9800"/>
    <x v="489"/>
    <x v="0"/>
    <x v="53"/>
    <x v="1"/>
    <s v="USD"/>
    <n v="1482213600"/>
    <n v="1482213600"/>
    <b v="0"/>
    <b v="1"/>
    <s v="technology/wearables"/>
    <x v="493"/>
    <n v="1734.5"/>
    <x v="2"/>
    <x v="8"/>
  </r>
  <r>
    <x v="498"/>
    <s v="Smith, Brown and Davis"/>
    <s v="Devolved background project"/>
    <n v="193400"/>
    <x v="490"/>
    <x v="0"/>
    <x v="361"/>
    <x v="3"/>
    <s v="DKK"/>
    <n v="1420092000"/>
    <n v="1420264800"/>
    <b v="0"/>
    <b v="0"/>
    <s v="technology/web"/>
    <x v="494"/>
    <n v="23448"/>
    <x v="2"/>
    <x v="2"/>
  </r>
  <r>
    <x v="499"/>
    <s v="Hunt Group"/>
    <s v="Reverse-engineered executive emulation"/>
    <n v="163800"/>
    <x v="491"/>
    <x v="0"/>
    <x v="362"/>
    <x v="1"/>
    <s v="USD"/>
    <n v="1458018000"/>
    <n v="1458450000"/>
    <b v="0"/>
    <b v="1"/>
    <s v="film &amp; video/documentary"/>
    <x v="495"/>
    <n v="40407.5"/>
    <x v="4"/>
    <x v="4"/>
  </r>
  <r>
    <x v="500"/>
    <s v="Valdez Ltd"/>
    <s v="Team-oriented clear-thinking matrix"/>
    <n v="100"/>
    <x v="0"/>
    <x v="0"/>
    <x v="0"/>
    <x v="1"/>
    <s v="USD"/>
    <n v="1367384400"/>
    <n v="1369803600"/>
    <b v="0"/>
    <b v="1"/>
    <s v="theater/plays"/>
    <x v="0"/>
    <n v="0"/>
    <x v="3"/>
    <x v="3"/>
  </r>
  <r>
    <x v="501"/>
    <s v="Mccann-Le"/>
    <s v="Focused coherent methodology"/>
    <n v="153600"/>
    <x v="492"/>
    <x v="0"/>
    <x v="363"/>
    <x v="1"/>
    <s v="USD"/>
    <n v="1363064400"/>
    <n v="1363237200"/>
    <b v="0"/>
    <b v="0"/>
    <s v="film &amp; video/documentary"/>
    <x v="496"/>
    <n v="54769.5"/>
    <x v="4"/>
    <x v="4"/>
  </r>
  <r>
    <x v="502"/>
    <s v="Johnson Inc"/>
    <s v="Reduced context-sensitive complexity"/>
    <n v="1300"/>
    <x v="493"/>
    <x v="1"/>
    <x v="129"/>
    <x v="2"/>
    <s v="AUD"/>
    <n v="1343365200"/>
    <n v="1345870800"/>
    <b v="0"/>
    <b v="1"/>
    <s v="games/video games"/>
    <x v="497"/>
    <n v="3537.5"/>
    <x v="6"/>
    <x v="11"/>
  </r>
  <r>
    <x v="503"/>
    <s v="Collins LLC"/>
    <s v="Decentralized 4thgeneration time-frame"/>
    <n v="25500"/>
    <x v="494"/>
    <x v="1"/>
    <x v="364"/>
    <x v="1"/>
    <s v="USD"/>
    <n v="1435726800"/>
    <n v="1437454800"/>
    <b v="0"/>
    <b v="0"/>
    <s v="film &amp; video/drama"/>
    <x v="498"/>
    <n v="23221.5"/>
    <x v="4"/>
    <x v="6"/>
  </r>
  <r>
    <x v="504"/>
    <s v="Smith-Miller"/>
    <s v="De-engineered cohesive moderator"/>
    <n v="7500"/>
    <x v="495"/>
    <x v="0"/>
    <x v="197"/>
    <x v="6"/>
    <s v="EUR"/>
    <n v="1431925200"/>
    <n v="1432011600"/>
    <b v="0"/>
    <b v="0"/>
    <s v="music/rock"/>
    <x v="499"/>
    <n v="3493"/>
    <x v="1"/>
    <x v="1"/>
  </r>
  <r>
    <x v="505"/>
    <s v="Jensen-Vargas"/>
    <s v="Ameliorated explicit parallelism"/>
    <n v="89900"/>
    <x v="496"/>
    <x v="0"/>
    <x v="365"/>
    <x v="1"/>
    <s v="USD"/>
    <n v="1362722400"/>
    <n v="1366347600"/>
    <b v="0"/>
    <b v="1"/>
    <s v="publishing/radio &amp; podcasts"/>
    <x v="500"/>
    <n v="6422"/>
    <x v="5"/>
    <x v="15"/>
  </r>
  <r>
    <x v="506"/>
    <s v="Robles, Bell and Gonzalez"/>
    <s v="Customizable background monitoring"/>
    <n v="18000"/>
    <x v="497"/>
    <x v="1"/>
    <x v="366"/>
    <x v="1"/>
    <s v="USD"/>
    <n v="1511416800"/>
    <n v="1512885600"/>
    <b v="0"/>
    <b v="1"/>
    <s v="theater/plays"/>
    <x v="501"/>
    <n v="84701"/>
    <x v="3"/>
    <x v="3"/>
  </r>
  <r>
    <x v="507"/>
    <s v="Turner, Miller and Francis"/>
    <s v="Compatible well-modulated budgetary management"/>
    <n v="2100"/>
    <x v="498"/>
    <x v="0"/>
    <x v="161"/>
    <x v="1"/>
    <s v="USD"/>
    <n v="1365483600"/>
    <n v="1369717200"/>
    <b v="0"/>
    <b v="1"/>
    <s v="technology/web"/>
    <x v="502"/>
    <n v="428"/>
    <x v="2"/>
    <x v="2"/>
  </r>
  <r>
    <x v="508"/>
    <s v="Roberts Group"/>
    <s v="Up-sized radical pricing structure"/>
    <n v="172700"/>
    <x v="499"/>
    <x v="1"/>
    <x v="367"/>
    <x v="1"/>
    <s v="USD"/>
    <n v="1532840400"/>
    <n v="1534654800"/>
    <b v="0"/>
    <b v="0"/>
    <s v="theater/plays"/>
    <x v="503"/>
    <n v="98738.5"/>
    <x v="3"/>
    <x v="3"/>
  </r>
  <r>
    <x v="509"/>
    <s v="White LLC"/>
    <s v="Robust zero-defect project"/>
    <n v="168500"/>
    <x v="500"/>
    <x v="0"/>
    <x v="368"/>
    <x v="1"/>
    <s v="USD"/>
    <n v="1336194000"/>
    <n v="1337058000"/>
    <b v="0"/>
    <b v="0"/>
    <s v="theater/plays"/>
    <x v="504"/>
    <n v="60384"/>
    <x v="3"/>
    <x v="3"/>
  </r>
  <r>
    <x v="510"/>
    <s v="Best, Miller and Thomas"/>
    <s v="Re-engineered mobile task-force"/>
    <n v="7800"/>
    <x v="501"/>
    <x v="1"/>
    <x v="54"/>
    <x v="2"/>
    <s v="AUD"/>
    <n v="1527742800"/>
    <n v="1529816400"/>
    <b v="0"/>
    <b v="0"/>
    <s v="film &amp; video/drama"/>
    <x v="505"/>
    <n v="4710"/>
    <x v="4"/>
    <x v="6"/>
  </r>
  <r>
    <x v="511"/>
    <s v="Smith-Mullins"/>
    <s v="User-centric intangible neural-net"/>
    <n v="147800"/>
    <x v="502"/>
    <x v="0"/>
    <x v="369"/>
    <x v="1"/>
    <s v="USD"/>
    <n v="1564030800"/>
    <n v="1564894800"/>
    <b v="0"/>
    <b v="0"/>
    <s v="theater/plays"/>
    <x v="506"/>
    <n v="17930"/>
    <x v="3"/>
    <x v="3"/>
  </r>
  <r>
    <x v="512"/>
    <s v="Williams-Walsh"/>
    <s v="Organized explicit core"/>
    <n v="9100"/>
    <x v="503"/>
    <x v="1"/>
    <x v="370"/>
    <x v="1"/>
    <s v="USD"/>
    <n v="1404536400"/>
    <n v="1404622800"/>
    <b v="0"/>
    <b v="1"/>
    <s v="games/video games"/>
    <x v="507"/>
    <n v="6458.5"/>
    <x v="6"/>
    <x v="11"/>
  </r>
  <r>
    <x v="513"/>
    <s v="Harrison, Blackwell and Mendez"/>
    <s v="Synchronized 6thgeneration adapter"/>
    <n v="8300"/>
    <x v="504"/>
    <x v="3"/>
    <x v="164"/>
    <x v="1"/>
    <s v="USD"/>
    <n v="1284008400"/>
    <n v="1284181200"/>
    <b v="0"/>
    <b v="0"/>
    <s v="film &amp; video/television"/>
    <x v="508"/>
    <n v="1647.5"/>
    <x v="4"/>
    <x v="19"/>
  </r>
  <r>
    <x v="514"/>
    <s v="Sanchez, Bradley and Flores"/>
    <s v="Centralized motivating capacity"/>
    <n v="138700"/>
    <x v="505"/>
    <x v="3"/>
    <x v="371"/>
    <x v="5"/>
    <s v="CHF"/>
    <n v="1386309600"/>
    <n v="1386741600"/>
    <b v="0"/>
    <b v="1"/>
    <s v="music/rock"/>
    <x v="509"/>
    <n v="15825.5"/>
    <x v="1"/>
    <x v="1"/>
  </r>
  <r>
    <x v="515"/>
    <s v="Cox LLC"/>
    <s v="Phased 24hour flexibility"/>
    <n v="8600"/>
    <x v="506"/>
    <x v="0"/>
    <x v="221"/>
    <x v="0"/>
    <s v="CAD"/>
    <n v="1324620000"/>
    <n v="1324792800"/>
    <b v="0"/>
    <b v="1"/>
    <s v="theater/plays"/>
    <x v="510"/>
    <n v="2465"/>
    <x v="3"/>
    <x v="3"/>
  </r>
  <r>
    <x v="516"/>
    <s v="Morales-Odonnell"/>
    <s v="Exclusive 5thgeneration structure"/>
    <n v="125400"/>
    <x v="507"/>
    <x v="0"/>
    <x v="372"/>
    <x v="1"/>
    <s v="USD"/>
    <n v="1281070800"/>
    <n v="1284354000"/>
    <b v="0"/>
    <b v="0"/>
    <s v="publishing/nonfiction"/>
    <x v="511"/>
    <n v="27085"/>
    <x v="5"/>
    <x v="9"/>
  </r>
  <r>
    <x v="517"/>
    <s v="Ramirez LLC"/>
    <s v="Multi-tiered maximized orchestration"/>
    <n v="5900"/>
    <x v="508"/>
    <x v="1"/>
    <x v="373"/>
    <x v="1"/>
    <s v="USD"/>
    <n v="1493960400"/>
    <n v="1494392400"/>
    <b v="0"/>
    <b v="0"/>
    <s v="food/food trucks"/>
    <x v="512"/>
    <n v="3343"/>
    <x v="0"/>
    <x v="0"/>
  </r>
  <r>
    <x v="518"/>
    <s v="Ramirez Group"/>
    <s v="Open-architected uniform instruction set"/>
    <n v="8800"/>
    <x v="509"/>
    <x v="0"/>
    <x v="234"/>
    <x v="1"/>
    <s v="USD"/>
    <n v="1519365600"/>
    <n v="1519538400"/>
    <b v="0"/>
    <b v="1"/>
    <s v="film &amp; video/animation"/>
    <x v="513"/>
    <n v="316"/>
    <x v="4"/>
    <x v="10"/>
  </r>
  <r>
    <x v="519"/>
    <s v="Marsh-Coleman"/>
    <s v="Exclusive asymmetric analyzer"/>
    <n v="177700"/>
    <x v="510"/>
    <x v="1"/>
    <x v="374"/>
    <x v="1"/>
    <s v="USD"/>
    <n v="1420696800"/>
    <n v="1421906400"/>
    <b v="0"/>
    <b v="1"/>
    <s v="music/rock"/>
    <x v="514"/>
    <n v="91287.5"/>
    <x v="1"/>
    <x v="1"/>
  </r>
  <r>
    <x v="520"/>
    <s v="Frederick, Jenkins and Collins"/>
    <s v="Organic radical collaboration"/>
    <n v="800"/>
    <x v="511"/>
    <x v="1"/>
    <x v="235"/>
    <x v="1"/>
    <s v="USD"/>
    <n v="1555650000"/>
    <n v="1555909200"/>
    <b v="0"/>
    <b v="0"/>
    <s v="theater/plays"/>
    <x v="515"/>
    <n v="1719"/>
    <x v="3"/>
    <x v="3"/>
  </r>
  <r>
    <x v="521"/>
    <s v="Wilson Ltd"/>
    <s v="Function-based multi-state software"/>
    <n v="7600"/>
    <x v="512"/>
    <x v="1"/>
    <x v="375"/>
    <x v="1"/>
    <s v="USD"/>
    <n v="1471928400"/>
    <n v="1472446800"/>
    <b v="0"/>
    <b v="1"/>
    <s v="film &amp; video/drama"/>
    <x v="516"/>
    <n v="5715"/>
    <x v="4"/>
    <x v="6"/>
  </r>
  <r>
    <x v="522"/>
    <s v="Cline, Peterson and Lowery"/>
    <s v="Innovative static budgetary management"/>
    <n v="50500"/>
    <x v="513"/>
    <x v="0"/>
    <x v="271"/>
    <x v="1"/>
    <s v="USD"/>
    <n v="1341291600"/>
    <n v="1342328400"/>
    <b v="0"/>
    <b v="0"/>
    <s v="film &amp; video/shorts"/>
    <x v="517"/>
    <n v="8290"/>
    <x v="4"/>
    <x v="12"/>
  </r>
  <r>
    <x v="523"/>
    <s v="Underwood, James and Jones"/>
    <s v="Triple-buffered holistic ability"/>
    <n v="900"/>
    <x v="514"/>
    <x v="1"/>
    <x v="121"/>
    <x v="1"/>
    <s v="USD"/>
    <n v="1267682400"/>
    <n v="1268114400"/>
    <b v="0"/>
    <b v="0"/>
    <s v="film &amp; video/shorts"/>
    <x v="518"/>
    <n v="3196"/>
    <x v="4"/>
    <x v="12"/>
  </r>
  <r>
    <x v="524"/>
    <s v="Johnson-Contreras"/>
    <s v="Diverse scalable superstructure"/>
    <n v="96700"/>
    <x v="515"/>
    <x v="0"/>
    <x v="376"/>
    <x v="1"/>
    <s v="USD"/>
    <n v="1272258000"/>
    <n v="1273381200"/>
    <b v="0"/>
    <b v="0"/>
    <s v="theater/plays"/>
    <x v="519"/>
    <n v="41557.5"/>
    <x v="3"/>
    <x v="3"/>
  </r>
  <r>
    <x v="525"/>
    <s v="Greene, Lloyd and Sims"/>
    <s v="Balanced leadingedge data-warehouse"/>
    <n v="2100"/>
    <x v="516"/>
    <x v="0"/>
    <x v="377"/>
    <x v="1"/>
    <s v="USD"/>
    <n v="1290492000"/>
    <n v="1290837600"/>
    <b v="0"/>
    <b v="0"/>
    <s v="technology/wearables"/>
    <x v="520"/>
    <n v="915.5"/>
    <x v="2"/>
    <x v="8"/>
  </r>
  <r>
    <x v="526"/>
    <s v="Smith-Sparks"/>
    <s v="Digitized bandwidth-monitored open architecture"/>
    <n v="8300"/>
    <x v="517"/>
    <x v="1"/>
    <x v="98"/>
    <x v="1"/>
    <s v="USD"/>
    <n v="1451109600"/>
    <n v="1454306400"/>
    <b v="0"/>
    <b v="1"/>
    <s v="theater/plays"/>
    <x v="521"/>
    <n v="6545.5"/>
    <x v="3"/>
    <x v="3"/>
  </r>
  <r>
    <x v="527"/>
    <s v="Rosario-Smith"/>
    <s v="Enterprise-wide intermediate portal"/>
    <n v="189200"/>
    <x v="518"/>
    <x v="0"/>
    <x v="378"/>
    <x v="0"/>
    <s v="CAD"/>
    <n v="1454652000"/>
    <n v="1457762400"/>
    <b v="0"/>
    <b v="0"/>
    <s v="film &amp; video/animation"/>
    <x v="522"/>
    <n v="97280"/>
    <x v="4"/>
    <x v="10"/>
  </r>
  <r>
    <x v="528"/>
    <s v="Avila, Ford and Welch"/>
    <s v="Focused leadingedge matrix"/>
    <n v="9000"/>
    <x v="519"/>
    <x v="0"/>
    <x v="175"/>
    <x v="4"/>
    <s v="GBP"/>
    <n v="1385186400"/>
    <n v="1389074400"/>
    <b v="0"/>
    <b v="0"/>
    <s v="music/indie rock"/>
    <x v="523"/>
    <n v="3653.5"/>
    <x v="1"/>
    <x v="7"/>
  </r>
  <r>
    <x v="529"/>
    <s v="Gallegos Inc"/>
    <s v="Seamless logistical encryption"/>
    <n v="5100"/>
    <x v="520"/>
    <x v="0"/>
    <x v="352"/>
    <x v="1"/>
    <s v="USD"/>
    <n v="1399698000"/>
    <n v="1402117200"/>
    <b v="0"/>
    <b v="0"/>
    <s v="games/video games"/>
    <x v="524"/>
    <n v="291.5"/>
    <x v="6"/>
    <x v="11"/>
  </r>
  <r>
    <x v="530"/>
    <s v="Morrow, Santiago and Soto"/>
    <s v="Stand-alone human-resource workforce"/>
    <n v="105000"/>
    <x v="521"/>
    <x v="0"/>
    <x v="200"/>
    <x v="1"/>
    <s v="USD"/>
    <n v="1283230800"/>
    <n v="1284440400"/>
    <b v="0"/>
    <b v="1"/>
    <s v="publishing/fiction"/>
    <x v="525"/>
    <n v="49056"/>
    <x v="5"/>
    <x v="13"/>
  </r>
  <r>
    <x v="531"/>
    <s v="Berry-Richardson"/>
    <s v="Automated zero tolerance implementation"/>
    <n v="186700"/>
    <x v="522"/>
    <x v="2"/>
    <x v="379"/>
    <x v="5"/>
    <s v="CHF"/>
    <n v="1384149600"/>
    <n v="1388988000"/>
    <b v="0"/>
    <b v="0"/>
    <s v="games/video games"/>
    <x v="526"/>
    <n v="90989"/>
    <x v="6"/>
    <x v="11"/>
  </r>
  <r>
    <x v="532"/>
    <s v="Cordova-Torres"/>
    <s v="Pre-emptive grid-enabled contingency"/>
    <n v="1600"/>
    <x v="523"/>
    <x v="1"/>
    <x v="105"/>
    <x v="0"/>
    <s v="CAD"/>
    <n v="1516860000"/>
    <n v="1516946400"/>
    <b v="0"/>
    <b v="0"/>
    <s v="theater/plays"/>
    <x v="527"/>
    <n v="4086"/>
    <x v="3"/>
    <x v="3"/>
  </r>
  <r>
    <x v="533"/>
    <s v="Holt, Bernard and Johnson"/>
    <s v="Multi-lateral didactic encoding"/>
    <n v="115600"/>
    <x v="524"/>
    <x v="1"/>
    <x v="380"/>
    <x v="4"/>
    <s v="GBP"/>
    <n v="1374642000"/>
    <n v="1377752400"/>
    <b v="0"/>
    <b v="0"/>
    <s v="music/indie rock"/>
    <x v="528"/>
    <n v="93152"/>
    <x v="1"/>
    <x v="7"/>
  </r>
  <r>
    <x v="534"/>
    <s v="Clark, Mccormick and Mendoza"/>
    <s v="Self-enabling didactic orchestration"/>
    <n v="89100"/>
    <x v="525"/>
    <x v="0"/>
    <x v="166"/>
    <x v="1"/>
    <s v="USD"/>
    <n v="1534482000"/>
    <n v="1534568400"/>
    <b v="0"/>
    <b v="1"/>
    <s v="film &amp; video/drama"/>
    <x v="529"/>
    <n v="6814"/>
    <x v="4"/>
    <x v="6"/>
  </r>
  <r>
    <x v="535"/>
    <s v="Garrison LLC"/>
    <s v="Profit-focused 24/7 data-warehouse"/>
    <n v="2600"/>
    <x v="526"/>
    <x v="1"/>
    <x v="381"/>
    <x v="6"/>
    <s v="EUR"/>
    <n v="1528434000"/>
    <n v="1528606800"/>
    <b v="0"/>
    <b v="1"/>
    <s v="theater/plays"/>
    <x v="530"/>
    <n v="6367.5"/>
    <x v="3"/>
    <x v="3"/>
  </r>
  <r>
    <x v="536"/>
    <s v="Shannon-Olson"/>
    <s v="Enhanced methodical middleware"/>
    <n v="9800"/>
    <x v="527"/>
    <x v="1"/>
    <x v="382"/>
    <x v="6"/>
    <s v="EUR"/>
    <n v="1282626000"/>
    <n v="1284872400"/>
    <b v="0"/>
    <b v="0"/>
    <s v="publishing/fiction"/>
    <x v="531"/>
    <n v="7418.5"/>
    <x v="5"/>
    <x v="13"/>
  </r>
  <r>
    <x v="537"/>
    <s v="Murillo-Mcfarland"/>
    <s v="Synchronized client-driven projection"/>
    <n v="84400"/>
    <x v="528"/>
    <x v="1"/>
    <x v="383"/>
    <x v="3"/>
    <s v="DKK"/>
    <n v="1535605200"/>
    <n v="1537592400"/>
    <b v="1"/>
    <b v="1"/>
    <s v="film &amp; video/documentary"/>
    <x v="532"/>
    <n v="49993.5"/>
    <x v="4"/>
    <x v="4"/>
  </r>
  <r>
    <x v="538"/>
    <s v="Young, Gilbert and Escobar"/>
    <s v="Networked didactic time-frame"/>
    <n v="151300"/>
    <x v="529"/>
    <x v="0"/>
    <x v="384"/>
    <x v="1"/>
    <s v="USD"/>
    <n v="1379826000"/>
    <n v="1381208400"/>
    <b v="0"/>
    <b v="0"/>
    <s v="games/mobile games"/>
    <x v="533"/>
    <n v="29165"/>
    <x v="6"/>
    <x v="20"/>
  </r>
  <r>
    <x v="539"/>
    <s v="Thomas, Welch and Santana"/>
    <s v="Assimilated exuding toolset"/>
    <n v="9800"/>
    <x v="530"/>
    <x v="0"/>
    <x v="385"/>
    <x v="1"/>
    <s v="USD"/>
    <n v="1561957200"/>
    <n v="1562475600"/>
    <b v="0"/>
    <b v="1"/>
    <s v="food/food trucks"/>
    <x v="534"/>
    <n v="3598.5"/>
    <x v="0"/>
    <x v="0"/>
  </r>
  <r>
    <x v="540"/>
    <s v="Brown-Pena"/>
    <s v="Front-line client-server secured line"/>
    <n v="5300"/>
    <x v="531"/>
    <x v="1"/>
    <x v="326"/>
    <x v="1"/>
    <s v="USD"/>
    <n v="1525496400"/>
    <n v="1527397200"/>
    <b v="0"/>
    <b v="0"/>
    <s v="photography/photography books"/>
    <x v="535"/>
    <n v="7172"/>
    <x v="7"/>
    <x v="14"/>
  </r>
  <r>
    <x v="541"/>
    <s v="Holder, Caldwell and Vance"/>
    <s v="Polarized systemic Internet solution"/>
    <n v="178000"/>
    <x v="532"/>
    <x v="0"/>
    <x v="386"/>
    <x v="6"/>
    <s v="EUR"/>
    <n v="1433912400"/>
    <n v="1436158800"/>
    <b v="0"/>
    <b v="0"/>
    <s v="games/mobile games"/>
    <x v="536"/>
    <n v="21740.5"/>
    <x v="6"/>
    <x v="20"/>
  </r>
  <r>
    <x v="542"/>
    <s v="Harrison-Bridges"/>
    <s v="Profit-focused exuding moderator"/>
    <n v="77000"/>
    <x v="533"/>
    <x v="0"/>
    <x v="240"/>
    <x v="4"/>
    <s v="GBP"/>
    <n v="1453442400"/>
    <n v="1456034400"/>
    <b v="0"/>
    <b v="0"/>
    <s v="music/indie rock"/>
    <x v="537"/>
    <n v="989.5"/>
    <x v="1"/>
    <x v="7"/>
  </r>
  <r>
    <x v="543"/>
    <s v="Johnson, Murphy and Peterson"/>
    <s v="Cross-group high-level moderator"/>
    <n v="84900"/>
    <x v="534"/>
    <x v="0"/>
    <x v="80"/>
    <x v="1"/>
    <s v="USD"/>
    <n v="1378875600"/>
    <n v="1380171600"/>
    <b v="0"/>
    <b v="0"/>
    <s v="games/video games"/>
    <x v="538"/>
    <n v="7022"/>
    <x v="6"/>
    <x v="11"/>
  </r>
  <r>
    <x v="544"/>
    <s v="Taylor Inc"/>
    <s v="Public-key 3rdgeneration system engine"/>
    <n v="2800"/>
    <x v="535"/>
    <x v="1"/>
    <x v="286"/>
    <x v="1"/>
    <s v="USD"/>
    <n v="1452232800"/>
    <n v="1453356000"/>
    <b v="0"/>
    <b v="0"/>
    <s v="music/rock"/>
    <x v="539"/>
    <n v="3913"/>
    <x v="1"/>
    <x v="1"/>
  </r>
  <r>
    <x v="545"/>
    <s v="Deleon and Sons"/>
    <s v="Organized value-added access"/>
    <n v="184800"/>
    <x v="536"/>
    <x v="0"/>
    <x v="387"/>
    <x v="1"/>
    <s v="USD"/>
    <n v="1577253600"/>
    <n v="1578981600"/>
    <b v="0"/>
    <b v="0"/>
    <s v="theater/plays"/>
    <x v="540"/>
    <n v="83399.5"/>
    <x v="3"/>
    <x v="3"/>
  </r>
  <r>
    <x v="546"/>
    <s v="Benjamin, Paul and Ferguson"/>
    <s v="Cloned global Graphical User Interface"/>
    <n v="4200"/>
    <x v="537"/>
    <x v="1"/>
    <x v="39"/>
    <x v="1"/>
    <s v="USD"/>
    <n v="1537160400"/>
    <n v="1537419600"/>
    <b v="0"/>
    <b v="1"/>
    <s v="theater/plays"/>
    <x v="541"/>
    <n v="3479"/>
    <x v="3"/>
    <x v="3"/>
  </r>
  <r>
    <x v="547"/>
    <s v="Hardin-Dixon"/>
    <s v="Focused solution-oriented matrix"/>
    <n v="1300"/>
    <x v="538"/>
    <x v="1"/>
    <x v="388"/>
    <x v="1"/>
    <s v="USD"/>
    <n v="1422165600"/>
    <n v="1423202400"/>
    <b v="0"/>
    <b v="0"/>
    <s v="film &amp; video/drama"/>
    <x v="542"/>
    <n v="6376.5"/>
    <x v="4"/>
    <x v="6"/>
  </r>
  <r>
    <x v="548"/>
    <s v="York-Pitts"/>
    <s v="Monitored discrete toolset"/>
    <n v="66100"/>
    <x v="539"/>
    <x v="1"/>
    <x v="389"/>
    <x v="1"/>
    <s v="USD"/>
    <n v="1459486800"/>
    <n v="1460610000"/>
    <b v="0"/>
    <b v="0"/>
    <s v="theater/plays"/>
    <x v="543"/>
    <n v="91029.5"/>
    <x v="3"/>
    <x v="3"/>
  </r>
  <r>
    <x v="549"/>
    <s v="Jarvis and Sons"/>
    <s v="Business-focused intermediate system engine"/>
    <n v="29500"/>
    <x v="540"/>
    <x v="1"/>
    <x v="390"/>
    <x v="1"/>
    <s v="USD"/>
    <n v="1369717200"/>
    <n v="1370494800"/>
    <b v="0"/>
    <b v="0"/>
    <s v="technology/wearables"/>
    <x v="544"/>
    <n v="42302.5"/>
    <x v="2"/>
    <x v="8"/>
  </r>
  <r>
    <x v="550"/>
    <s v="Morrison-Henderson"/>
    <s v="De-engineered disintermediate encoding"/>
    <n v="100"/>
    <x v="443"/>
    <x v="3"/>
    <x v="49"/>
    <x v="5"/>
    <s v="CHF"/>
    <n v="1330495200"/>
    <n v="1332306000"/>
    <b v="0"/>
    <b v="0"/>
    <s v="music/indie rock"/>
    <x v="446"/>
    <n v="2.5"/>
    <x v="1"/>
    <x v="7"/>
  </r>
  <r>
    <x v="551"/>
    <s v="Martin-James"/>
    <s v="Streamlined upward-trending analyzer"/>
    <n v="180100"/>
    <x v="541"/>
    <x v="0"/>
    <x v="391"/>
    <x v="2"/>
    <s v="AUD"/>
    <n v="1419055200"/>
    <n v="1422511200"/>
    <b v="0"/>
    <b v="1"/>
    <s v="technology/web"/>
    <x v="545"/>
    <n v="54188.5"/>
    <x v="2"/>
    <x v="2"/>
  </r>
  <r>
    <x v="552"/>
    <s v="Mercer, Solomon and Singleton"/>
    <s v="Distributed human-resource policy"/>
    <n v="9000"/>
    <x v="542"/>
    <x v="0"/>
    <x v="45"/>
    <x v="1"/>
    <s v="USD"/>
    <n v="1480140000"/>
    <n v="1480312800"/>
    <b v="0"/>
    <b v="0"/>
    <s v="theater/plays"/>
    <x v="546"/>
    <n v="4479"/>
    <x v="3"/>
    <x v="3"/>
  </r>
  <r>
    <x v="553"/>
    <s v="Dougherty, Austin and Mills"/>
    <s v="De-engineered 5thgeneration contingency"/>
    <n v="170600"/>
    <x v="543"/>
    <x v="0"/>
    <x v="392"/>
    <x v="1"/>
    <s v="USD"/>
    <n v="1293948000"/>
    <n v="1294034400"/>
    <b v="0"/>
    <b v="0"/>
    <s v="music/rock"/>
    <x v="547"/>
    <n v="38025"/>
    <x v="1"/>
    <x v="1"/>
  </r>
  <r>
    <x v="554"/>
    <s v="Ritter PLC"/>
    <s v="Multi-channeled upward-trending application"/>
    <n v="9500"/>
    <x v="544"/>
    <x v="1"/>
    <x v="353"/>
    <x v="0"/>
    <s v="CAD"/>
    <n v="1482127200"/>
    <n v="1482645600"/>
    <b v="0"/>
    <b v="0"/>
    <s v="music/indie rock"/>
    <x v="548"/>
    <n v="7481"/>
    <x v="1"/>
    <x v="7"/>
  </r>
  <r>
    <x v="555"/>
    <s v="Anderson Group"/>
    <s v="Organic maximized database"/>
    <n v="6300"/>
    <x v="545"/>
    <x v="1"/>
    <x v="18"/>
    <x v="3"/>
    <s v="DKK"/>
    <n v="1396414800"/>
    <n v="1399093200"/>
    <b v="0"/>
    <b v="0"/>
    <s v="music/rock"/>
    <x v="549"/>
    <n v="7112"/>
    <x v="1"/>
    <x v="1"/>
  </r>
  <r>
    <x v="556"/>
    <s v="Smith and Sons"/>
    <s v="Grass-roots 24/7 attitude"/>
    <n v="5200"/>
    <x v="546"/>
    <x v="1"/>
    <x v="393"/>
    <x v="1"/>
    <s v="USD"/>
    <n v="1315285200"/>
    <n v="1315890000"/>
    <b v="0"/>
    <b v="1"/>
    <s v="publishing/translations"/>
    <x v="550"/>
    <n v="6294.5"/>
    <x v="5"/>
    <x v="18"/>
  </r>
  <r>
    <x v="557"/>
    <s v="Lam-Hamilton"/>
    <s v="Team-oriented global strategy"/>
    <n v="6000"/>
    <x v="547"/>
    <x v="1"/>
    <x v="394"/>
    <x v="1"/>
    <s v="USD"/>
    <n v="1443762000"/>
    <n v="1444021200"/>
    <b v="0"/>
    <b v="1"/>
    <s v="film &amp; video/science fiction"/>
    <x v="551"/>
    <n v="6090.5"/>
    <x v="4"/>
    <x v="22"/>
  </r>
  <r>
    <x v="558"/>
    <s v="Ho Ltd"/>
    <s v="Enhanced client-driven capacity"/>
    <n v="5800"/>
    <x v="548"/>
    <x v="1"/>
    <x v="105"/>
    <x v="1"/>
    <s v="USD"/>
    <n v="1456293600"/>
    <n v="1460005200"/>
    <b v="0"/>
    <b v="0"/>
    <s v="theater/plays"/>
    <x v="552"/>
    <n v="4046"/>
    <x v="3"/>
    <x v="3"/>
  </r>
  <r>
    <x v="559"/>
    <s v="Brown, Estrada and Jensen"/>
    <s v="Exclusive systematic productivity"/>
    <n v="105300"/>
    <x v="549"/>
    <x v="1"/>
    <x v="395"/>
    <x v="1"/>
    <s v="USD"/>
    <n v="1470114000"/>
    <n v="1470718800"/>
    <b v="0"/>
    <b v="0"/>
    <s v="theater/plays"/>
    <x v="553"/>
    <n v="53671.5"/>
    <x v="3"/>
    <x v="3"/>
  </r>
  <r>
    <x v="560"/>
    <s v="Hunt LLC"/>
    <s v="Re-engineered radical policy"/>
    <n v="20000"/>
    <x v="550"/>
    <x v="1"/>
    <x v="396"/>
    <x v="1"/>
    <s v="USD"/>
    <n v="1321596000"/>
    <n v="1325052000"/>
    <b v="0"/>
    <b v="0"/>
    <s v="film &amp; video/animation"/>
    <x v="554"/>
    <n v="81004.5"/>
    <x v="4"/>
    <x v="10"/>
  </r>
  <r>
    <x v="561"/>
    <s v="Fowler-Smith"/>
    <s v="Down-sized logistical adapter"/>
    <n v="3000"/>
    <x v="551"/>
    <x v="1"/>
    <x v="40"/>
    <x v="5"/>
    <s v="CHF"/>
    <n v="1318827600"/>
    <n v="1319000400"/>
    <b v="0"/>
    <b v="0"/>
    <s v="theater/plays"/>
    <x v="555"/>
    <n v="5644.5"/>
    <x v="3"/>
    <x v="3"/>
  </r>
  <r>
    <x v="562"/>
    <s v="Blair Inc"/>
    <s v="Configurable bandwidth-monitored throughput"/>
    <n v="9900"/>
    <x v="314"/>
    <x v="0"/>
    <x v="150"/>
    <x v="5"/>
    <s v="CHF"/>
    <n v="1552366800"/>
    <n v="1552539600"/>
    <b v="0"/>
    <b v="0"/>
    <s v="music/rock"/>
    <x v="556"/>
    <n v="647.5"/>
    <x v="1"/>
    <x v="1"/>
  </r>
  <r>
    <x v="563"/>
    <s v="Kelley, Stanton and Sanchez"/>
    <s v="Optional tangible pricing structure"/>
    <n v="3700"/>
    <x v="552"/>
    <x v="1"/>
    <x v="72"/>
    <x v="2"/>
    <s v="AUD"/>
    <n v="1542088800"/>
    <n v="1543816800"/>
    <b v="0"/>
    <b v="0"/>
    <s v="film &amp; video/documentary"/>
    <x v="557"/>
    <n v="2596"/>
    <x v="4"/>
    <x v="4"/>
  </r>
  <r>
    <x v="564"/>
    <s v="Hernandez-Macdonald"/>
    <s v="Organic high-level implementation"/>
    <n v="168700"/>
    <x v="553"/>
    <x v="0"/>
    <x v="397"/>
    <x v="1"/>
    <s v="USD"/>
    <n v="1426395600"/>
    <n v="1427086800"/>
    <b v="0"/>
    <b v="0"/>
    <s v="theater/plays"/>
    <x v="558"/>
    <n v="71591.5"/>
    <x v="3"/>
    <x v="3"/>
  </r>
  <r>
    <x v="565"/>
    <s v="Joseph LLC"/>
    <s v="Decentralized logistical collaboration"/>
    <n v="94900"/>
    <x v="554"/>
    <x v="1"/>
    <x v="398"/>
    <x v="1"/>
    <s v="USD"/>
    <n v="1321336800"/>
    <n v="1323064800"/>
    <b v="0"/>
    <b v="0"/>
    <s v="theater/plays"/>
    <x v="559"/>
    <n v="98881"/>
    <x v="3"/>
    <x v="3"/>
  </r>
  <r>
    <x v="566"/>
    <s v="Webb-Smith"/>
    <s v="Advanced content-based installation"/>
    <n v="9300"/>
    <x v="555"/>
    <x v="0"/>
    <x v="95"/>
    <x v="1"/>
    <s v="USD"/>
    <n v="1456293600"/>
    <n v="1458277200"/>
    <b v="0"/>
    <b v="1"/>
    <s v="music/electric music"/>
    <x v="560"/>
    <n v="2080.5"/>
    <x v="1"/>
    <x v="5"/>
  </r>
  <r>
    <x v="567"/>
    <s v="Johns PLC"/>
    <s v="Distributed high-level open architecture"/>
    <n v="6800"/>
    <x v="556"/>
    <x v="1"/>
    <x v="146"/>
    <x v="1"/>
    <s v="USD"/>
    <n v="1404968400"/>
    <n v="1405141200"/>
    <b v="0"/>
    <b v="0"/>
    <s v="music/rock"/>
    <x v="561"/>
    <n v="7554.5"/>
    <x v="1"/>
    <x v="1"/>
  </r>
  <r>
    <x v="568"/>
    <s v="Hardin-Foley"/>
    <s v="Synergized zero tolerance help-desk"/>
    <n v="72400"/>
    <x v="557"/>
    <x v="1"/>
    <x v="399"/>
    <x v="1"/>
    <s v="USD"/>
    <n v="1279170000"/>
    <n v="1283058000"/>
    <b v="0"/>
    <b v="0"/>
    <s v="theater/plays"/>
    <x v="562"/>
    <n v="69934"/>
    <x v="3"/>
    <x v="3"/>
  </r>
  <r>
    <x v="569"/>
    <s v="Fischer, Fowler and Arnold"/>
    <s v="Extended multi-tasking definition"/>
    <n v="20100"/>
    <x v="558"/>
    <x v="1"/>
    <x v="400"/>
    <x v="6"/>
    <s v="EUR"/>
    <n v="1294725600"/>
    <n v="1295762400"/>
    <b v="0"/>
    <b v="0"/>
    <s v="film &amp; video/animation"/>
    <x v="563"/>
    <n v="24147"/>
    <x v="4"/>
    <x v="10"/>
  </r>
  <r>
    <x v="570"/>
    <s v="Martinez-Juarez"/>
    <s v="Realigned uniform knowledge user"/>
    <n v="31200"/>
    <x v="559"/>
    <x v="1"/>
    <x v="401"/>
    <x v="1"/>
    <s v="USD"/>
    <n v="1419055200"/>
    <n v="1419573600"/>
    <b v="0"/>
    <b v="1"/>
    <s v="music/rock"/>
    <x v="564"/>
    <n v="49044.5"/>
    <x v="1"/>
    <x v="1"/>
  </r>
  <r>
    <x v="571"/>
    <s v="Wilson and Sons"/>
    <s v="Monitored grid-enabled model"/>
    <n v="3500"/>
    <x v="560"/>
    <x v="0"/>
    <x v="164"/>
    <x v="6"/>
    <s v="EUR"/>
    <n v="1434690000"/>
    <n v="1438750800"/>
    <b v="0"/>
    <b v="0"/>
    <s v="film &amp; video/shorts"/>
    <x v="565"/>
    <n v="1665"/>
    <x v="4"/>
    <x v="12"/>
  </r>
  <r>
    <x v="572"/>
    <s v="Clements Group"/>
    <s v="Assimilated actuating policy"/>
    <n v="9000"/>
    <x v="561"/>
    <x v="3"/>
    <x v="115"/>
    <x v="1"/>
    <s v="USD"/>
    <n v="1443416400"/>
    <n v="1444798800"/>
    <b v="0"/>
    <b v="1"/>
    <s v="music/rock"/>
    <x v="566"/>
    <n v="2495"/>
    <x v="1"/>
    <x v="1"/>
  </r>
  <r>
    <x v="573"/>
    <s v="Valenzuela-Cook"/>
    <s v="Total incremental productivity"/>
    <n v="6700"/>
    <x v="562"/>
    <x v="1"/>
    <x v="402"/>
    <x v="1"/>
    <s v="USD"/>
    <n v="1399006800"/>
    <n v="1399179600"/>
    <b v="0"/>
    <b v="0"/>
    <s v="journalism/audio"/>
    <x v="567"/>
    <n v="3898"/>
    <x v="8"/>
    <x v="23"/>
  </r>
  <r>
    <x v="574"/>
    <s v="Parker, Haley and Foster"/>
    <s v="Adaptive local task-force"/>
    <n v="2700"/>
    <x v="563"/>
    <x v="1"/>
    <x v="358"/>
    <x v="1"/>
    <s v="USD"/>
    <n v="1575698400"/>
    <n v="1576562400"/>
    <b v="0"/>
    <b v="1"/>
    <s v="food/food trucks"/>
    <x v="568"/>
    <n v="5055.5"/>
    <x v="0"/>
    <x v="0"/>
  </r>
  <r>
    <x v="575"/>
    <s v="Fuentes LLC"/>
    <s v="Universal zero-defect concept"/>
    <n v="83300"/>
    <x v="564"/>
    <x v="0"/>
    <x v="21"/>
    <x v="1"/>
    <s v="USD"/>
    <n v="1400562000"/>
    <n v="1400821200"/>
    <b v="0"/>
    <b v="1"/>
    <s v="theater/plays"/>
    <x v="569"/>
    <n v="26489.5"/>
    <x v="3"/>
    <x v="3"/>
  </r>
  <r>
    <x v="576"/>
    <s v="Moran and Sons"/>
    <s v="Object-based bottom-line superstructure"/>
    <n v="9700"/>
    <x v="565"/>
    <x v="0"/>
    <x v="251"/>
    <x v="1"/>
    <s v="USD"/>
    <n v="1509512400"/>
    <n v="1510984800"/>
    <b v="0"/>
    <b v="0"/>
    <s v="theater/plays"/>
    <x v="570"/>
    <n v="3181"/>
    <x v="3"/>
    <x v="3"/>
  </r>
  <r>
    <x v="577"/>
    <s v="Stevens Inc"/>
    <s v="Adaptive 24hour projection"/>
    <n v="8200"/>
    <x v="566"/>
    <x v="3"/>
    <x v="95"/>
    <x v="1"/>
    <s v="USD"/>
    <n v="1299823200"/>
    <n v="1302066000"/>
    <b v="0"/>
    <b v="0"/>
    <s v="music/jazz"/>
    <x v="571"/>
    <n v="791.5"/>
    <x v="1"/>
    <x v="17"/>
  </r>
  <r>
    <x v="578"/>
    <s v="Martinez-Johnson"/>
    <s v="Sharable radical toolset"/>
    <n v="96500"/>
    <x v="567"/>
    <x v="0"/>
    <x v="242"/>
    <x v="1"/>
    <s v="USD"/>
    <n v="1322719200"/>
    <n v="1322978400"/>
    <b v="0"/>
    <b v="0"/>
    <s v="film &amp; video/science fiction"/>
    <x v="572"/>
    <n v="8206.5"/>
    <x v="4"/>
    <x v="22"/>
  </r>
  <r>
    <x v="579"/>
    <s v="Franklin Inc"/>
    <s v="Focused multimedia knowledgebase"/>
    <n v="6200"/>
    <x v="568"/>
    <x v="1"/>
    <x v="215"/>
    <x v="1"/>
    <s v="USD"/>
    <n v="1312693200"/>
    <n v="1313730000"/>
    <b v="0"/>
    <b v="0"/>
    <s v="music/jazz"/>
    <x v="573"/>
    <n v="3178"/>
    <x v="1"/>
    <x v="17"/>
  </r>
  <r>
    <x v="580"/>
    <s v="Perez PLC"/>
    <s v="Seamless 6thgeneration extranet"/>
    <n v="43800"/>
    <x v="569"/>
    <x v="1"/>
    <x v="403"/>
    <x v="1"/>
    <s v="USD"/>
    <n v="1393394400"/>
    <n v="1394085600"/>
    <b v="0"/>
    <b v="0"/>
    <s v="theater/plays"/>
    <x v="574"/>
    <n v="76347"/>
    <x v="3"/>
    <x v="3"/>
  </r>
  <r>
    <x v="581"/>
    <s v="Sanchez, Cross and Savage"/>
    <s v="Sharable mobile knowledgebase"/>
    <n v="6000"/>
    <x v="570"/>
    <x v="0"/>
    <x v="83"/>
    <x v="1"/>
    <s v="USD"/>
    <n v="1304053200"/>
    <n v="1305349200"/>
    <b v="0"/>
    <b v="0"/>
    <s v="technology/web"/>
    <x v="575"/>
    <n v="1956"/>
    <x v="2"/>
    <x v="2"/>
  </r>
  <r>
    <x v="582"/>
    <s v="Pineda Ltd"/>
    <s v="Cross-group global system engine"/>
    <n v="8700"/>
    <x v="571"/>
    <x v="0"/>
    <x v="344"/>
    <x v="1"/>
    <s v="USD"/>
    <n v="1433912400"/>
    <n v="1434344400"/>
    <b v="0"/>
    <b v="1"/>
    <s v="games/video games"/>
    <x v="576"/>
    <n v="2286.5"/>
    <x v="6"/>
    <x v="11"/>
  </r>
  <r>
    <x v="583"/>
    <s v="Powell and Sons"/>
    <s v="Centralized clear-thinking conglomeration"/>
    <n v="18900"/>
    <x v="572"/>
    <x v="1"/>
    <x v="404"/>
    <x v="1"/>
    <s v="USD"/>
    <n v="1329717600"/>
    <n v="1331186400"/>
    <b v="0"/>
    <b v="0"/>
    <s v="film &amp; video/documentary"/>
    <x v="577"/>
    <n v="30921.5"/>
    <x v="4"/>
    <x v="4"/>
  </r>
  <r>
    <x v="584"/>
    <s v="Nunez-Richards"/>
    <s v="De-engineered cohesive system engine"/>
    <n v="86400"/>
    <x v="573"/>
    <x v="1"/>
    <x v="405"/>
    <x v="1"/>
    <s v="USD"/>
    <n v="1335330000"/>
    <n v="1336539600"/>
    <b v="0"/>
    <b v="0"/>
    <s v="technology/web"/>
    <x v="578"/>
    <n v="52434"/>
    <x v="2"/>
    <x v="2"/>
  </r>
  <r>
    <x v="585"/>
    <s v="Pugh LLC"/>
    <s v="Reactive analyzing function"/>
    <n v="8900"/>
    <x v="574"/>
    <x v="1"/>
    <x v="158"/>
    <x v="1"/>
    <s v="USD"/>
    <n v="1268888400"/>
    <n v="1269752400"/>
    <b v="0"/>
    <b v="0"/>
    <s v="publishing/translations"/>
    <x v="579"/>
    <n v="6600.5"/>
    <x v="5"/>
    <x v="18"/>
  </r>
  <r>
    <x v="586"/>
    <s v="Rowe-Wong"/>
    <s v="Robust hybrid budgetary management"/>
    <n v="700"/>
    <x v="575"/>
    <x v="1"/>
    <x v="406"/>
    <x v="1"/>
    <s v="USD"/>
    <n v="1289973600"/>
    <n v="1291615200"/>
    <b v="0"/>
    <b v="0"/>
    <s v="music/rock"/>
    <x v="580"/>
    <n v="3392"/>
    <x v="1"/>
    <x v="1"/>
  </r>
  <r>
    <x v="587"/>
    <s v="Williams-Santos"/>
    <s v="Open-source analyzing monitoring"/>
    <n v="9400"/>
    <x v="576"/>
    <x v="0"/>
    <x v="388"/>
    <x v="0"/>
    <s v="CAD"/>
    <n v="1547877600"/>
    <n v="1552366800"/>
    <b v="0"/>
    <b v="1"/>
    <s v="food/food trucks"/>
    <x v="581"/>
    <n v="3504"/>
    <x v="0"/>
    <x v="0"/>
  </r>
  <r>
    <x v="588"/>
    <s v="Weber Inc"/>
    <s v="Up-sized discrete firmware"/>
    <n v="157600"/>
    <x v="577"/>
    <x v="0"/>
    <x v="407"/>
    <x v="4"/>
    <s v="GBP"/>
    <n v="1269493200"/>
    <n v="1272171600"/>
    <b v="0"/>
    <b v="0"/>
    <s v="theater/plays"/>
    <x v="582"/>
    <n v="62942.5"/>
    <x v="3"/>
    <x v="3"/>
  </r>
  <r>
    <x v="589"/>
    <s v="Avery, Brown and Parker"/>
    <s v="Exclusive intangible extranet"/>
    <n v="7900"/>
    <x v="578"/>
    <x v="0"/>
    <x v="408"/>
    <x v="1"/>
    <s v="USD"/>
    <n v="1436072400"/>
    <n v="1436677200"/>
    <b v="0"/>
    <b v="0"/>
    <s v="film &amp; video/documentary"/>
    <x v="583"/>
    <n v="2607.5"/>
    <x v="4"/>
    <x v="4"/>
  </r>
  <r>
    <x v="590"/>
    <s v="Cox Group"/>
    <s v="Synergized analyzing process improvement"/>
    <n v="7100"/>
    <x v="579"/>
    <x v="0"/>
    <x v="99"/>
    <x v="2"/>
    <s v="AUD"/>
    <n v="1419141600"/>
    <n v="1420092000"/>
    <b v="0"/>
    <b v="0"/>
    <s v="publishing/radio &amp; podcasts"/>
    <x v="584"/>
    <n v="2955"/>
    <x v="5"/>
    <x v="15"/>
  </r>
  <r>
    <x v="591"/>
    <s v="Jensen LLC"/>
    <s v="Realigned dedicated system engine"/>
    <n v="600"/>
    <x v="580"/>
    <x v="1"/>
    <x v="408"/>
    <x v="1"/>
    <s v="USD"/>
    <n v="1279083600"/>
    <n v="1279947600"/>
    <b v="0"/>
    <b v="0"/>
    <s v="games/video games"/>
    <x v="585"/>
    <n v="3164"/>
    <x v="6"/>
    <x v="11"/>
  </r>
  <r>
    <x v="592"/>
    <s v="Brown Inc"/>
    <s v="Object-based bandwidth-monitored concept"/>
    <n v="156800"/>
    <x v="581"/>
    <x v="0"/>
    <x v="259"/>
    <x v="1"/>
    <s v="USD"/>
    <n v="1401426000"/>
    <n v="1402203600"/>
    <b v="0"/>
    <b v="0"/>
    <s v="theater/plays"/>
    <x v="586"/>
    <n v="10248"/>
    <x v="3"/>
    <x v="3"/>
  </r>
  <r>
    <x v="593"/>
    <s v="Hale-Hayes"/>
    <s v="Ameliorated client-driven open system"/>
    <n v="121600"/>
    <x v="582"/>
    <x v="1"/>
    <x v="409"/>
    <x v="1"/>
    <s v="USD"/>
    <n v="1395810000"/>
    <n v="1396933200"/>
    <b v="0"/>
    <b v="0"/>
    <s v="film &amp; video/animation"/>
    <x v="587"/>
    <n v="96147"/>
    <x v="4"/>
    <x v="10"/>
  </r>
  <r>
    <x v="594"/>
    <s v="Mcbride PLC"/>
    <s v="Upgradable leadingedge Local Area Network"/>
    <n v="157300"/>
    <x v="583"/>
    <x v="0"/>
    <x v="144"/>
    <x v="1"/>
    <s v="USD"/>
    <n v="1467003600"/>
    <n v="1467262800"/>
    <b v="0"/>
    <b v="1"/>
    <s v="theater/plays"/>
    <x v="588"/>
    <n v="5662"/>
    <x v="3"/>
    <x v="3"/>
  </r>
  <r>
    <x v="595"/>
    <s v="Harris-Jennings"/>
    <s v="Customizable intermediate data-warehouse"/>
    <n v="70300"/>
    <x v="584"/>
    <x v="1"/>
    <x v="410"/>
    <x v="1"/>
    <s v="USD"/>
    <n v="1268715600"/>
    <n v="1270530000"/>
    <b v="0"/>
    <b v="1"/>
    <s v="theater/plays"/>
    <x v="589"/>
    <n v="74112"/>
    <x v="3"/>
    <x v="3"/>
  </r>
  <r>
    <x v="596"/>
    <s v="Becker-Scott"/>
    <s v="Managed optimizing archive"/>
    <n v="7900"/>
    <x v="585"/>
    <x v="0"/>
    <x v="236"/>
    <x v="1"/>
    <s v="USD"/>
    <n v="1457157600"/>
    <n v="1457762400"/>
    <b v="0"/>
    <b v="1"/>
    <s v="film &amp; video/drama"/>
    <x v="590"/>
    <n v="4029"/>
    <x v="4"/>
    <x v="6"/>
  </r>
  <r>
    <x v="597"/>
    <s v="Todd, Freeman and Henry"/>
    <s v="Diverse systematic projection"/>
    <n v="73800"/>
    <x v="586"/>
    <x v="1"/>
    <x v="411"/>
    <x v="1"/>
    <s v="USD"/>
    <n v="1573970400"/>
    <n v="1575525600"/>
    <b v="0"/>
    <b v="0"/>
    <s v="theater/plays"/>
    <x v="591"/>
    <n v="75483.5"/>
    <x v="3"/>
    <x v="3"/>
  </r>
  <r>
    <x v="598"/>
    <s v="Martinez, Garza and Young"/>
    <s v="Up-sized web-enabled info-mediaries"/>
    <n v="108500"/>
    <x v="587"/>
    <x v="1"/>
    <x v="412"/>
    <x v="6"/>
    <s v="EUR"/>
    <n v="1276578000"/>
    <n v="1279083600"/>
    <b v="0"/>
    <b v="0"/>
    <s v="music/rock"/>
    <x v="592"/>
    <n v="89138.5"/>
    <x v="1"/>
    <x v="1"/>
  </r>
  <r>
    <x v="599"/>
    <s v="Smith-Ramos"/>
    <s v="Persevering optimizing Graphical User Interface"/>
    <n v="140300"/>
    <x v="588"/>
    <x v="0"/>
    <x v="172"/>
    <x v="3"/>
    <s v="DKK"/>
    <n v="1423720800"/>
    <n v="1424412000"/>
    <b v="0"/>
    <b v="0"/>
    <s v="film &amp; video/documentary"/>
    <x v="593"/>
    <n v="2597"/>
    <x v="4"/>
    <x v="4"/>
  </r>
  <r>
    <x v="600"/>
    <s v="Brown-George"/>
    <s v="Cross-platform tertiary array"/>
    <n v="100"/>
    <x v="297"/>
    <x v="0"/>
    <x v="49"/>
    <x v="4"/>
    <s v="GBP"/>
    <n v="1375160400"/>
    <n v="1376197200"/>
    <b v="0"/>
    <b v="0"/>
    <s v="food/food trucks"/>
    <x v="298"/>
    <n v="3"/>
    <x v="0"/>
    <x v="0"/>
  </r>
  <r>
    <x v="601"/>
    <s v="Waters and Sons"/>
    <s v="Inverse neutral structure"/>
    <n v="6300"/>
    <x v="589"/>
    <x v="1"/>
    <x v="346"/>
    <x v="1"/>
    <s v="USD"/>
    <n v="1401426000"/>
    <n v="1402894800"/>
    <b v="1"/>
    <b v="0"/>
    <s v="technology/wearables"/>
    <x v="594"/>
    <n v="6606"/>
    <x v="2"/>
    <x v="8"/>
  </r>
  <r>
    <x v="602"/>
    <s v="Brown Ltd"/>
    <s v="Quality-focused system-worthy support"/>
    <n v="71100"/>
    <x v="590"/>
    <x v="1"/>
    <x v="413"/>
    <x v="1"/>
    <s v="USD"/>
    <n v="1433480400"/>
    <n v="1434430800"/>
    <b v="0"/>
    <b v="0"/>
    <s v="theater/plays"/>
    <x v="595"/>
    <n v="46158"/>
    <x v="3"/>
    <x v="3"/>
  </r>
  <r>
    <x v="603"/>
    <s v="Christian, Yates and Greer"/>
    <s v="Vision-oriented 5thgeneration array"/>
    <n v="5300"/>
    <x v="591"/>
    <x v="1"/>
    <x v="408"/>
    <x v="1"/>
    <s v="USD"/>
    <n v="1555563600"/>
    <n v="1557896400"/>
    <b v="0"/>
    <b v="0"/>
    <s v="theater/plays"/>
    <x v="596"/>
    <n v="3222"/>
    <x v="3"/>
    <x v="3"/>
  </r>
  <r>
    <x v="604"/>
    <s v="Cole, Hernandez and Rodriguez"/>
    <s v="Cross-platform logistical circuit"/>
    <n v="88700"/>
    <x v="592"/>
    <x v="1"/>
    <x v="414"/>
    <x v="1"/>
    <s v="USD"/>
    <n v="1295676000"/>
    <n v="1297490400"/>
    <b v="0"/>
    <b v="0"/>
    <s v="theater/plays"/>
    <x v="597"/>
    <n v="77147.5"/>
    <x v="3"/>
    <x v="3"/>
  </r>
  <r>
    <x v="605"/>
    <s v="Ortiz, Valenzuela and Collins"/>
    <s v="Profound solution-oriented matrix"/>
    <n v="3300"/>
    <x v="593"/>
    <x v="1"/>
    <x v="37"/>
    <x v="1"/>
    <s v="USD"/>
    <n v="1443848400"/>
    <n v="1447394400"/>
    <b v="0"/>
    <b v="0"/>
    <s v="publishing/nonfiction"/>
    <x v="598"/>
    <n v="3142.5"/>
    <x v="5"/>
    <x v="9"/>
  </r>
  <r>
    <x v="606"/>
    <s v="Valencia PLC"/>
    <s v="Extended asynchronous initiative"/>
    <n v="3400"/>
    <x v="594"/>
    <x v="1"/>
    <x v="415"/>
    <x v="4"/>
    <s v="GBP"/>
    <n v="1457330400"/>
    <n v="1458277200"/>
    <b v="0"/>
    <b v="0"/>
    <s v="music/rock"/>
    <x v="599"/>
    <n v="3282.5"/>
    <x v="1"/>
    <x v="1"/>
  </r>
  <r>
    <x v="607"/>
    <s v="Gordon, Mendez and Johnson"/>
    <s v="Fundamental needs-based frame"/>
    <n v="137600"/>
    <x v="595"/>
    <x v="1"/>
    <x v="416"/>
    <x v="1"/>
    <s v="USD"/>
    <n v="1395550800"/>
    <n v="1395723600"/>
    <b v="0"/>
    <b v="0"/>
    <s v="food/food trucks"/>
    <x v="600"/>
    <n v="91448.5"/>
    <x v="0"/>
    <x v="0"/>
  </r>
  <r>
    <x v="608"/>
    <s v="Johnson Group"/>
    <s v="Compatible full-range leverage"/>
    <n v="3900"/>
    <x v="416"/>
    <x v="1"/>
    <x v="417"/>
    <x v="1"/>
    <s v="USD"/>
    <n v="1551852000"/>
    <n v="1552197600"/>
    <b v="0"/>
    <b v="1"/>
    <s v="music/jazz"/>
    <x v="601"/>
    <n v="5695.5"/>
    <x v="1"/>
    <x v="17"/>
  </r>
  <r>
    <x v="609"/>
    <s v="Rose-Fuller"/>
    <s v="Upgradable holistic system engine"/>
    <n v="10000"/>
    <x v="596"/>
    <x v="1"/>
    <x v="124"/>
    <x v="1"/>
    <s v="USD"/>
    <n v="1547618400"/>
    <n v="1549087200"/>
    <b v="0"/>
    <b v="0"/>
    <s v="film &amp; video/science fiction"/>
    <x v="602"/>
    <n v="6079.5"/>
    <x v="4"/>
    <x v="22"/>
  </r>
  <r>
    <x v="610"/>
    <s v="Hughes, Mendez and Patterson"/>
    <s v="Stand-alone multi-state data-warehouse"/>
    <n v="42800"/>
    <x v="597"/>
    <x v="1"/>
    <x v="418"/>
    <x v="1"/>
    <s v="USD"/>
    <n v="1355637600"/>
    <n v="1356847200"/>
    <b v="0"/>
    <b v="0"/>
    <s v="theater/plays"/>
    <x v="603"/>
    <n v="92881"/>
    <x v="3"/>
    <x v="3"/>
  </r>
  <r>
    <x v="611"/>
    <s v="Brady, Cortez and Rodriguez"/>
    <s v="Multi-lateral maximized core"/>
    <n v="8200"/>
    <x v="598"/>
    <x v="3"/>
    <x v="27"/>
    <x v="1"/>
    <s v="USD"/>
    <n v="1374728400"/>
    <n v="1375765200"/>
    <b v="0"/>
    <b v="0"/>
    <s v="theater/plays"/>
    <x v="604"/>
    <n v="575.5"/>
    <x v="3"/>
    <x v="3"/>
  </r>
  <r>
    <x v="612"/>
    <s v="Wang, Nguyen and Horton"/>
    <s v="Innovative holistic hub"/>
    <n v="6200"/>
    <x v="599"/>
    <x v="1"/>
    <x v="325"/>
    <x v="1"/>
    <s v="USD"/>
    <n v="1287810000"/>
    <n v="1289800800"/>
    <b v="0"/>
    <b v="0"/>
    <s v="music/electric music"/>
    <x v="605"/>
    <n v="4418.5"/>
    <x v="1"/>
    <x v="5"/>
  </r>
  <r>
    <x v="613"/>
    <s v="Santos, Williams and Brown"/>
    <s v="Reverse-engineered 24/7 methodology"/>
    <n v="1100"/>
    <x v="600"/>
    <x v="1"/>
    <x v="150"/>
    <x v="0"/>
    <s v="CAD"/>
    <n v="1503723600"/>
    <n v="1504501200"/>
    <b v="0"/>
    <b v="0"/>
    <s v="theater/plays"/>
    <x v="606"/>
    <n v="970"/>
    <x v="3"/>
    <x v="3"/>
  </r>
  <r>
    <x v="614"/>
    <s v="Barnett and Sons"/>
    <s v="Business-focused dynamic info-mediaries"/>
    <n v="26500"/>
    <x v="601"/>
    <x v="1"/>
    <x v="419"/>
    <x v="1"/>
    <s v="USD"/>
    <n v="1484114400"/>
    <n v="1485669600"/>
    <b v="0"/>
    <b v="0"/>
    <s v="theater/plays"/>
    <x v="607"/>
    <n v="20964"/>
    <x v="3"/>
    <x v="3"/>
  </r>
  <r>
    <x v="615"/>
    <s v="Petersen-Rodriguez"/>
    <s v="Digitized clear-thinking installation"/>
    <n v="8500"/>
    <x v="602"/>
    <x v="1"/>
    <x v="73"/>
    <x v="6"/>
    <s v="EUR"/>
    <n v="1461906000"/>
    <n v="1462770000"/>
    <b v="0"/>
    <b v="0"/>
    <s v="theater/plays"/>
    <x v="608"/>
    <n v="7329"/>
    <x v="3"/>
    <x v="3"/>
  </r>
  <r>
    <x v="616"/>
    <s v="Burnett-Mora"/>
    <s v="Quality-focused 24/7 superstructure"/>
    <n v="6400"/>
    <x v="402"/>
    <x v="1"/>
    <x v="202"/>
    <x v="4"/>
    <s v="GBP"/>
    <n v="1379653200"/>
    <n v="1379739600"/>
    <b v="0"/>
    <b v="1"/>
    <s v="music/indie rock"/>
    <x v="609"/>
    <n v="6183.5"/>
    <x v="1"/>
    <x v="7"/>
  </r>
  <r>
    <x v="617"/>
    <s v="King LLC"/>
    <s v="Multi-channeled local intranet"/>
    <n v="1400"/>
    <x v="203"/>
    <x v="1"/>
    <x v="12"/>
    <x v="1"/>
    <s v="USD"/>
    <n v="1401858000"/>
    <n v="1402722000"/>
    <b v="0"/>
    <b v="0"/>
    <s v="theater/plays"/>
    <x v="610"/>
    <n v="1775.5"/>
    <x v="3"/>
    <x v="3"/>
  </r>
  <r>
    <x v="618"/>
    <s v="Miller Ltd"/>
    <s v="Open-architected mobile emulation"/>
    <n v="198600"/>
    <x v="603"/>
    <x v="0"/>
    <x v="420"/>
    <x v="1"/>
    <s v="USD"/>
    <n v="1367470800"/>
    <n v="1369285200"/>
    <b v="0"/>
    <b v="0"/>
    <s v="publishing/nonfiction"/>
    <x v="611"/>
    <n v="49117.5"/>
    <x v="5"/>
    <x v="9"/>
  </r>
  <r>
    <x v="619"/>
    <s v="Case LLC"/>
    <s v="Ameliorated foreground methodology"/>
    <n v="195900"/>
    <x v="604"/>
    <x v="0"/>
    <x v="355"/>
    <x v="1"/>
    <s v="USD"/>
    <n v="1304658000"/>
    <n v="1304744400"/>
    <b v="1"/>
    <b v="1"/>
    <s v="theater/plays"/>
    <x v="612"/>
    <n v="28202.5"/>
    <x v="3"/>
    <x v="3"/>
  </r>
  <r>
    <x v="620"/>
    <s v="Swanson, Wilson and Baker"/>
    <s v="Synergized well-modulated project"/>
    <n v="4300"/>
    <x v="605"/>
    <x v="1"/>
    <x v="58"/>
    <x v="2"/>
    <s v="AUD"/>
    <n v="1467954000"/>
    <n v="1468299600"/>
    <b v="0"/>
    <b v="0"/>
    <s v="photography/photography books"/>
    <x v="613"/>
    <n v="5826.5"/>
    <x v="7"/>
    <x v="14"/>
  </r>
  <r>
    <x v="621"/>
    <s v="Dean, Fox and Phillips"/>
    <s v="Extended context-sensitive forecast"/>
    <n v="25600"/>
    <x v="606"/>
    <x v="1"/>
    <x v="421"/>
    <x v="1"/>
    <s v="USD"/>
    <n v="1473742800"/>
    <n v="1474174800"/>
    <b v="0"/>
    <b v="0"/>
    <s v="theater/plays"/>
    <x v="614"/>
    <n v="80406.5"/>
    <x v="3"/>
    <x v="3"/>
  </r>
  <r>
    <x v="622"/>
    <s v="Smith-Smith"/>
    <s v="Total leadingedge neural-net"/>
    <n v="189000"/>
    <x v="607"/>
    <x v="0"/>
    <x v="251"/>
    <x v="1"/>
    <s v="USD"/>
    <n v="1523768400"/>
    <n v="1526014800"/>
    <b v="0"/>
    <b v="0"/>
    <s v="music/indie rock"/>
    <x v="615"/>
    <n v="2990"/>
    <x v="1"/>
    <x v="7"/>
  </r>
  <r>
    <x v="623"/>
    <s v="Smith, Scott and Rodriguez"/>
    <s v="Organic actuating protocol"/>
    <n v="94300"/>
    <x v="608"/>
    <x v="1"/>
    <x v="422"/>
    <x v="4"/>
    <s v="GBP"/>
    <n v="1437022800"/>
    <n v="1437454800"/>
    <b v="0"/>
    <b v="0"/>
    <s v="theater/plays"/>
    <x v="616"/>
    <n v="76749.5"/>
    <x v="3"/>
    <x v="3"/>
  </r>
  <r>
    <x v="624"/>
    <s v="White, Robertson and Roberts"/>
    <s v="Down-sized national software"/>
    <n v="5100"/>
    <x v="609"/>
    <x v="1"/>
    <x v="423"/>
    <x v="1"/>
    <s v="USD"/>
    <n v="1422165600"/>
    <n v="1422684000"/>
    <b v="0"/>
    <b v="0"/>
    <s v="photography/photography books"/>
    <x v="617"/>
    <n v="7340.5"/>
    <x v="7"/>
    <x v="14"/>
  </r>
  <r>
    <x v="625"/>
    <s v="Martinez Inc"/>
    <s v="Organic upward-trending Graphical User Interface"/>
    <n v="7500"/>
    <x v="377"/>
    <x v="0"/>
    <x v="197"/>
    <x v="1"/>
    <s v="USD"/>
    <n v="1580104800"/>
    <n v="1581314400"/>
    <b v="0"/>
    <b v="0"/>
    <s v="theater/plays"/>
    <x v="618"/>
    <n v="2932.5"/>
    <x v="3"/>
    <x v="3"/>
  </r>
  <r>
    <x v="626"/>
    <s v="Tucker, Mccoy and Marquez"/>
    <s v="Synergistic tertiary budgetary management"/>
    <n v="6400"/>
    <x v="610"/>
    <x v="1"/>
    <x v="288"/>
    <x v="1"/>
    <s v="USD"/>
    <n v="1285650000"/>
    <n v="1286427600"/>
    <b v="0"/>
    <b v="1"/>
    <s v="theater/plays"/>
    <x v="619"/>
    <n v="6697"/>
    <x v="3"/>
    <x v="3"/>
  </r>
  <r>
    <x v="627"/>
    <s v="Martin, Lee and Armstrong"/>
    <s v="Open-architected incremental ability"/>
    <n v="1600"/>
    <x v="611"/>
    <x v="1"/>
    <x v="110"/>
    <x v="4"/>
    <s v="GBP"/>
    <n v="1276664400"/>
    <n v="1278738000"/>
    <b v="1"/>
    <b v="0"/>
    <s v="food/food trucks"/>
    <x v="620"/>
    <n v="5631"/>
    <x v="0"/>
    <x v="0"/>
  </r>
  <r>
    <x v="628"/>
    <s v="Dunn, Moreno and Green"/>
    <s v="Intuitive object-oriented task-force"/>
    <n v="1900"/>
    <x v="612"/>
    <x v="1"/>
    <x v="87"/>
    <x v="1"/>
    <s v="USD"/>
    <n v="1286168400"/>
    <n v="1286427600"/>
    <b v="0"/>
    <b v="0"/>
    <s v="music/indie rock"/>
    <x v="621"/>
    <n v="1490"/>
    <x v="1"/>
    <x v="7"/>
  </r>
  <r>
    <x v="629"/>
    <s v="Jackson, Martinez and Ray"/>
    <s v="Multi-tiered executive toolset"/>
    <n v="85900"/>
    <x v="613"/>
    <x v="0"/>
    <x v="424"/>
    <x v="1"/>
    <s v="USD"/>
    <n v="1467781200"/>
    <n v="1467954000"/>
    <b v="0"/>
    <b v="1"/>
    <s v="theater/plays"/>
    <x v="622"/>
    <n v="28113"/>
    <x v="3"/>
    <x v="3"/>
  </r>
  <r>
    <x v="630"/>
    <s v="Patterson-Johnson"/>
    <s v="Grass-roots directional workforce"/>
    <n v="9500"/>
    <x v="614"/>
    <x v="3"/>
    <x v="215"/>
    <x v="1"/>
    <s v="USD"/>
    <n v="1556686800"/>
    <n v="1557637200"/>
    <b v="0"/>
    <b v="1"/>
    <s v="theater/plays"/>
    <x v="623"/>
    <n v="3030"/>
    <x v="3"/>
    <x v="3"/>
  </r>
  <r>
    <x v="631"/>
    <s v="Carlson-Hernandez"/>
    <s v="Quality-focused real-time solution"/>
    <n v="59200"/>
    <x v="615"/>
    <x v="1"/>
    <x v="425"/>
    <x v="1"/>
    <s v="USD"/>
    <n v="1553576400"/>
    <n v="1553922000"/>
    <b v="0"/>
    <b v="0"/>
    <s v="theater/plays"/>
    <x v="624"/>
    <n v="93409.5"/>
    <x v="3"/>
    <x v="3"/>
  </r>
  <r>
    <x v="632"/>
    <s v="Parker PLC"/>
    <s v="Reduced interactive matrix"/>
    <n v="72100"/>
    <x v="616"/>
    <x v="2"/>
    <x v="426"/>
    <x v="1"/>
    <s v="USD"/>
    <n v="1414904400"/>
    <n v="1416463200"/>
    <b v="0"/>
    <b v="0"/>
    <s v="theater/plays"/>
    <x v="625"/>
    <n v="15590"/>
    <x v="3"/>
    <x v="3"/>
  </r>
  <r>
    <x v="633"/>
    <s v="Yu and Sons"/>
    <s v="Adaptive context-sensitive architecture"/>
    <n v="6700"/>
    <x v="617"/>
    <x v="0"/>
    <x v="339"/>
    <x v="1"/>
    <s v="USD"/>
    <n v="1446876000"/>
    <n v="1447221600"/>
    <b v="0"/>
    <b v="0"/>
    <s v="film &amp; video/animation"/>
    <x v="626"/>
    <n v="2837"/>
    <x v="4"/>
    <x v="10"/>
  </r>
  <r>
    <x v="634"/>
    <s v="Taylor, Johnson and Hernandez"/>
    <s v="Polarized incremental portal"/>
    <n v="118200"/>
    <x v="618"/>
    <x v="3"/>
    <x v="427"/>
    <x v="1"/>
    <s v="USD"/>
    <n v="1490418000"/>
    <n v="1491627600"/>
    <b v="0"/>
    <b v="0"/>
    <s v="film &amp; video/television"/>
    <x v="627"/>
    <n v="47241"/>
    <x v="4"/>
    <x v="19"/>
  </r>
  <r>
    <x v="635"/>
    <s v="Mack Ltd"/>
    <s v="Reactive regional access"/>
    <n v="139000"/>
    <x v="619"/>
    <x v="1"/>
    <x v="428"/>
    <x v="1"/>
    <s v="USD"/>
    <n v="1360389600"/>
    <n v="1363150800"/>
    <b v="0"/>
    <b v="0"/>
    <s v="film &amp; video/television"/>
    <x v="628"/>
    <n v="80428"/>
    <x v="4"/>
    <x v="19"/>
  </r>
  <r>
    <x v="636"/>
    <s v="Lamb-Sanders"/>
    <s v="Stand-alone reciprocal frame"/>
    <n v="197700"/>
    <x v="620"/>
    <x v="0"/>
    <x v="429"/>
    <x v="3"/>
    <s v="DKK"/>
    <n v="1326866400"/>
    <n v="1330754400"/>
    <b v="0"/>
    <b v="1"/>
    <s v="film &amp; video/animation"/>
    <x v="629"/>
    <n v="65097.5"/>
    <x v="4"/>
    <x v="10"/>
  </r>
  <r>
    <x v="637"/>
    <s v="Williams-Ramirez"/>
    <s v="Open-architected 24/7 throughput"/>
    <n v="8500"/>
    <x v="621"/>
    <x v="0"/>
    <x v="167"/>
    <x v="1"/>
    <s v="USD"/>
    <n v="1479103200"/>
    <n v="1479794400"/>
    <b v="0"/>
    <b v="0"/>
    <s v="theater/plays"/>
    <x v="630"/>
    <n v="3407.5"/>
    <x v="3"/>
    <x v="3"/>
  </r>
  <r>
    <x v="638"/>
    <s v="Weaver Ltd"/>
    <s v="Monitored 24/7 approach"/>
    <n v="81600"/>
    <x v="622"/>
    <x v="0"/>
    <x v="115"/>
    <x v="1"/>
    <s v="USD"/>
    <n v="1280206800"/>
    <n v="1281243600"/>
    <b v="0"/>
    <b v="1"/>
    <s v="theater/plays"/>
    <x v="631"/>
    <n v="4706"/>
    <x v="3"/>
    <x v="3"/>
  </r>
  <r>
    <x v="639"/>
    <s v="Barnes-Williams"/>
    <s v="Upgradable explicit forecast"/>
    <n v="8600"/>
    <x v="623"/>
    <x v="2"/>
    <x v="430"/>
    <x v="1"/>
    <s v="USD"/>
    <n v="1532754000"/>
    <n v="1532754000"/>
    <b v="0"/>
    <b v="1"/>
    <s v="film &amp; video/drama"/>
    <x v="632"/>
    <n v="2438.5"/>
    <x v="4"/>
    <x v="6"/>
  </r>
  <r>
    <x v="640"/>
    <s v="Richardson, Woodward and Hansen"/>
    <s v="Pre-emptive context-sensitive support"/>
    <n v="119800"/>
    <x v="624"/>
    <x v="0"/>
    <x v="431"/>
    <x v="1"/>
    <s v="USD"/>
    <n v="1453096800"/>
    <n v="1453356000"/>
    <b v="0"/>
    <b v="0"/>
    <s v="theater/plays"/>
    <x v="633"/>
    <n v="10013"/>
    <x v="3"/>
    <x v="3"/>
  </r>
  <r>
    <x v="641"/>
    <s v="Hunt, Barker and Baker"/>
    <s v="Business-focused leadingedge instruction set"/>
    <n v="9400"/>
    <x v="625"/>
    <x v="1"/>
    <x v="346"/>
    <x v="5"/>
    <s v="CHF"/>
    <n v="1487570400"/>
    <n v="1489986000"/>
    <b v="0"/>
    <b v="0"/>
    <s v="theater/plays"/>
    <x v="634"/>
    <n v="5735.5"/>
    <x v="3"/>
    <x v="3"/>
  </r>
  <r>
    <x v="642"/>
    <s v="Ramos, Moreno and Lewis"/>
    <s v="Extended multi-state knowledge user"/>
    <n v="9200"/>
    <x v="626"/>
    <x v="1"/>
    <x v="30"/>
    <x v="0"/>
    <s v="CAD"/>
    <n v="1545026400"/>
    <n v="1545804000"/>
    <b v="0"/>
    <b v="0"/>
    <s v="technology/wearables"/>
    <x v="635"/>
    <n v="6755.5"/>
    <x v="2"/>
    <x v="8"/>
  </r>
  <r>
    <x v="643"/>
    <s v="Harris Inc"/>
    <s v="Future-proofed modular groupware"/>
    <n v="14900"/>
    <x v="627"/>
    <x v="1"/>
    <x v="432"/>
    <x v="1"/>
    <s v="USD"/>
    <n v="1488348000"/>
    <n v="1489899600"/>
    <b v="0"/>
    <b v="0"/>
    <s v="theater/plays"/>
    <x v="636"/>
    <n v="16680.5"/>
    <x v="3"/>
    <x v="3"/>
  </r>
  <r>
    <x v="644"/>
    <s v="Peters-Nelson"/>
    <s v="Distributed real-time algorithm"/>
    <n v="169400"/>
    <x v="628"/>
    <x v="0"/>
    <x v="433"/>
    <x v="0"/>
    <s v="CAD"/>
    <n v="1545112800"/>
    <n v="1546495200"/>
    <b v="0"/>
    <b v="0"/>
    <s v="theater/plays"/>
    <x v="637"/>
    <n v="42456"/>
    <x v="3"/>
    <x v="3"/>
  </r>
  <r>
    <x v="645"/>
    <s v="Ferguson, Murphy and Bright"/>
    <s v="Multi-lateral heuristic throughput"/>
    <n v="192100"/>
    <x v="629"/>
    <x v="0"/>
    <x v="434"/>
    <x v="1"/>
    <s v="USD"/>
    <n v="1537938000"/>
    <n v="1539752400"/>
    <b v="0"/>
    <b v="1"/>
    <s v="music/rock"/>
    <x v="638"/>
    <n v="91590"/>
    <x v="1"/>
    <x v="1"/>
  </r>
  <r>
    <x v="646"/>
    <s v="Robinson Group"/>
    <s v="Switchable reciprocal middleware"/>
    <n v="98700"/>
    <x v="630"/>
    <x v="0"/>
    <x v="435"/>
    <x v="1"/>
    <s v="USD"/>
    <n v="1363150800"/>
    <n v="1364101200"/>
    <b v="0"/>
    <b v="0"/>
    <s v="games/video games"/>
    <x v="639"/>
    <n v="45181.5"/>
    <x v="6"/>
    <x v="11"/>
  </r>
  <r>
    <x v="647"/>
    <s v="Jordan-Wolfe"/>
    <s v="Inverse multimedia Graphic Interface"/>
    <n v="4500"/>
    <x v="631"/>
    <x v="0"/>
    <x v="6"/>
    <x v="1"/>
    <s v="USD"/>
    <n v="1523250000"/>
    <n v="1525323600"/>
    <b v="0"/>
    <b v="0"/>
    <s v="publishing/translations"/>
    <x v="640"/>
    <n v="940.5"/>
    <x v="5"/>
    <x v="18"/>
  </r>
  <r>
    <x v="648"/>
    <s v="Vargas-Cox"/>
    <s v="Vision-oriented local contingency"/>
    <n v="98600"/>
    <x v="632"/>
    <x v="3"/>
    <x v="419"/>
    <x v="1"/>
    <s v="USD"/>
    <n v="1499317200"/>
    <n v="1500872400"/>
    <b v="1"/>
    <b v="0"/>
    <s v="food/food trucks"/>
    <x v="641"/>
    <n v="31448.5"/>
    <x v="0"/>
    <x v="0"/>
  </r>
  <r>
    <x v="649"/>
    <s v="Yang and Sons"/>
    <s v="Reactive 6thgeneration hub"/>
    <n v="121700"/>
    <x v="633"/>
    <x v="0"/>
    <x v="436"/>
    <x v="5"/>
    <s v="CHF"/>
    <n v="1287550800"/>
    <n v="1288501200"/>
    <b v="1"/>
    <b v="1"/>
    <s v="theater/plays"/>
    <x v="642"/>
    <n v="29802.5"/>
    <x v="3"/>
    <x v="3"/>
  </r>
  <r>
    <x v="650"/>
    <s v="Wilson, Wilson and Mathis"/>
    <s v="Optional asymmetric success"/>
    <n v="100"/>
    <x v="50"/>
    <x v="0"/>
    <x v="49"/>
    <x v="1"/>
    <s v="USD"/>
    <n v="1404795600"/>
    <n v="1407128400"/>
    <b v="0"/>
    <b v="0"/>
    <s v="music/jazz"/>
    <x v="50"/>
    <n v="1.5"/>
    <x v="1"/>
    <x v="17"/>
  </r>
  <r>
    <x v="651"/>
    <s v="Wang, Koch and Weaver"/>
    <s v="Digitized analyzing capacity"/>
    <n v="196700"/>
    <x v="634"/>
    <x v="0"/>
    <x v="437"/>
    <x v="6"/>
    <s v="EUR"/>
    <n v="1393048800"/>
    <n v="1394344800"/>
    <b v="0"/>
    <b v="0"/>
    <s v="film &amp; video/shorts"/>
    <x v="643"/>
    <n v="88953.5"/>
    <x v="4"/>
    <x v="12"/>
  </r>
  <r>
    <x v="652"/>
    <s v="Cisneros Ltd"/>
    <s v="Vision-oriented regional hub"/>
    <n v="10000"/>
    <x v="635"/>
    <x v="1"/>
    <x v="438"/>
    <x v="1"/>
    <s v="USD"/>
    <n v="1470373200"/>
    <n v="1474088400"/>
    <b v="0"/>
    <b v="0"/>
    <s v="technology/web"/>
    <x v="644"/>
    <n v="6546.5"/>
    <x v="2"/>
    <x v="2"/>
  </r>
  <r>
    <x v="653"/>
    <s v="Williams-Jones"/>
    <s v="Monitored incremental info-mediaries"/>
    <n v="600"/>
    <x v="636"/>
    <x v="1"/>
    <x v="439"/>
    <x v="1"/>
    <s v="USD"/>
    <n v="1460091600"/>
    <n v="1460264400"/>
    <b v="0"/>
    <b v="0"/>
    <s v="technology/web"/>
    <x v="645"/>
    <n v="7133.5"/>
    <x v="2"/>
    <x v="2"/>
  </r>
  <r>
    <x v="654"/>
    <s v="Roberts, Hinton and Williams"/>
    <s v="Programmable static middleware"/>
    <n v="35000"/>
    <x v="637"/>
    <x v="1"/>
    <x v="440"/>
    <x v="1"/>
    <s v="USD"/>
    <n v="1440392400"/>
    <n v="1440824400"/>
    <b v="0"/>
    <b v="0"/>
    <s v="music/metal"/>
    <x v="646"/>
    <n v="90476"/>
    <x v="1"/>
    <x v="16"/>
  </r>
  <r>
    <x v="655"/>
    <s v="Gonzalez, Williams and Benson"/>
    <s v="Multi-layered bottom-line encryption"/>
    <n v="6900"/>
    <x v="638"/>
    <x v="1"/>
    <x v="441"/>
    <x v="1"/>
    <s v="USD"/>
    <n v="1488434400"/>
    <n v="1489554000"/>
    <b v="1"/>
    <b v="0"/>
    <s v="photography/photography books"/>
    <x v="647"/>
    <n v="6738"/>
    <x v="7"/>
    <x v="14"/>
  </r>
  <r>
    <x v="656"/>
    <s v="Hobbs, Brown and Lee"/>
    <s v="Vision-oriented systematic Graphical User Interface"/>
    <n v="118400"/>
    <x v="639"/>
    <x v="0"/>
    <x v="442"/>
    <x v="2"/>
    <s v="AUD"/>
    <n v="1514440800"/>
    <n v="1514872800"/>
    <b v="0"/>
    <b v="0"/>
    <s v="food/food trucks"/>
    <x v="648"/>
    <n v="25191.5"/>
    <x v="0"/>
    <x v="0"/>
  </r>
  <r>
    <x v="657"/>
    <s v="Russo, Kim and Mccoy"/>
    <s v="Balanced optimal hardware"/>
    <n v="10000"/>
    <x v="640"/>
    <x v="0"/>
    <x v="443"/>
    <x v="1"/>
    <s v="USD"/>
    <n v="1514354400"/>
    <n v="1515736800"/>
    <b v="0"/>
    <b v="0"/>
    <s v="film &amp; video/science fiction"/>
    <x v="649"/>
    <n v="419"/>
    <x v="4"/>
    <x v="22"/>
  </r>
  <r>
    <x v="658"/>
    <s v="Howell, Myers and Olson"/>
    <s v="Self-enabling mission-critical success"/>
    <n v="52600"/>
    <x v="641"/>
    <x v="3"/>
    <x v="444"/>
    <x v="1"/>
    <s v="USD"/>
    <n v="1440910800"/>
    <n v="1442898000"/>
    <b v="0"/>
    <b v="0"/>
    <s v="music/rock"/>
    <x v="650"/>
    <n v="15992"/>
    <x v="1"/>
    <x v="1"/>
  </r>
  <r>
    <x v="659"/>
    <s v="Bailey and Sons"/>
    <s v="Grass-roots dynamic emulation"/>
    <n v="120700"/>
    <x v="642"/>
    <x v="0"/>
    <x v="424"/>
    <x v="4"/>
    <s v="GBP"/>
    <n v="1296108000"/>
    <n v="1296194400"/>
    <b v="0"/>
    <b v="0"/>
    <s v="film &amp; video/documentary"/>
    <x v="651"/>
    <n v="28880"/>
    <x v="4"/>
    <x v="4"/>
  </r>
  <r>
    <x v="660"/>
    <s v="Jensen-Brown"/>
    <s v="Fundamental disintermediate matrix"/>
    <n v="9100"/>
    <x v="643"/>
    <x v="0"/>
    <x v="385"/>
    <x v="1"/>
    <s v="USD"/>
    <n v="1440133200"/>
    <n v="1440910800"/>
    <b v="1"/>
    <b v="0"/>
    <s v="theater/plays"/>
    <x v="652"/>
    <n v="3757.5"/>
    <x v="3"/>
    <x v="3"/>
  </r>
  <r>
    <x v="661"/>
    <s v="Smith Group"/>
    <s v="Right-sized secondary challenge"/>
    <n v="106800"/>
    <x v="644"/>
    <x v="0"/>
    <x v="445"/>
    <x v="3"/>
    <s v="DKK"/>
    <n v="1332910800"/>
    <n v="1335502800"/>
    <b v="0"/>
    <b v="0"/>
    <s v="music/jazz"/>
    <x v="653"/>
    <n v="29312"/>
    <x v="1"/>
    <x v="17"/>
  </r>
  <r>
    <x v="662"/>
    <s v="Murphy-Farrell"/>
    <s v="Implemented exuding software"/>
    <n v="9100"/>
    <x v="645"/>
    <x v="0"/>
    <x v="54"/>
    <x v="1"/>
    <s v="USD"/>
    <n v="1544335200"/>
    <n v="1544680800"/>
    <b v="0"/>
    <b v="0"/>
    <s v="theater/plays"/>
    <x v="654"/>
    <n v="4518.5"/>
    <x v="3"/>
    <x v="3"/>
  </r>
  <r>
    <x v="663"/>
    <s v="Everett-Wolfe"/>
    <s v="Total optimizing software"/>
    <n v="10000"/>
    <x v="646"/>
    <x v="0"/>
    <x v="215"/>
    <x v="1"/>
    <s v="USD"/>
    <n v="1286427600"/>
    <n v="1288414800"/>
    <b v="0"/>
    <b v="0"/>
    <s v="theater/plays"/>
    <x v="655"/>
    <n v="3905.5"/>
    <x v="3"/>
    <x v="3"/>
  </r>
  <r>
    <x v="664"/>
    <s v="Young PLC"/>
    <s v="Optional maximized attitude"/>
    <n v="79400"/>
    <x v="647"/>
    <x v="0"/>
    <x v="446"/>
    <x v="1"/>
    <s v="USD"/>
    <n v="1329717600"/>
    <n v="1330581600"/>
    <b v="0"/>
    <b v="0"/>
    <s v="music/jazz"/>
    <x v="656"/>
    <n v="13817"/>
    <x v="1"/>
    <x v="17"/>
  </r>
  <r>
    <x v="665"/>
    <s v="Park-Goodman"/>
    <s v="Customer-focused impactful extranet"/>
    <n v="5100"/>
    <x v="648"/>
    <x v="1"/>
    <x v="447"/>
    <x v="1"/>
    <s v="USD"/>
    <n v="1310187600"/>
    <n v="1311397200"/>
    <b v="0"/>
    <b v="1"/>
    <s v="film &amp; video/documentary"/>
    <x v="657"/>
    <n v="6245.5"/>
    <x v="4"/>
    <x v="4"/>
  </r>
  <r>
    <x v="666"/>
    <s v="York, Barr and Grant"/>
    <s v="Cloned bottom-line success"/>
    <n v="3100"/>
    <x v="649"/>
    <x v="3"/>
    <x v="270"/>
    <x v="1"/>
    <s v="USD"/>
    <n v="1377838800"/>
    <n v="1378357200"/>
    <b v="0"/>
    <b v="1"/>
    <s v="theater/plays"/>
    <x v="658"/>
    <n v="1005"/>
    <x v="3"/>
    <x v="3"/>
  </r>
  <r>
    <x v="667"/>
    <s v="Little Ltd"/>
    <s v="Decentralized bandwidth-monitored ability"/>
    <n v="6900"/>
    <x v="650"/>
    <x v="1"/>
    <x v="448"/>
    <x v="1"/>
    <s v="USD"/>
    <n v="1410325200"/>
    <n v="1411102800"/>
    <b v="0"/>
    <b v="0"/>
    <s v="journalism/audio"/>
    <x v="659"/>
    <n v="6287"/>
    <x v="8"/>
    <x v="23"/>
  </r>
  <r>
    <x v="668"/>
    <s v="Brown and Sons"/>
    <s v="Programmable leadingedge budgetary management"/>
    <n v="27500"/>
    <x v="651"/>
    <x v="0"/>
    <x v="70"/>
    <x v="1"/>
    <s v="USD"/>
    <n v="1343797200"/>
    <n v="1344834000"/>
    <b v="0"/>
    <b v="0"/>
    <s v="theater/plays"/>
    <x v="660"/>
    <n v="2834.5"/>
    <x v="3"/>
    <x v="3"/>
  </r>
  <r>
    <x v="669"/>
    <s v="Payne, Garrett and Thomas"/>
    <s v="Upgradable bi-directional concept"/>
    <n v="48800"/>
    <x v="652"/>
    <x v="1"/>
    <x v="449"/>
    <x v="6"/>
    <s v="EUR"/>
    <n v="1498453200"/>
    <n v="1499230800"/>
    <b v="0"/>
    <b v="0"/>
    <s v="theater/plays"/>
    <x v="661"/>
    <n v="88320.5"/>
    <x v="3"/>
    <x v="3"/>
  </r>
  <r>
    <x v="670"/>
    <s v="Robinson Group"/>
    <s v="Re-contextualized homogeneous flexibility"/>
    <n v="16200"/>
    <x v="653"/>
    <x v="1"/>
    <x v="450"/>
    <x v="1"/>
    <s v="USD"/>
    <n v="1456380000"/>
    <n v="1457416800"/>
    <b v="0"/>
    <b v="0"/>
    <s v="music/indie rock"/>
    <x v="662"/>
    <n v="38528"/>
    <x v="1"/>
    <x v="7"/>
  </r>
  <r>
    <x v="671"/>
    <s v="Robinson-Kelly"/>
    <s v="Monitored bi-directional standardization"/>
    <n v="97600"/>
    <x v="654"/>
    <x v="1"/>
    <x v="451"/>
    <x v="1"/>
    <s v="USD"/>
    <n v="1280552400"/>
    <n v="1280898000"/>
    <b v="0"/>
    <b v="1"/>
    <s v="theater/plays"/>
    <x v="663"/>
    <n v="60100"/>
    <x v="3"/>
    <x v="3"/>
  </r>
  <r>
    <x v="672"/>
    <s v="Kelly-Colon"/>
    <s v="Stand-alone grid-enabled leverage"/>
    <n v="197900"/>
    <x v="655"/>
    <x v="0"/>
    <x v="452"/>
    <x v="2"/>
    <s v="AUD"/>
    <n v="1521608400"/>
    <n v="1522472400"/>
    <b v="0"/>
    <b v="0"/>
    <s v="theater/plays"/>
    <x v="664"/>
    <n v="57558.5"/>
    <x v="3"/>
    <x v="3"/>
  </r>
  <r>
    <x v="673"/>
    <s v="Turner, Scott and Gentry"/>
    <s v="Assimilated regional groupware"/>
    <n v="5600"/>
    <x v="656"/>
    <x v="0"/>
    <x v="125"/>
    <x v="6"/>
    <s v="EUR"/>
    <n v="1460696400"/>
    <n v="1462510800"/>
    <b v="0"/>
    <b v="0"/>
    <s v="music/indie rock"/>
    <x v="665"/>
    <n v="1251.5"/>
    <x v="1"/>
    <x v="7"/>
  </r>
  <r>
    <x v="674"/>
    <s v="Sanchez Ltd"/>
    <s v="Up-sized 24hour instruction set"/>
    <n v="170700"/>
    <x v="657"/>
    <x v="3"/>
    <x v="453"/>
    <x v="1"/>
    <s v="USD"/>
    <n v="1313730000"/>
    <n v="1317790800"/>
    <b v="0"/>
    <b v="0"/>
    <s v="photography/photography books"/>
    <x v="666"/>
    <n v="29234"/>
    <x v="7"/>
    <x v="14"/>
  </r>
  <r>
    <x v="675"/>
    <s v="Giles-Smith"/>
    <s v="Right-sized web-enabled intranet"/>
    <n v="9700"/>
    <x v="658"/>
    <x v="1"/>
    <x v="269"/>
    <x v="1"/>
    <s v="USD"/>
    <n v="1568178000"/>
    <n v="1568782800"/>
    <b v="0"/>
    <b v="0"/>
    <s v="journalism/audio"/>
    <x v="667"/>
    <n v="6130"/>
    <x v="8"/>
    <x v="23"/>
  </r>
  <r>
    <x v="676"/>
    <s v="Thompson-Moreno"/>
    <s v="Expanded needs-based orchestration"/>
    <n v="62300"/>
    <x v="659"/>
    <x v="1"/>
    <x v="454"/>
    <x v="1"/>
    <s v="USD"/>
    <n v="1348635600"/>
    <n v="1349413200"/>
    <b v="0"/>
    <b v="0"/>
    <s v="photography/photography books"/>
    <x v="668"/>
    <n v="59692"/>
    <x v="7"/>
    <x v="14"/>
  </r>
  <r>
    <x v="677"/>
    <s v="Murphy-Fox"/>
    <s v="Organic system-worthy orchestration"/>
    <n v="5300"/>
    <x v="660"/>
    <x v="0"/>
    <x v="41"/>
    <x v="1"/>
    <s v="USD"/>
    <n v="1468126800"/>
    <n v="1472446800"/>
    <b v="0"/>
    <b v="0"/>
    <s v="publishing/fiction"/>
    <x v="669"/>
    <n v="2271.5"/>
    <x v="5"/>
    <x v="13"/>
  </r>
  <r>
    <x v="678"/>
    <s v="Rodriguez-Patterson"/>
    <s v="Inverse static standardization"/>
    <n v="99500"/>
    <x v="661"/>
    <x v="3"/>
    <x v="455"/>
    <x v="1"/>
    <s v="USD"/>
    <n v="1547877600"/>
    <n v="1548050400"/>
    <b v="0"/>
    <b v="0"/>
    <s v="film &amp; video/drama"/>
    <x v="670"/>
    <n v="9047"/>
    <x v="4"/>
    <x v="6"/>
  </r>
  <r>
    <x v="679"/>
    <s v="Davis Ltd"/>
    <s v="Synchronized motivating solution"/>
    <n v="1400"/>
    <x v="662"/>
    <x v="1"/>
    <x v="456"/>
    <x v="1"/>
    <s v="USD"/>
    <n v="1571374800"/>
    <n v="1571806800"/>
    <b v="0"/>
    <b v="1"/>
    <s v="food/food trucks"/>
    <x v="671"/>
    <n v="7437"/>
    <x v="0"/>
    <x v="0"/>
  </r>
  <r>
    <x v="680"/>
    <s v="Nelson-Valdez"/>
    <s v="Open-source 4thgeneration open system"/>
    <n v="145600"/>
    <x v="663"/>
    <x v="0"/>
    <x v="457"/>
    <x v="1"/>
    <s v="USD"/>
    <n v="1576303200"/>
    <n v="1576476000"/>
    <b v="0"/>
    <b v="1"/>
    <s v="games/mobile games"/>
    <x v="672"/>
    <n v="72388.5"/>
    <x v="6"/>
    <x v="20"/>
  </r>
  <r>
    <x v="681"/>
    <s v="Kelly PLC"/>
    <s v="Decentralized context-sensitive superstructure"/>
    <n v="184100"/>
    <x v="664"/>
    <x v="0"/>
    <x v="458"/>
    <x v="1"/>
    <s v="USD"/>
    <n v="1324447200"/>
    <n v="1324965600"/>
    <b v="0"/>
    <b v="0"/>
    <s v="theater/plays"/>
    <x v="673"/>
    <n v="80347"/>
    <x v="3"/>
    <x v="3"/>
  </r>
  <r>
    <x v="682"/>
    <s v="Nguyen and Sons"/>
    <s v="Compatible 5thgeneration concept"/>
    <n v="5400"/>
    <x v="665"/>
    <x v="1"/>
    <x v="459"/>
    <x v="1"/>
    <s v="USD"/>
    <n v="1386741600"/>
    <n v="1387519200"/>
    <b v="0"/>
    <b v="0"/>
    <s v="theater/plays"/>
    <x v="674"/>
    <n v="4106"/>
    <x v="3"/>
    <x v="3"/>
  </r>
  <r>
    <x v="683"/>
    <s v="Jones PLC"/>
    <s v="Virtual systemic intranet"/>
    <n v="2300"/>
    <x v="666"/>
    <x v="1"/>
    <x v="98"/>
    <x v="1"/>
    <s v="USD"/>
    <n v="1537074000"/>
    <n v="1537246800"/>
    <b v="0"/>
    <b v="0"/>
    <s v="theater/plays"/>
    <x v="675"/>
    <n v="4195.5"/>
    <x v="3"/>
    <x v="3"/>
  </r>
  <r>
    <x v="684"/>
    <s v="Gilmore LLC"/>
    <s v="Optimized systemic algorithm"/>
    <n v="1400"/>
    <x v="667"/>
    <x v="1"/>
    <x v="460"/>
    <x v="0"/>
    <s v="CAD"/>
    <n v="1277787600"/>
    <n v="1279515600"/>
    <b v="0"/>
    <b v="0"/>
    <s v="publishing/nonfiction"/>
    <x v="676"/>
    <n v="3855"/>
    <x v="5"/>
    <x v="9"/>
  </r>
  <r>
    <x v="685"/>
    <s v="Lee-Cobb"/>
    <s v="Customizable homogeneous firmware"/>
    <n v="140000"/>
    <x v="668"/>
    <x v="0"/>
    <x v="461"/>
    <x v="0"/>
    <s v="CAD"/>
    <n v="1440306000"/>
    <n v="1442379600"/>
    <b v="0"/>
    <b v="0"/>
    <s v="theater/plays"/>
    <x v="677"/>
    <n v="47713.5"/>
    <x v="3"/>
    <x v="3"/>
  </r>
  <r>
    <x v="686"/>
    <s v="Jones, Wiley and Robbins"/>
    <s v="Front-line cohesive extranet"/>
    <n v="7500"/>
    <x v="669"/>
    <x v="1"/>
    <x v="38"/>
    <x v="1"/>
    <s v="USD"/>
    <n v="1522126800"/>
    <n v="1523077200"/>
    <b v="0"/>
    <b v="0"/>
    <s v="technology/wearables"/>
    <x v="678"/>
    <n v="7257.5"/>
    <x v="2"/>
    <x v="8"/>
  </r>
  <r>
    <x v="687"/>
    <s v="Martin, Gates and Holt"/>
    <s v="Distributed holistic neural-net"/>
    <n v="1500"/>
    <x v="670"/>
    <x v="1"/>
    <x v="462"/>
    <x v="1"/>
    <s v="USD"/>
    <n v="1489298400"/>
    <n v="1489554000"/>
    <b v="0"/>
    <b v="0"/>
    <s v="theater/plays"/>
    <x v="679"/>
    <n v="7124.5"/>
    <x v="3"/>
    <x v="3"/>
  </r>
  <r>
    <x v="688"/>
    <s v="Bowen, Davies and Burns"/>
    <s v="Devolved client-server monitoring"/>
    <n v="2900"/>
    <x v="671"/>
    <x v="1"/>
    <x v="463"/>
    <x v="1"/>
    <s v="USD"/>
    <n v="1547100000"/>
    <n v="1548482400"/>
    <b v="0"/>
    <b v="1"/>
    <s v="film &amp; video/television"/>
    <x v="680"/>
    <n v="6312"/>
    <x v="4"/>
    <x v="19"/>
  </r>
  <r>
    <x v="689"/>
    <s v="Nguyen Inc"/>
    <s v="Seamless directional capacity"/>
    <n v="7300"/>
    <x v="672"/>
    <x v="1"/>
    <x v="464"/>
    <x v="1"/>
    <s v="USD"/>
    <n v="1383022800"/>
    <n v="1384063200"/>
    <b v="0"/>
    <b v="0"/>
    <s v="technology/web"/>
    <x v="681"/>
    <n v="3708.5"/>
    <x v="2"/>
    <x v="2"/>
  </r>
  <r>
    <x v="690"/>
    <s v="Walsh-Watts"/>
    <s v="Polarized actuating implementation"/>
    <n v="3600"/>
    <x v="673"/>
    <x v="1"/>
    <x v="257"/>
    <x v="1"/>
    <s v="USD"/>
    <n v="1322373600"/>
    <n v="1322892000"/>
    <b v="0"/>
    <b v="1"/>
    <s v="film &amp; video/documentary"/>
    <x v="682"/>
    <n v="4174"/>
    <x v="4"/>
    <x v="4"/>
  </r>
  <r>
    <x v="691"/>
    <s v="Ray, Li and Li"/>
    <s v="Front-line disintermediate hub"/>
    <n v="5000"/>
    <x v="674"/>
    <x v="1"/>
    <x v="465"/>
    <x v="1"/>
    <s v="USD"/>
    <n v="1349240400"/>
    <n v="1350709200"/>
    <b v="1"/>
    <b v="1"/>
    <s v="film &amp; video/documentary"/>
    <x v="683"/>
    <n v="3678"/>
    <x v="4"/>
    <x v="4"/>
  </r>
  <r>
    <x v="692"/>
    <s v="Murray Ltd"/>
    <s v="Decentralized 4thgeneration challenge"/>
    <n v="6000"/>
    <x v="675"/>
    <x v="0"/>
    <x v="385"/>
    <x v="4"/>
    <s v="GBP"/>
    <n v="1562648400"/>
    <n v="1564203600"/>
    <b v="0"/>
    <b v="0"/>
    <s v="music/rock"/>
    <x v="684"/>
    <n v="2757.5"/>
    <x v="1"/>
    <x v="1"/>
  </r>
  <r>
    <x v="693"/>
    <s v="Bradford-Silva"/>
    <s v="Reverse-engineered composite hierarchy"/>
    <n v="180400"/>
    <x v="676"/>
    <x v="0"/>
    <x v="466"/>
    <x v="1"/>
    <s v="USD"/>
    <n v="1508216400"/>
    <n v="1509685200"/>
    <b v="0"/>
    <b v="0"/>
    <s v="theater/plays"/>
    <x v="685"/>
    <n v="58572"/>
    <x v="3"/>
    <x v="3"/>
  </r>
  <r>
    <x v="694"/>
    <s v="Mora-Bradley"/>
    <s v="Programmable tangible ability"/>
    <n v="9100"/>
    <x v="677"/>
    <x v="0"/>
    <x v="467"/>
    <x v="1"/>
    <s v="USD"/>
    <n v="1511762400"/>
    <n v="1514959200"/>
    <b v="0"/>
    <b v="0"/>
    <s v="theater/plays"/>
    <x v="686"/>
    <n v="3867.5"/>
    <x v="3"/>
    <x v="3"/>
  </r>
  <r>
    <x v="695"/>
    <s v="Cardenas, Thompson and Carey"/>
    <s v="Configurable full-range emulation"/>
    <n v="9200"/>
    <x v="678"/>
    <x v="1"/>
    <x v="468"/>
    <x v="6"/>
    <s v="EUR"/>
    <n v="1447480800"/>
    <n v="1448863200"/>
    <b v="1"/>
    <b v="0"/>
    <s v="music/rock"/>
    <x v="687"/>
    <n v="6259"/>
    <x v="1"/>
    <x v="1"/>
  </r>
  <r>
    <x v="696"/>
    <s v="Lopez, Reid and Johnson"/>
    <s v="Total real-time hardware"/>
    <n v="164100"/>
    <x v="679"/>
    <x v="0"/>
    <x v="469"/>
    <x v="1"/>
    <s v="USD"/>
    <n v="1429506000"/>
    <n v="1429592400"/>
    <b v="0"/>
    <b v="1"/>
    <s v="theater/plays"/>
    <x v="688"/>
    <n v="48888.5"/>
    <x v="3"/>
    <x v="3"/>
  </r>
  <r>
    <x v="697"/>
    <s v="Fox-Williams"/>
    <s v="Profound system-worthy functionalities"/>
    <n v="128900"/>
    <x v="680"/>
    <x v="1"/>
    <x v="470"/>
    <x v="1"/>
    <s v="USD"/>
    <n v="1522472400"/>
    <n v="1522645200"/>
    <b v="0"/>
    <b v="0"/>
    <s v="music/electric music"/>
    <x v="689"/>
    <n v="102127.5"/>
    <x v="1"/>
    <x v="5"/>
  </r>
  <r>
    <x v="698"/>
    <s v="Taylor, Wood and Taylor"/>
    <s v="Cloned hybrid focus group"/>
    <n v="42100"/>
    <x v="681"/>
    <x v="1"/>
    <x v="471"/>
    <x v="0"/>
    <s v="CAD"/>
    <n v="1322114400"/>
    <n v="1323324000"/>
    <b v="0"/>
    <b v="0"/>
    <s v="technology/wearables"/>
    <x v="690"/>
    <n v="95475"/>
    <x v="2"/>
    <x v="8"/>
  </r>
  <r>
    <x v="699"/>
    <s v="King Inc"/>
    <s v="Ergonomic dedicated focus group"/>
    <n v="7400"/>
    <x v="682"/>
    <x v="0"/>
    <x v="75"/>
    <x v="1"/>
    <s v="USD"/>
    <n v="1561438800"/>
    <n v="1561525200"/>
    <b v="0"/>
    <b v="0"/>
    <s v="film &amp; video/drama"/>
    <x v="691"/>
    <n v="3150.5"/>
    <x v="4"/>
    <x v="6"/>
  </r>
  <r>
    <x v="700"/>
    <s v="Cole, Petty and Cameron"/>
    <s v="Realigned zero administration paradigm"/>
    <n v="100"/>
    <x v="247"/>
    <x v="0"/>
    <x v="49"/>
    <x v="1"/>
    <s v="USD"/>
    <n v="1264399200"/>
    <n v="1265695200"/>
    <b v="0"/>
    <b v="0"/>
    <s v="technology/wearables"/>
    <x v="248"/>
    <n v="2"/>
    <x v="2"/>
    <x v="8"/>
  </r>
  <r>
    <x v="701"/>
    <s v="Mcclain LLC"/>
    <s v="Open-source multi-tasking methodology"/>
    <n v="52000"/>
    <x v="683"/>
    <x v="1"/>
    <x v="472"/>
    <x v="1"/>
    <s v="USD"/>
    <n v="1301202000"/>
    <n v="1301806800"/>
    <b v="1"/>
    <b v="0"/>
    <s v="theater/plays"/>
    <x v="692"/>
    <n v="45917"/>
    <x v="3"/>
    <x v="3"/>
  </r>
  <r>
    <x v="702"/>
    <s v="Sims-Gross"/>
    <s v="Object-based attitude-oriented analyzer"/>
    <n v="8700"/>
    <x v="684"/>
    <x v="0"/>
    <x v="100"/>
    <x v="1"/>
    <s v="USD"/>
    <n v="1374469200"/>
    <n v="1374901200"/>
    <b v="0"/>
    <b v="0"/>
    <s v="technology/wearables"/>
    <x v="693"/>
    <n v="2396.5"/>
    <x v="2"/>
    <x v="8"/>
  </r>
  <r>
    <x v="703"/>
    <s v="Perez Group"/>
    <s v="Cross-platform tertiary hub"/>
    <n v="63400"/>
    <x v="685"/>
    <x v="1"/>
    <x v="473"/>
    <x v="1"/>
    <s v="USD"/>
    <n v="1334984400"/>
    <n v="1336453200"/>
    <b v="1"/>
    <b v="1"/>
    <s v="publishing/translations"/>
    <x v="694"/>
    <n v="99883"/>
    <x v="5"/>
    <x v="18"/>
  </r>
  <r>
    <x v="704"/>
    <s v="Haynes-Williams"/>
    <s v="Seamless clear-thinking artificial intelligence"/>
    <n v="8700"/>
    <x v="686"/>
    <x v="1"/>
    <x v="220"/>
    <x v="1"/>
    <s v="USD"/>
    <n v="1467608400"/>
    <n v="1468904400"/>
    <b v="0"/>
    <b v="0"/>
    <s v="film &amp; video/animation"/>
    <x v="695"/>
    <n v="5399"/>
    <x v="4"/>
    <x v="10"/>
  </r>
  <r>
    <x v="705"/>
    <s v="Ford LLC"/>
    <s v="Centralized tangible success"/>
    <n v="169700"/>
    <x v="687"/>
    <x v="0"/>
    <x v="474"/>
    <x v="4"/>
    <s v="GBP"/>
    <n v="1386741600"/>
    <n v="1387087200"/>
    <b v="0"/>
    <b v="0"/>
    <s v="publishing/nonfiction"/>
    <x v="696"/>
    <n v="85036.5"/>
    <x v="5"/>
    <x v="9"/>
  </r>
  <r>
    <x v="706"/>
    <s v="Moreno Ltd"/>
    <s v="Customer-focused multimedia methodology"/>
    <n v="108400"/>
    <x v="688"/>
    <x v="1"/>
    <x v="475"/>
    <x v="2"/>
    <s v="AUD"/>
    <n v="1546754400"/>
    <n v="1547445600"/>
    <b v="0"/>
    <b v="1"/>
    <s v="technology/web"/>
    <x v="697"/>
    <n v="69965.5"/>
    <x v="2"/>
    <x v="2"/>
  </r>
  <r>
    <x v="707"/>
    <s v="Moore, Cook and Wright"/>
    <s v="Visionary maximized Local Area Network"/>
    <n v="7300"/>
    <x v="689"/>
    <x v="1"/>
    <x v="170"/>
    <x v="1"/>
    <s v="USD"/>
    <n v="1544248800"/>
    <n v="1547359200"/>
    <b v="0"/>
    <b v="0"/>
    <s v="film &amp; video/drama"/>
    <x v="698"/>
    <n v="5873.5"/>
    <x v="4"/>
    <x v="6"/>
  </r>
  <r>
    <x v="708"/>
    <s v="Ortega LLC"/>
    <s v="Secured bifurcated intranet"/>
    <n v="1700"/>
    <x v="690"/>
    <x v="1"/>
    <x v="231"/>
    <x v="5"/>
    <s v="CHF"/>
    <n v="1495429200"/>
    <n v="1496293200"/>
    <b v="0"/>
    <b v="0"/>
    <s v="theater/plays"/>
    <x v="699"/>
    <n v="6078.5"/>
    <x v="3"/>
    <x v="3"/>
  </r>
  <r>
    <x v="709"/>
    <s v="Silva, Walker and Martin"/>
    <s v="Grass-roots 4thgeneration product"/>
    <n v="9800"/>
    <x v="691"/>
    <x v="1"/>
    <x v="129"/>
    <x v="6"/>
    <s v="EUR"/>
    <n v="1334811600"/>
    <n v="1335416400"/>
    <b v="0"/>
    <b v="0"/>
    <s v="theater/plays"/>
    <x v="700"/>
    <n v="7070"/>
    <x v="3"/>
    <x v="3"/>
  </r>
  <r>
    <x v="710"/>
    <s v="Huynh, Gallegos and Mills"/>
    <s v="Reduced next generation info-mediaries"/>
    <n v="4300"/>
    <x v="692"/>
    <x v="1"/>
    <x v="476"/>
    <x v="1"/>
    <s v="USD"/>
    <n v="1531544400"/>
    <n v="1532149200"/>
    <b v="0"/>
    <b v="1"/>
    <s v="theater/plays"/>
    <x v="701"/>
    <n v="3241.5"/>
    <x v="3"/>
    <x v="3"/>
  </r>
  <r>
    <x v="711"/>
    <s v="Anderson LLC"/>
    <s v="Customizable full-range artificial intelligence"/>
    <n v="6200"/>
    <x v="693"/>
    <x v="0"/>
    <x v="443"/>
    <x v="6"/>
    <s v="EUR"/>
    <n v="1453615200"/>
    <n v="1453788000"/>
    <b v="1"/>
    <b v="1"/>
    <s v="theater/plays"/>
    <x v="702"/>
    <n v="637"/>
    <x v="3"/>
    <x v="3"/>
  </r>
  <r>
    <x v="712"/>
    <s v="Garza-Bryant"/>
    <s v="Programmable leadingedge contingency"/>
    <n v="800"/>
    <x v="694"/>
    <x v="1"/>
    <x v="381"/>
    <x v="1"/>
    <s v="USD"/>
    <n v="1467954000"/>
    <n v="1471496400"/>
    <b v="0"/>
    <b v="0"/>
    <s v="theater/plays"/>
    <x v="703"/>
    <n v="7463.5"/>
    <x v="3"/>
    <x v="3"/>
  </r>
  <r>
    <x v="713"/>
    <s v="Mays LLC"/>
    <s v="Multi-layered global groupware"/>
    <n v="6900"/>
    <x v="695"/>
    <x v="1"/>
    <x v="459"/>
    <x v="1"/>
    <s v="USD"/>
    <n v="1471842000"/>
    <n v="1472878800"/>
    <b v="0"/>
    <b v="0"/>
    <s v="publishing/radio &amp; podcasts"/>
    <x v="704"/>
    <n v="5638.5"/>
    <x v="5"/>
    <x v="15"/>
  </r>
  <r>
    <x v="714"/>
    <s v="Evans-Jones"/>
    <s v="Switchable methodical superstructure"/>
    <n v="38500"/>
    <x v="696"/>
    <x v="1"/>
    <x v="477"/>
    <x v="1"/>
    <s v="USD"/>
    <n v="1408424400"/>
    <n v="1408510800"/>
    <b v="0"/>
    <b v="0"/>
    <s v="music/rock"/>
    <x v="705"/>
    <n v="91910.5"/>
    <x v="1"/>
    <x v="1"/>
  </r>
  <r>
    <x v="715"/>
    <s v="Fischer, Torres and Walker"/>
    <s v="Expanded even-keeled portal"/>
    <n v="118000"/>
    <x v="697"/>
    <x v="0"/>
    <x v="478"/>
    <x v="1"/>
    <s v="USD"/>
    <n v="1281157200"/>
    <n v="1281589200"/>
    <b v="0"/>
    <b v="0"/>
    <s v="games/mobile games"/>
    <x v="706"/>
    <n v="14763"/>
    <x v="6"/>
    <x v="20"/>
  </r>
  <r>
    <x v="716"/>
    <s v="Tapia, Kramer and Hicks"/>
    <s v="Advanced modular moderator"/>
    <n v="2000"/>
    <x v="698"/>
    <x v="1"/>
    <x v="144"/>
    <x v="1"/>
    <s v="USD"/>
    <n v="1373432400"/>
    <n v="1375851600"/>
    <b v="0"/>
    <b v="1"/>
    <s v="theater/plays"/>
    <x v="707"/>
    <n v="5255"/>
    <x v="3"/>
    <x v="3"/>
  </r>
  <r>
    <x v="717"/>
    <s v="Barnes, Wilcox and Riley"/>
    <s v="Reverse-engineered well-modulated ability"/>
    <n v="5600"/>
    <x v="699"/>
    <x v="1"/>
    <x v="479"/>
    <x v="1"/>
    <s v="USD"/>
    <n v="1313989200"/>
    <n v="1315803600"/>
    <b v="0"/>
    <b v="0"/>
    <s v="film &amp; video/documentary"/>
    <x v="708"/>
    <n v="7211.5"/>
    <x v="4"/>
    <x v="4"/>
  </r>
  <r>
    <x v="718"/>
    <s v="Reyes PLC"/>
    <s v="Expanded optimal pricing structure"/>
    <n v="8300"/>
    <x v="700"/>
    <x v="1"/>
    <x v="480"/>
    <x v="1"/>
    <s v="USD"/>
    <n v="1371445200"/>
    <n v="1373691600"/>
    <b v="0"/>
    <b v="0"/>
    <s v="technology/wearables"/>
    <x v="709"/>
    <n v="4307"/>
    <x v="2"/>
    <x v="8"/>
  </r>
  <r>
    <x v="719"/>
    <s v="Pace, Simpson and Watkins"/>
    <s v="Down-sized uniform ability"/>
    <n v="6900"/>
    <x v="701"/>
    <x v="1"/>
    <x v="300"/>
    <x v="1"/>
    <s v="USD"/>
    <n v="1338267600"/>
    <n v="1339218000"/>
    <b v="0"/>
    <b v="0"/>
    <s v="publishing/fiction"/>
    <x v="710"/>
    <n v="5340"/>
    <x v="5"/>
    <x v="13"/>
  </r>
  <r>
    <x v="720"/>
    <s v="Valenzuela, Davidson and Castro"/>
    <s v="Multi-layered upward-trending conglomeration"/>
    <n v="8700"/>
    <x v="702"/>
    <x v="3"/>
    <x v="63"/>
    <x v="3"/>
    <s v="DKK"/>
    <n v="1519192800"/>
    <n v="1520402400"/>
    <b v="0"/>
    <b v="1"/>
    <s v="theater/plays"/>
    <x v="711"/>
    <n v="1632.5"/>
    <x v="3"/>
    <x v="3"/>
  </r>
  <r>
    <x v="721"/>
    <s v="Dominguez-Owens"/>
    <s v="Open-architected systematic intranet"/>
    <n v="123600"/>
    <x v="703"/>
    <x v="3"/>
    <x v="101"/>
    <x v="1"/>
    <s v="USD"/>
    <n v="1522818000"/>
    <n v="1523336400"/>
    <b v="0"/>
    <b v="0"/>
    <s v="music/rock"/>
    <x v="712"/>
    <n v="2744.5"/>
    <x v="1"/>
    <x v="1"/>
  </r>
  <r>
    <x v="722"/>
    <s v="Thomas-Simmons"/>
    <s v="Proactive 24hour frame"/>
    <n v="48500"/>
    <x v="704"/>
    <x v="1"/>
    <x v="481"/>
    <x v="1"/>
    <s v="USD"/>
    <n v="1509948000"/>
    <n v="1512280800"/>
    <b v="0"/>
    <b v="0"/>
    <s v="film &amp; video/documentary"/>
    <x v="713"/>
    <n v="39471"/>
    <x v="4"/>
    <x v="4"/>
  </r>
  <r>
    <x v="723"/>
    <s v="Beck-Knight"/>
    <s v="Exclusive fresh-thinking model"/>
    <n v="4900"/>
    <x v="705"/>
    <x v="1"/>
    <x v="358"/>
    <x v="2"/>
    <s v="AUD"/>
    <n v="1456898400"/>
    <n v="1458709200"/>
    <b v="0"/>
    <b v="0"/>
    <s v="theater/plays"/>
    <x v="714"/>
    <n v="6697"/>
    <x v="3"/>
    <x v="3"/>
  </r>
  <r>
    <x v="724"/>
    <s v="Mccoy Ltd"/>
    <s v="Business-focused encompassing intranet"/>
    <n v="8400"/>
    <x v="706"/>
    <x v="1"/>
    <x v="246"/>
    <x v="4"/>
    <s v="GBP"/>
    <n v="1413954000"/>
    <n v="1414126800"/>
    <b v="0"/>
    <b v="1"/>
    <s v="theater/plays"/>
    <x v="715"/>
    <n v="5691"/>
    <x v="3"/>
    <x v="3"/>
  </r>
  <r>
    <x v="725"/>
    <s v="Dawson-Tyler"/>
    <s v="Optional 6thgeneration access"/>
    <n v="193200"/>
    <x v="707"/>
    <x v="0"/>
    <x v="482"/>
    <x v="1"/>
    <s v="USD"/>
    <n v="1416031200"/>
    <n v="1416204000"/>
    <b v="0"/>
    <b v="0"/>
    <s v="games/mobile games"/>
    <x v="716"/>
    <n v="49482.5"/>
    <x v="6"/>
    <x v="20"/>
  </r>
  <r>
    <x v="726"/>
    <s v="Johns-Thomas"/>
    <s v="Realigned web-enabled functionalities"/>
    <n v="54300"/>
    <x v="708"/>
    <x v="3"/>
    <x v="168"/>
    <x v="1"/>
    <s v="USD"/>
    <n v="1287982800"/>
    <n v="1288501200"/>
    <b v="0"/>
    <b v="1"/>
    <s v="theater/plays"/>
    <x v="717"/>
    <n v="24375.5"/>
    <x v="3"/>
    <x v="3"/>
  </r>
  <r>
    <x v="727"/>
    <s v="Quinn, Cruz and Schmidt"/>
    <s v="Enterprise-wide multimedia software"/>
    <n v="8900"/>
    <x v="709"/>
    <x v="1"/>
    <x v="483"/>
    <x v="1"/>
    <s v="USD"/>
    <n v="1547964000"/>
    <n v="1552971600"/>
    <b v="0"/>
    <b v="0"/>
    <s v="technology/web"/>
    <x v="718"/>
    <n v="7433"/>
    <x v="2"/>
    <x v="2"/>
  </r>
  <r>
    <x v="728"/>
    <s v="Stewart Inc"/>
    <s v="Versatile mission-critical knowledgebase"/>
    <n v="4200"/>
    <x v="710"/>
    <x v="0"/>
    <x v="234"/>
    <x v="1"/>
    <s v="USD"/>
    <n v="1464152400"/>
    <n v="1465102800"/>
    <b v="0"/>
    <b v="0"/>
    <s v="theater/plays"/>
    <x v="719"/>
    <n v="372.5"/>
    <x v="3"/>
    <x v="3"/>
  </r>
  <r>
    <x v="729"/>
    <s v="Moore Group"/>
    <s v="Multi-lateral object-oriented open system"/>
    <n v="5600"/>
    <x v="711"/>
    <x v="1"/>
    <x v="393"/>
    <x v="1"/>
    <s v="USD"/>
    <n v="1359957600"/>
    <n v="1360130400"/>
    <b v="0"/>
    <b v="0"/>
    <s v="film &amp; video/drama"/>
    <x v="720"/>
    <n v="5259.5"/>
    <x v="4"/>
    <x v="6"/>
  </r>
  <r>
    <x v="730"/>
    <s v="Carson PLC"/>
    <s v="Visionary system-worthy attitude"/>
    <n v="28800"/>
    <x v="712"/>
    <x v="1"/>
    <x v="130"/>
    <x v="0"/>
    <s v="CAD"/>
    <n v="1432357200"/>
    <n v="1432875600"/>
    <b v="0"/>
    <b v="0"/>
    <s v="technology/wearables"/>
    <x v="721"/>
    <n v="59959"/>
    <x v="2"/>
    <x v="8"/>
  </r>
  <r>
    <x v="731"/>
    <s v="Cruz, Hall and Mason"/>
    <s v="Synergized content-based hierarchy"/>
    <n v="8000"/>
    <x v="713"/>
    <x v="3"/>
    <x v="319"/>
    <x v="1"/>
    <s v="USD"/>
    <n v="1500786000"/>
    <n v="1500872400"/>
    <b v="0"/>
    <b v="0"/>
    <s v="technology/web"/>
    <x v="722"/>
    <n v="3719.5"/>
    <x v="2"/>
    <x v="2"/>
  </r>
  <r>
    <x v="732"/>
    <s v="Glass, Baker and Jones"/>
    <s v="Business-focused 24hour access"/>
    <n v="117000"/>
    <x v="714"/>
    <x v="0"/>
    <x v="484"/>
    <x v="1"/>
    <s v="USD"/>
    <n v="1490158800"/>
    <n v="1492146000"/>
    <b v="0"/>
    <b v="1"/>
    <s v="music/rock"/>
    <x v="723"/>
    <n v="54371.5"/>
    <x v="1"/>
    <x v="1"/>
  </r>
  <r>
    <x v="733"/>
    <s v="Marquez-Kerr"/>
    <s v="Automated hybrid orchestration"/>
    <n v="15800"/>
    <x v="715"/>
    <x v="1"/>
    <x v="485"/>
    <x v="1"/>
    <s v="USD"/>
    <n v="1406178000"/>
    <n v="1407301200"/>
    <b v="0"/>
    <b v="0"/>
    <s v="music/metal"/>
    <x v="724"/>
    <n v="42123.5"/>
    <x v="1"/>
    <x v="16"/>
  </r>
  <r>
    <x v="734"/>
    <s v="Stone PLC"/>
    <s v="Exclusive 5thgeneration leverage"/>
    <n v="4200"/>
    <x v="716"/>
    <x v="1"/>
    <x v="486"/>
    <x v="1"/>
    <s v="USD"/>
    <n v="1485583200"/>
    <n v="1486620000"/>
    <b v="0"/>
    <b v="1"/>
    <s v="theater/plays"/>
    <x v="725"/>
    <n v="6970"/>
    <x v="3"/>
    <x v="3"/>
  </r>
  <r>
    <x v="735"/>
    <s v="Caldwell PLC"/>
    <s v="Grass-roots zero administration alliance"/>
    <n v="37100"/>
    <x v="717"/>
    <x v="1"/>
    <x v="487"/>
    <x v="1"/>
    <s v="USD"/>
    <n v="1459314000"/>
    <n v="1459918800"/>
    <b v="0"/>
    <b v="0"/>
    <s v="photography/photography books"/>
    <x v="726"/>
    <n v="66697.5"/>
    <x v="7"/>
    <x v="14"/>
  </r>
  <r>
    <x v="736"/>
    <s v="Silva-Hawkins"/>
    <s v="Proactive heuristic orchestration"/>
    <n v="7700"/>
    <x v="718"/>
    <x v="3"/>
    <x v="226"/>
    <x v="1"/>
    <s v="USD"/>
    <n v="1424412000"/>
    <n v="1424757600"/>
    <b v="0"/>
    <b v="0"/>
    <s v="publishing/nonfiction"/>
    <x v="727"/>
    <n v="1281"/>
    <x v="5"/>
    <x v="9"/>
  </r>
  <r>
    <x v="737"/>
    <s v="Gardner Inc"/>
    <s v="Function-based systematic Graphical User Interface"/>
    <n v="3700"/>
    <x v="719"/>
    <x v="1"/>
    <x v="80"/>
    <x v="1"/>
    <s v="USD"/>
    <n v="1478844000"/>
    <n v="1479880800"/>
    <b v="0"/>
    <b v="0"/>
    <s v="music/indie rock"/>
    <x v="728"/>
    <n v="2604"/>
    <x v="1"/>
    <x v="7"/>
  </r>
  <r>
    <x v="738"/>
    <s v="Garcia Group"/>
    <s v="Extended zero administration software"/>
    <n v="74700"/>
    <x v="720"/>
    <x v="0"/>
    <x v="27"/>
    <x v="1"/>
    <s v="USD"/>
    <n v="1416117600"/>
    <n v="1418018400"/>
    <b v="0"/>
    <b v="1"/>
    <s v="theater/plays"/>
    <x v="729"/>
    <n v="786"/>
    <x v="3"/>
    <x v="3"/>
  </r>
  <r>
    <x v="739"/>
    <s v="Meyer-Avila"/>
    <s v="Multi-tiered discrete support"/>
    <n v="10000"/>
    <x v="721"/>
    <x v="0"/>
    <x v="271"/>
    <x v="1"/>
    <s v="USD"/>
    <n v="1340946000"/>
    <n v="1341032400"/>
    <b v="0"/>
    <b v="0"/>
    <s v="music/indie rock"/>
    <x v="730"/>
    <n v="3145.5"/>
    <x v="1"/>
    <x v="7"/>
  </r>
  <r>
    <x v="740"/>
    <s v="Nelson, Smith and Graham"/>
    <s v="Phased system-worthy conglomeration"/>
    <n v="5300"/>
    <x v="722"/>
    <x v="0"/>
    <x v="36"/>
    <x v="1"/>
    <s v="USD"/>
    <n v="1486101600"/>
    <n v="1486360800"/>
    <b v="0"/>
    <b v="0"/>
    <s v="theater/plays"/>
    <x v="731"/>
    <n v="804"/>
    <x v="3"/>
    <x v="3"/>
  </r>
  <r>
    <x v="741"/>
    <s v="Garcia Ltd"/>
    <s v="Balanced mobile alliance"/>
    <n v="1200"/>
    <x v="723"/>
    <x v="1"/>
    <x v="406"/>
    <x v="1"/>
    <s v="USD"/>
    <n v="1274590800"/>
    <n v="1274677200"/>
    <b v="0"/>
    <b v="0"/>
    <s v="theater/plays"/>
    <x v="732"/>
    <n v="7140"/>
    <x v="3"/>
    <x v="3"/>
  </r>
  <r>
    <x v="742"/>
    <s v="West-Stevens"/>
    <s v="Reactive solution-oriented groupware"/>
    <n v="1200"/>
    <x v="724"/>
    <x v="1"/>
    <x v="393"/>
    <x v="1"/>
    <s v="USD"/>
    <n v="1263880800"/>
    <n v="1267509600"/>
    <b v="0"/>
    <b v="0"/>
    <s v="music/electric music"/>
    <x v="733"/>
    <n v="6817.5"/>
    <x v="1"/>
    <x v="5"/>
  </r>
  <r>
    <x v="743"/>
    <s v="Clark-Conrad"/>
    <s v="Exclusive bandwidth-monitored orchestration"/>
    <n v="3900"/>
    <x v="725"/>
    <x v="0"/>
    <x v="68"/>
    <x v="1"/>
    <s v="USD"/>
    <n v="1445403600"/>
    <n v="1445922000"/>
    <b v="0"/>
    <b v="1"/>
    <s v="theater/plays"/>
    <x v="734"/>
    <n v="260.5"/>
    <x v="3"/>
    <x v="3"/>
  </r>
  <r>
    <x v="744"/>
    <s v="Fitzgerald Group"/>
    <s v="Intuitive exuding initiative"/>
    <n v="2000"/>
    <x v="726"/>
    <x v="1"/>
    <x v="382"/>
    <x v="1"/>
    <s v="USD"/>
    <n v="1533877200"/>
    <n v="1534050000"/>
    <b v="0"/>
    <b v="1"/>
    <s v="theater/plays"/>
    <x v="735"/>
    <n v="7190"/>
    <x v="3"/>
    <x v="3"/>
  </r>
  <r>
    <x v="745"/>
    <s v="Hill, Mccann and Moore"/>
    <s v="Streamlined needs-based knowledge user"/>
    <n v="6900"/>
    <x v="727"/>
    <x v="0"/>
    <x v="298"/>
    <x v="1"/>
    <s v="USD"/>
    <n v="1275195600"/>
    <n v="1277528400"/>
    <b v="0"/>
    <b v="0"/>
    <s v="technology/wearables"/>
    <x v="736"/>
    <n v="1062.5"/>
    <x v="2"/>
    <x v="8"/>
  </r>
  <r>
    <x v="746"/>
    <s v="Edwards LLC"/>
    <s v="Automated system-worthy structure"/>
    <n v="55800"/>
    <x v="728"/>
    <x v="1"/>
    <x v="488"/>
    <x v="1"/>
    <s v="USD"/>
    <n v="1318136400"/>
    <n v="1318568400"/>
    <b v="0"/>
    <b v="0"/>
    <s v="technology/web"/>
    <x v="737"/>
    <n v="60984"/>
    <x v="2"/>
    <x v="2"/>
  </r>
  <r>
    <x v="747"/>
    <s v="Greer and Sons"/>
    <s v="Secured clear-thinking intranet"/>
    <n v="4900"/>
    <x v="729"/>
    <x v="1"/>
    <x v="489"/>
    <x v="1"/>
    <s v="USD"/>
    <n v="1283403600"/>
    <n v="1284354000"/>
    <b v="0"/>
    <b v="0"/>
    <s v="theater/plays"/>
    <x v="738"/>
    <n v="5747"/>
    <x v="3"/>
    <x v="3"/>
  </r>
  <r>
    <x v="748"/>
    <s v="Martinez PLC"/>
    <s v="Cloned actuating architecture"/>
    <n v="194900"/>
    <x v="730"/>
    <x v="3"/>
    <x v="490"/>
    <x v="1"/>
    <s v="USD"/>
    <n v="1267423200"/>
    <n v="1269579600"/>
    <b v="0"/>
    <b v="1"/>
    <s v="film &amp; video/animation"/>
    <x v="739"/>
    <n v="34375.5"/>
    <x v="4"/>
    <x v="10"/>
  </r>
  <r>
    <x v="749"/>
    <s v="Hunter-Logan"/>
    <s v="Down-sized needs-based task-force"/>
    <n v="8600"/>
    <x v="731"/>
    <x v="1"/>
    <x v="491"/>
    <x v="6"/>
    <s v="EUR"/>
    <n v="1412744400"/>
    <n v="1413781200"/>
    <b v="0"/>
    <b v="1"/>
    <s v="technology/wearables"/>
    <x v="740"/>
    <n v="6946.5"/>
    <x v="2"/>
    <x v="8"/>
  </r>
  <r>
    <x v="750"/>
    <s v="Ramos and Sons"/>
    <s v="Extended responsive Internet solution"/>
    <n v="100"/>
    <x v="99"/>
    <x v="0"/>
    <x v="49"/>
    <x v="4"/>
    <s v="GBP"/>
    <n v="1277960400"/>
    <n v="1280120400"/>
    <b v="0"/>
    <b v="0"/>
    <s v="music/electric music"/>
    <x v="100"/>
    <n v="1"/>
    <x v="1"/>
    <x v="5"/>
  </r>
  <r>
    <x v="751"/>
    <s v="Lane-Barber"/>
    <s v="Universal value-added moderator"/>
    <n v="3600"/>
    <x v="732"/>
    <x v="1"/>
    <x v="492"/>
    <x v="1"/>
    <s v="USD"/>
    <n v="1458190800"/>
    <n v="1459486800"/>
    <b v="1"/>
    <b v="1"/>
    <s v="publishing/nonfiction"/>
    <x v="741"/>
    <n v="4316.5"/>
    <x v="5"/>
    <x v="9"/>
  </r>
  <r>
    <x v="752"/>
    <s v="Lowery Group"/>
    <s v="Sharable motivating emulation"/>
    <n v="5800"/>
    <x v="733"/>
    <x v="3"/>
    <x v="493"/>
    <x v="1"/>
    <s v="USD"/>
    <n v="1280984400"/>
    <n v="1282539600"/>
    <b v="0"/>
    <b v="1"/>
    <s v="theater/plays"/>
    <x v="742"/>
    <n v="2738"/>
    <x v="3"/>
    <x v="3"/>
  </r>
  <r>
    <x v="753"/>
    <s v="Guerrero-Griffin"/>
    <s v="Networked web-enabled product"/>
    <n v="4700"/>
    <x v="734"/>
    <x v="1"/>
    <x v="231"/>
    <x v="1"/>
    <s v="USD"/>
    <n v="1274590800"/>
    <n v="1275886800"/>
    <b v="0"/>
    <b v="0"/>
    <s v="photography/photography books"/>
    <x v="743"/>
    <n v="6101"/>
    <x v="7"/>
    <x v="14"/>
  </r>
  <r>
    <x v="754"/>
    <s v="Perez, Reed and Lee"/>
    <s v="Advanced dedicated encoding"/>
    <n v="70400"/>
    <x v="735"/>
    <x v="1"/>
    <x v="494"/>
    <x v="1"/>
    <s v="USD"/>
    <n v="1351400400"/>
    <n v="1355983200"/>
    <b v="0"/>
    <b v="0"/>
    <s v="theater/plays"/>
    <x v="744"/>
    <n v="60904"/>
    <x v="3"/>
    <x v="3"/>
  </r>
  <r>
    <x v="755"/>
    <s v="Chen, Pollard and Clarke"/>
    <s v="Stand-alone multi-state project"/>
    <n v="4500"/>
    <x v="562"/>
    <x v="1"/>
    <x v="495"/>
    <x v="3"/>
    <s v="DKK"/>
    <n v="1514354400"/>
    <n v="1515391200"/>
    <b v="0"/>
    <b v="1"/>
    <s v="theater/plays"/>
    <x v="745"/>
    <n v="3892"/>
    <x v="3"/>
    <x v="3"/>
  </r>
  <r>
    <x v="756"/>
    <s v="Serrano, Gallagher and Griffith"/>
    <s v="Customizable bi-directional monitoring"/>
    <n v="1300"/>
    <x v="736"/>
    <x v="1"/>
    <x v="496"/>
    <x v="1"/>
    <s v="USD"/>
    <n v="1421733600"/>
    <n v="1422252000"/>
    <b v="0"/>
    <b v="0"/>
    <s v="theater/plays"/>
    <x v="746"/>
    <n v="5092.5"/>
    <x v="3"/>
    <x v="3"/>
  </r>
  <r>
    <x v="757"/>
    <s v="Callahan-Gilbert"/>
    <s v="Profit-focused motivating function"/>
    <n v="1400"/>
    <x v="737"/>
    <x v="1"/>
    <x v="493"/>
    <x v="1"/>
    <s v="USD"/>
    <n v="1305176400"/>
    <n v="1305522000"/>
    <b v="0"/>
    <b v="0"/>
    <s v="film &amp; video/drama"/>
    <x v="747"/>
    <n v="2905"/>
    <x v="4"/>
    <x v="6"/>
  </r>
  <r>
    <x v="758"/>
    <s v="Logan-Miranda"/>
    <s v="Proactive systemic firmware"/>
    <n v="29600"/>
    <x v="738"/>
    <x v="1"/>
    <x v="497"/>
    <x v="0"/>
    <s v="CAD"/>
    <n v="1414126800"/>
    <n v="1414904400"/>
    <b v="0"/>
    <b v="0"/>
    <s v="music/rock"/>
    <x v="748"/>
    <n v="84261.5"/>
    <x v="1"/>
    <x v="1"/>
  </r>
  <r>
    <x v="759"/>
    <s v="Rodriguez PLC"/>
    <s v="Grass-roots upward-trending installation"/>
    <n v="167500"/>
    <x v="739"/>
    <x v="0"/>
    <x v="498"/>
    <x v="1"/>
    <s v="USD"/>
    <n v="1517810400"/>
    <n v="1520402400"/>
    <b v="0"/>
    <b v="0"/>
    <s v="music/electric music"/>
    <x v="749"/>
    <n v="57944.5"/>
    <x v="1"/>
    <x v="5"/>
  </r>
  <r>
    <x v="760"/>
    <s v="Smith-Kennedy"/>
    <s v="Virtual heuristic hub"/>
    <n v="48300"/>
    <x v="740"/>
    <x v="0"/>
    <x v="155"/>
    <x v="6"/>
    <s v="EUR"/>
    <n v="1564635600"/>
    <n v="1567141200"/>
    <b v="0"/>
    <b v="1"/>
    <s v="games/video games"/>
    <x v="750"/>
    <n v="8401"/>
    <x v="6"/>
    <x v="11"/>
  </r>
  <r>
    <x v="761"/>
    <s v="Mitchell-Lee"/>
    <s v="Customizable leadingedge model"/>
    <n v="2200"/>
    <x v="741"/>
    <x v="1"/>
    <x v="499"/>
    <x v="1"/>
    <s v="USD"/>
    <n v="1500699600"/>
    <n v="1501131600"/>
    <b v="0"/>
    <b v="0"/>
    <s v="music/rock"/>
    <x v="751"/>
    <n v="7293"/>
    <x v="1"/>
    <x v="1"/>
  </r>
  <r>
    <x v="762"/>
    <s v="Davis Ltd"/>
    <s v="Upgradable uniform service-desk"/>
    <n v="3500"/>
    <x v="742"/>
    <x v="1"/>
    <x v="16"/>
    <x v="2"/>
    <s v="AUD"/>
    <n v="1354082400"/>
    <n v="1355032800"/>
    <b v="0"/>
    <b v="0"/>
    <s v="music/jazz"/>
    <x v="752"/>
    <n v="3152"/>
    <x v="1"/>
    <x v="17"/>
  </r>
  <r>
    <x v="763"/>
    <s v="Rowland PLC"/>
    <s v="Inverse client-driven product"/>
    <n v="5600"/>
    <x v="207"/>
    <x v="1"/>
    <x v="500"/>
    <x v="1"/>
    <s v="USD"/>
    <n v="1336453200"/>
    <n v="1339477200"/>
    <b v="0"/>
    <b v="1"/>
    <s v="theater/plays"/>
    <x v="753"/>
    <n v="3286.5"/>
    <x v="3"/>
    <x v="3"/>
  </r>
  <r>
    <x v="764"/>
    <s v="Shaffer-Mason"/>
    <s v="Managed bandwidth-monitored system engine"/>
    <n v="1100"/>
    <x v="743"/>
    <x v="1"/>
    <x v="496"/>
    <x v="1"/>
    <s v="USD"/>
    <n v="1305262800"/>
    <n v="1305954000"/>
    <b v="0"/>
    <b v="0"/>
    <s v="music/rock"/>
    <x v="754"/>
    <n v="4079"/>
    <x v="1"/>
    <x v="1"/>
  </r>
  <r>
    <x v="765"/>
    <s v="Matthews LLC"/>
    <s v="Advanced transitional help-desk"/>
    <n v="3900"/>
    <x v="744"/>
    <x v="1"/>
    <x v="40"/>
    <x v="1"/>
    <s v="USD"/>
    <n v="1492232400"/>
    <n v="1494392400"/>
    <b v="1"/>
    <b v="1"/>
    <s v="music/indie rock"/>
    <x v="755"/>
    <n v="4161.5"/>
    <x v="1"/>
    <x v="7"/>
  </r>
  <r>
    <x v="766"/>
    <s v="Montgomery-Castro"/>
    <s v="De-engineered disintermediate encryption"/>
    <n v="43800"/>
    <x v="49"/>
    <x v="0"/>
    <x v="501"/>
    <x v="2"/>
    <s v="AUD"/>
    <n v="1537333200"/>
    <n v="1537419600"/>
    <b v="0"/>
    <b v="0"/>
    <s v="film &amp; video/science fiction"/>
    <x v="756"/>
    <n v="6950.5"/>
    <x v="4"/>
    <x v="22"/>
  </r>
  <r>
    <x v="767"/>
    <s v="Hale, Pearson and Jenkins"/>
    <s v="Upgradable attitude-oriented project"/>
    <n v="97200"/>
    <x v="745"/>
    <x v="0"/>
    <x v="502"/>
    <x v="1"/>
    <s v="USD"/>
    <n v="1444107600"/>
    <n v="1447999200"/>
    <b v="0"/>
    <b v="0"/>
    <s v="publishing/translations"/>
    <x v="757"/>
    <n v="27942.5"/>
    <x v="5"/>
    <x v="18"/>
  </r>
  <r>
    <x v="768"/>
    <s v="Ramirez-Calderon"/>
    <s v="Fundamental zero tolerance alliance"/>
    <n v="4800"/>
    <x v="746"/>
    <x v="1"/>
    <x v="503"/>
    <x v="1"/>
    <s v="USD"/>
    <n v="1386741600"/>
    <n v="1388037600"/>
    <b v="0"/>
    <b v="0"/>
    <s v="theater/plays"/>
    <x v="758"/>
    <n v="5619"/>
    <x v="3"/>
    <x v="3"/>
  </r>
  <r>
    <x v="769"/>
    <s v="Johnson-Morales"/>
    <s v="Devolved 24hour forecast"/>
    <n v="125600"/>
    <x v="747"/>
    <x v="0"/>
    <x v="504"/>
    <x v="1"/>
    <s v="USD"/>
    <n v="1376542800"/>
    <n v="1378789200"/>
    <b v="0"/>
    <b v="0"/>
    <s v="games/video games"/>
    <x v="759"/>
    <n v="56258"/>
    <x v="6"/>
    <x v="11"/>
  </r>
  <r>
    <x v="770"/>
    <s v="Mathis-Rodriguez"/>
    <s v="User-centric attitude-oriented intranet"/>
    <n v="4300"/>
    <x v="748"/>
    <x v="1"/>
    <x v="505"/>
    <x v="6"/>
    <s v="EUR"/>
    <n v="1397451600"/>
    <n v="1398056400"/>
    <b v="0"/>
    <b v="1"/>
    <s v="theater/plays"/>
    <x v="760"/>
    <n v="5929"/>
    <x v="3"/>
    <x v="3"/>
  </r>
  <r>
    <x v="771"/>
    <s v="Smith, Mack and Williams"/>
    <s v="Self-enabling 5thgeneration paradigm"/>
    <n v="5600"/>
    <x v="749"/>
    <x v="3"/>
    <x v="150"/>
    <x v="1"/>
    <s v="USD"/>
    <n v="1548482400"/>
    <n v="1550815200"/>
    <b v="0"/>
    <b v="0"/>
    <s v="theater/plays"/>
    <x v="761"/>
    <n v="1397.5"/>
    <x v="3"/>
    <x v="3"/>
  </r>
  <r>
    <x v="772"/>
    <s v="Johnson-Pace"/>
    <s v="Persistent 3rdgeneration moratorium"/>
    <n v="149600"/>
    <x v="750"/>
    <x v="1"/>
    <x v="506"/>
    <x v="1"/>
    <s v="USD"/>
    <n v="1549692000"/>
    <n v="1550037600"/>
    <b v="0"/>
    <b v="0"/>
    <s v="music/indie rock"/>
    <x v="762"/>
    <n v="87362.5"/>
    <x v="1"/>
    <x v="7"/>
  </r>
  <r>
    <x v="773"/>
    <s v="Meza, Kirby and Patel"/>
    <s v="Cross-platform empowering project"/>
    <n v="53100"/>
    <x v="751"/>
    <x v="1"/>
    <x v="507"/>
    <x v="1"/>
    <s v="USD"/>
    <n v="1492059600"/>
    <n v="1492923600"/>
    <b v="0"/>
    <b v="0"/>
    <s v="theater/plays"/>
    <x v="763"/>
    <n v="51769"/>
    <x v="3"/>
    <x v="3"/>
  </r>
  <r>
    <x v="774"/>
    <s v="Gonzalez-Snow"/>
    <s v="Polarized user-facing interface"/>
    <n v="5000"/>
    <x v="752"/>
    <x v="1"/>
    <x v="373"/>
    <x v="6"/>
    <s v="EUR"/>
    <n v="1463979600"/>
    <n v="1467522000"/>
    <b v="0"/>
    <b v="0"/>
    <s v="technology/web"/>
    <x v="764"/>
    <n v="3426.5"/>
    <x v="2"/>
    <x v="2"/>
  </r>
  <r>
    <x v="775"/>
    <s v="Murphy LLC"/>
    <s v="Customer-focused non-volatile framework"/>
    <n v="9400"/>
    <x v="197"/>
    <x v="0"/>
    <x v="234"/>
    <x v="1"/>
    <s v="USD"/>
    <n v="1415253600"/>
    <n v="1416117600"/>
    <b v="0"/>
    <b v="0"/>
    <s v="music/rock"/>
    <x v="765"/>
    <n v="489"/>
    <x v="1"/>
    <x v="1"/>
  </r>
  <r>
    <x v="776"/>
    <s v="Taylor-Rowe"/>
    <s v="Synchronized multimedia frame"/>
    <n v="110800"/>
    <x v="753"/>
    <x v="0"/>
    <x v="508"/>
    <x v="1"/>
    <s v="USD"/>
    <n v="1562216400"/>
    <n v="1563771600"/>
    <b v="0"/>
    <b v="0"/>
    <s v="theater/plays"/>
    <x v="766"/>
    <n v="37412"/>
    <x v="3"/>
    <x v="3"/>
  </r>
  <r>
    <x v="777"/>
    <s v="Henderson Ltd"/>
    <s v="Open-architected stable algorithm"/>
    <n v="93800"/>
    <x v="754"/>
    <x v="0"/>
    <x v="103"/>
    <x v="1"/>
    <s v="USD"/>
    <n v="1316754000"/>
    <n v="1319259600"/>
    <b v="0"/>
    <b v="0"/>
    <s v="theater/plays"/>
    <x v="767"/>
    <n v="23331.5"/>
    <x v="3"/>
    <x v="3"/>
  </r>
  <r>
    <x v="778"/>
    <s v="Moss-Guzman"/>
    <s v="Cross-platform optimizing website"/>
    <n v="1300"/>
    <x v="755"/>
    <x v="1"/>
    <x v="5"/>
    <x v="5"/>
    <s v="CHF"/>
    <n v="1313211600"/>
    <n v="1313643600"/>
    <b v="0"/>
    <b v="0"/>
    <s v="film &amp; video/animation"/>
    <x v="768"/>
    <n v="5208.5"/>
    <x v="4"/>
    <x v="10"/>
  </r>
  <r>
    <x v="779"/>
    <s v="Webb Group"/>
    <s v="Public-key actuating projection"/>
    <n v="108700"/>
    <x v="756"/>
    <x v="0"/>
    <x v="509"/>
    <x v="1"/>
    <s v="USD"/>
    <n v="1439528400"/>
    <n v="1440306000"/>
    <b v="0"/>
    <b v="1"/>
    <s v="theater/plays"/>
    <x v="769"/>
    <n v="44062"/>
    <x v="3"/>
    <x v="3"/>
  </r>
  <r>
    <x v="780"/>
    <s v="Brooks-Rodriguez"/>
    <s v="Implemented intangible instruction set"/>
    <n v="5100"/>
    <x v="757"/>
    <x v="1"/>
    <x v="55"/>
    <x v="1"/>
    <s v="USD"/>
    <n v="1469163600"/>
    <n v="1470805200"/>
    <b v="0"/>
    <b v="1"/>
    <s v="film &amp; video/drama"/>
    <x v="770"/>
    <n v="2792.5"/>
    <x v="4"/>
    <x v="6"/>
  </r>
  <r>
    <x v="781"/>
    <s v="Thomas Ltd"/>
    <s v="Cross-group interactive architecture"/>
    <n v="8700"/>
    <x v="758"/>
    <x v="3"/>
    <x v="75"/>
    <x v="5"/>
    <s v="CHF"/>
    <n v="1288501200"/>
    <n v="1292911200"/>
    <b v="0"/>
    <b v="0"/>
    <s v="theater/plays"/>
    <x v="771"/>
    <n v="2235"/>
    <x v="3"/>
    <x v="3"/>
  </r>
  <r>
    <x v="782"/>
    <s v="Williams and Sons"/>
    <s v="Centralized asymmetric framework"/>
    <n v="5100"/>
    <x v="759"/>
    <x v="1"/>
    <x v="510"/>
    <x v="1"/>
    <s v="USD"/>
    <n v="1298959200"/>
    <n v="1301374800"/>
    <b v="0"/>
    <b v="1"/>
    <s v="film &amp; video/animation"/>
    <x v="772"/>
    <n v="5571"/>
    <x v="4"/>
    <x v="10"/>
  </r>
  <r>
    <x v="783"/>
    <s v="Vega, Chan and Carney"/>
    <s v="Down-sized systematic utilization"/>
    <n v="7400"/>
    <x v="760"/>
    <x v="1"/>
    <x v="188"/>
    <x v="1"/>
    <s v="USD"/>
    <n v="1387260000"/>
    <n v="1387864800"/>
    <b v="0"/>
    <b v="0"/>
    <s v="music/rock"/>
    <x v="773"/>
    <n v="5294.5"/>
    <x v="1"/>
    <x v="1"/>
  </r>
  <r>
    <x v="784"/>
    <s v="Byrd Group"/>
    <s v="Profound fault-tolerant model"/>
    <n v="88900"/>
    <x v="761"/>
    <x v="1"/>
    <x v="511"/>
    <x v="1"/>
    <s v="USD"/>
    <n v="1457244000"/>
    <n v="1458190800"/>
    <b v="0"/>
    <b v="0"/>
    <s v="technology/web"/>
    <x v="774"/>
    <n v="52921.5"/>
    <x v="2"/>
    <x v="2"/>
  </r>
  <r>
    <x v="785"/>
    <s v="Peterson, Fletcher and Sanchez"/>
    <s v="Multi-channeled bi-directional moratorium"/>
    <n v="6700"/>
    <x v="762"/>
    <x v="1"/>
    <x v="78"/>
    <x v="2"/>
    <s v="AUD"/>
    <n v="1556341200"/>
    <n v="1559278800"/>
    <b v="0"/>
    <b v="1"/>
    <s v="film &amp; video/animation"/>
    <x v="775"/>
    <n v="6533"/>
    <x v="4"/>
    <x v="10"/>
  </r>
  <r>
    <x v="786"/>
    <s v="Smith-Brown"/>
    <s v="Object-based content-based ability"/>
    <n v="1500"/>
    <x v="763"/>
    <x v="1"/>
    <x v="512"/>
    <x v="6"/>
    <s v="EUR"/>
    <n v="1522126800"/>
    <n v="1522731600"/>
    <b v="0"/>
    <b v="1"/>
    <s v="music/jazz"/>
    <x v="776"/>
    <n v="5576.5"/>
    <x v="1"/>
    <x v="17"/>
  </r>
  <r>
    <x v="787"/>
    <s v="Vance-Glover"/>
    <s v="Progressive coherent secured line"/>
    <n v="61200"/>
    <x v="764"/>
    <x v="0"/>
    <x v="513"/>
    <x v="0"/>
    <s v="CAD"/>
    <n v="1305954000"/>
    <n v="1306731600"/>
    <b v="0"/>
    <b v="0"/>
    <s v="music/rock"/>
    <x v="777"/>
    <n v="30926.5"/>
    <x v="1"/>
    <x v="1"/>
  </r>
  <r>
    <x v="788"/>
    <s v="Joyce PLC"/>
    <s v="Synchronized directional capability"/>
    <n v="3600"/>
    <x v="765"/>
    <x v="2"/>
    <x v="249"/>
    <x v="1"/>
    <s v="USD"/>
    <n v="1350709200"/>
    <n v="1352527200"/>
    <b v="0"/>
    <b v="0"/>
    <s v="film &amp; video/animation"/>
    <x v="778"/>
    <n v="1602.5"/>
    <x v="4"/>
    <x v="10"/>
  </r>
  <r>
    <x v="789"/>
    <s v="Kennedy-Miller"/>
    <s v="Cross-platform composite migration"/>
    <n v="9000"/>
    <x v="766"/>
    <x v="0"/>
    <x v="430"/>
    <x v="1"/>
    <s v="USD"/>
    <n v="1401166800"/>
    <n v="1404363600"/>
    <b v="0"/>
    <b v="0"/>
    <s v="theater/plays"/>
    <x v="779"/>
    <n v="1698"/>
    <x v="3"/>
    <x v="3"/>
  </r>
  <r>
    <x v="790"/>
    <s v="White-Obrien"/>
    <s v="Operative local pricing structure"/>
    <n v="185900"/>
    <x v="767"/>
    <x v="3"/>
    <x v="260"/>
    <x v="1"/>
    <s v="USD"/>
    <n v="1266127200"/>
    <n v="1266645600"/>
    <b v="0"/>
    <b v="0"/>
    <s v="theater/plays"/>
    <x v="780"/>
    <n v="28943.5"/>
    <x v="3"/>
    <x v="3"/>
  </r>
  <r>
    <x v="791"/>
    <s v="Stafford, Hess and Raymond"/>
    <s v="Optional web-enabled extranet"/>
    <n v="2100"/>
    <x v="768"/>
    <x v="0"/>
    <x v="514"/>
    <x v="1"/>
    <s v="USD"/>
    <n v="1481436000"/>
    <n v="1482818400"/>
    <b v="0"/>
    <b v="0"/>
    <s v="food/food trucks"/>
    <x v="781"/>
    <n v="273"/>
    <x v="0"/>
    <x v="0"/>
  </r>
  <r>
    <x v="792"/>
    <s v="Jordan, Schneider and Hall"/>
    <s v="Reduced 6thgeneration intranet"/>
    <n v="2000"/>
    <x v="769"/>
    <x v="0"/>
    <x v="243"/>
    <x v="1"/>
    <s v="USD"/>
    <n v="1372222800"/>
    <n v="1374642000"/>
    <b v="0"/>
    <b v="1"/>
    <s v="theater/plays"/>
    <x v="782"/>
    <n v="343.5"/>
    <x v="3"/>
    <x v="3"/>
  </r>
  <r>
    <x v="793"/>
    <s v="Rodriguez, Cox and Rodriguez"/>
    <s v="Networked disintermediate leverage"/>
    <n v="1100"/>
    <x v="770"/>
    <x v="1"/>
    <x v="483"/>
    <x v="5"/>
    <s v="CHF"/>
    <n v="1372136400"/>
    <n v="1372482000"/>
    <b v="0"/>
    <b v="0"/>
    <s v="publishing/nonfiction"/>
    <x v="783"/>
    <n v="6613"/>
    <x v="5"/>
    <x v="9"/>
  </r>
  <r>
    <x v="794"/>
    <s v="Welch Inc"/>
    <s v="Optional optimal website"/>
    <n v="6600"/>
    <x v="771"/>
    <x v="1"/>
    <x v="460"/>
    <x v="1"/>
    <s v="USD"/>
    <n v="1513922400"/>
    <n v="1514959200"/>
    <b v="0"/>
    <b v="0"/>
    <s v="music/rock"/>
    <x v="784"/>
    <n v="4193"/>
    <x v="1"/>
    <x v="1"/>
  </r>
  <r>
    <x v="795"/>
    <s v="Vasquez Inc"/>
    <s v="Stand-alone asynchronous functionalities"/>
    <n v="7100"/>
    <x v="772"/>
    <x v="0"/>
    <x v="249"/>
    <x v="1"/>
    <s v="USD"/>
    <n v="1477976400"/>
    <n v="1478235600"/>
    <b v="0"/>
    <b v="0"/>
    <s v="film &amp; video/drama"/>
    <x v="785"/>
    <n v="526.5"/>
    <x v="4"/>
    <x v="6"/>
  </r>
  <r>
    <x v="796"/>
    <s v="Freeman-Ferguson"/>
    <s v="Profound full-range open system"/>
    <n v="7800"/>
    <x v="773"/>
    <x v="0"/>
    <x v="373"/>
    <x v="1"/>
    <s v="USD"/>
    <n v="1407474000"/>
    <n v="1408078800"/>
    <b v="0"/>
    <b v="1"/>
    <s v="games/mobile games"/>
    <x v="786"/>
    <n v="2176.5"/>
    <x v="6"/>
    <x v="20"/>
  </r>
  <r>
    <x v="797"/>
    <s v="Houston, Moore and Rogers"/>
    <s v="Optional tangible utilization"/>
    <n v="7600"/>
    <x v="774"/>
    <x v="1"/>
    <x v="515"/>
    <x v="1"/>
    <s v="USD"/>
    <n v="1546149600"/>
    <n v="1548136800"/>
    <b v="0"/>
    <b v="0"/>
    <s v="technology/web"/>
    <x v="787"/>
    <n v="4258.5"/>
    <x v="2"/>
    <x v="2"/>
  </r>
  <r>
    <x v="798"/>
    <s v="Small-Fuentes"/>
    <s v="Seamless maximized product"/>
    <n v="3400"/>
    <x v="775"/>
    <x v="1"/>
    <x v="246"/>
    <x v="1"/>
    <s v="USD"/>
    <n v="1338440400"/>
    <n v="1340859600"/>
    <b v="0"/>
    <b v="1"/>
    <s v="theater/plays"/>
    <x v="788"/>
    <n v="3264.5"/>
    <x v="3"/>
    <x v="3"/>
  </r>
  <r>
    <x v="799"/>
    <s v="Reid-Day"/>
    <s v="Devolved tertiary time-frame"/>
    <n v="84500"/>
    <x v="776"/>
    <x v="0"/>
    <x v="516"/>
    <x v="4"/>
    <s v="GBP"/>
    <n v="1454133600"/>
    <n v="1454479200"/>
    <b v="0"/>
    <b v="0"/>
    <s v="theater/plays"/>
    <x v="789"/>
    <n v="37373.5"/>
    <x v="3"/>
    <x v="3"/>
  </r>
  <r>
    <x v="800"/>
    <s v="Wallace LLC"/>
    <s v="Centralized regional function"/>
    <n v="100"/>
    <x v="99"/>
    <x v="0"/>
    <x v="49"/>
    <x v="5"/>
    <s v="CHF"/>
    <n v="1434085200"/>
    <n v="1434430800"/>
    <b v="0"/>
    <b v="0"/>
    <s v="music/rock"/>
    <x v="100"/>
    <n v="1"/>
    <x v="1"/>
    <x v="1"/>
  </r>
  <r>
    <x v="801"/>
    <s v="Olson-Bishop"/>
    <s v="User-friendly high-level initiative"/>
    <n v="2300"/>
    <x v="777"/>
    <x v="1"/>
    <x v="88"/>
    <x v="1"/>
    <s v="USD"/>
    <n v="1577772000"/>
    <n v="1579672800"/>
    <b v="0"/>
    <b v="1"/>
    <s v="photography/photography books"/>
    <x v="790"/>
    <n v="2386.5"/>
    <x v="7"/>
    <x v="14"/>
  </r>
  <r>
    <x v="802"/>
    <s v="Rodriguez, Anderson and Porter"/>
    <s v="Reverse-engineered zero-defect infrastructure"/>
    <n v="6200"/>
    <x v="778"/>
    <x v="1"/>
    <x v="23"/>
    <x v="1"/>
    <s v="USD"/>
    <n v="1562216400"/>
    <n v="1562389200"/>
    <b v="0"/>
    <b v="0"/>
    <s v="photography/photography books"/>
    <x v="791"/>
    <n v="6179"/>
    <x v="7"/>
    <x v="14"/>
  </r>
  <r>
    <x v="803"/>
    <s v="Perez, Brown and Meyers"/>
    <s v="Stand-alone background customer loyalty"/>
    <n v="6100"/>
    <x v="106"/>
    <x v="1"/>
    <x v="517"/>
    <x v="1"/>
    <s v="USD"/>
    <n v="1548568800"/>
    <n v="1551506400"/>
    <b v="0"/>
    <b v="0"/>
    <s v="theater/plays"/>
    <x v="792"/>
    <n v="3380"/>
    <x v="3"/>
    <x v="3"/>
  </r>
  <r>
    <x v="804"/>
    <s v="English-Mccullough"/>
    <s v="Business-focused discrete software"/>
    <n v="2600"/>
    <x v="779"/>
    <x v="1"/>
    <x v="205"/>
    <x v="1"/>
    <s v="USD"/>
    <n v="1514872800"/>
    <n v="1516600800"/>
    <b v="0"/>
    <b v="0"/>
    <s v="music/rock"/>
    <x v="793"/>
    <n v="3602.5"/>
    <x v="1"/>
    <x v="1"/>
  </r>
  <r>
    <x v="805"/>
    <s v="Smith-Nguyen"/>
    <s v="Advanced intermediate Graphic Interface"/>
    <n v="9700"/>
    <x v="780"/>
    <x v="0"/>
    <x v="109"/>
    <x v="2"/>
    <s v="AUD"/>
    <n v="1416031200"/>
    <n v="1420437600"/>
    <b v="0"/>
    <b v="0"/>
    <s v="film &amp; video/documentary"/>
    <x v="794"/>
    <n v="2499.5"/>
    <x v="4"/>
    <x v="4"/>
  </r>
  <r>
    <x v="806"/>
    <s v="Harmon-Madden"/>
    <s v="Adaptive holistic hub"/>
    <n v="700"/>
    <x v="781"/>
    <x v="1"/>
    <x v="70"/>
    <x v="1"/>
    <s v="USD"/>
    <n v="1330927200"/>
    <n v="1332997200"/>
    <b v="0"/>
    <b v="1"/>
    <s v="film &amp; video/drama"/>
    <x v="795"/>
    <n v="4169"/>
    <x v="4"/>
    <x v="6"/>
  </r>
  <r>
    <x v="807"/>
    <s v="Walker-Taylor"/>
    <s v="Automated uniform concept"/>
    <n v="700"/>
    <x v="782"/>
    <x v="1"/>
    <x v="177"/>
    <x v="1"/>
    <s v="USD"/>
    <n v="1571115600"/>
    <n v="1574920800"/>
    <b v="0"/>
    <b v="1"/>
    <s v="theater/plays"/>
    <x v="796"/>
    <n v="945.5"/>
    <x v="3"/>
    <x v="3"/>
  </r>
  <r>
    <x v="808"/>
    <s v="Harris, Medina and Mitchell"/>
    <s v="Enhanced regional flexibility"/>
    <n v="5200"/>
    <x v="783"/>
    <x v="0"/>
    <x v="161"/>
    <x v="1"/>
    <s v="USD"/>
    <n v="1463461200"/>
    <n v="1464930000"/>
    <b v="0"/>
    <b v="0"/>
    <s v="food/food trucks"/>
    <x v="797"/>
    <n v="801"/>
    <x v="0"/>
    <x v="0"/>
  </r>
  <r>
    <x v="809"/>
    <s v="Williams and Sons"/>
    <s v="Public-key bottom-line algorithm"/>
    <n v="140800"/>
    <x v="784"/>
    <x v="0"/>
    <x v="518"/>
    <x v="5"/>
    <s v="CHF"/>
    <n v="1344920400"/>
    <n v="1345006800"/>
    <b v="0"/>
    <b v="0"/>
    <s v="film &amp; video/documentary"/>
    <x v="798"/>
    <n v="45322"/>
    <x v="4"/>
    <x v="4"/>
  </r>
  <r>
    <x v="810"/>
    <s v="Ball-Fisher"/>
    <s v="Multi-layered intangible instruction set"/>
    <n v="6400"/>
    <x v="785"/>
    <x v="1"/>
    <x v="394"/>
    <x v="1"/>
    <s v="USD"/>
    <n v="1511848800"/>
    <n v="1512712800"/>
    <b v="0"/>
    <b v="1"/>
    <s v="theater/plays"/>
    <x v="799"/>
    <n v="6290.5"/>
    <x v="3"/>
    <x v="3"/>
  </r>
  <r>
    <x v="811"/>
    <s v="Page, Holt and Mack"/>
    <s v="Fundamental methodical emulation"/>
    <n v="92500"/>
    <x v="786"/>
    <x v="0"/>
    <x v="89"/>
    <x v="1"/>
    <s v="USD"/>
    <n v="1452319200"/>
    <n v="1452492000"/>
    <b v="0"/>
    <b v="1"/>
    <s v="games/video games"/>
    <x v="800"/>
    <n v="35999.5"/>
    <x v="6"/>
    <x v="11"/>
  </r>
  <r>
    <x v="812"/>
    <s v="Landry Group"/>
    <s v="Expanded value-added hardware"/>
    <n v="59700"/>
    <x v="787"/>
    <x v="1"/>
    <x v="519"/>
    <x v="0"/>
    <s v="CAD"/>
    <n v="1523854800"/>
    <n v="1524286800"/>
    <b v="0"/>
    <b v="0"/>
    <s v="publishing/nonfiction"/>
    <x v="801"/>
    <n v="68722.5"/>
    <x v="5"/>
    <x v="9"/>
  </r>
  <r>
    <x v="813"/>
    <s v="Buckley Group"/>
    <s v="Diverse high-level attitude"/>
    <n v="3200"/>
    <x v="788"/>
    <x v="1"/>
    <x v="520"/>
    <x v="1"/>
    <s v="USD"/>
    <n v="1346043600"/>
    <n v="1346907600"/>
    <b v="0"/>
    <b v="0"/>
    <s v="games/video games"/>
    <x v="802"/>
    <n v="3864.5"/>
    <x v="6"/>
    <x v="11"/>
  </r>
  <r>
    <x v="814"/>
    <s v="Vincent PLC"/>
    <s v="Visionary 24hour analyzer"/>
    <n v="3200"/>
    <x v="789"/>
    <x v="0"/>
    <x v="521"/>
    <x v="3"/>
    <s v="DKK"/>
    <n v="1464325200"/>
    <n v="1464498000"/>
    <b v="0"/>
    <b v="1"/>
    <s v="music/rock"/>
    <x v="803"/>
    <n v="1493"/>
    <x v="1"/>
    <x v="1"/>
  </r>
  <r>
    <x v="815"/>
    <s v="Watson-Douglas"/>
    <s v="Centralized bandwidth-monitored leverage"/>
    <n v="9000"/>
    <x v="790"/>
    <x v="1"/>
    <x v="236"/>
    <x v="0"/>
    <s v="CAD"/>
    <n v="1511935200"/>
    <n v="1514181600"/>
    <b v="0"/>
    <b v="0"/>
    <s v="music/rock"/>
    <x v="804"/>
    <n v="5952"/>
    <x v="1"/>
    <x v="1"/>
  </r>
  <r>
    <x v="816"/>
    <s v="Jones, Casey and Jones"/>
    <s v="Ergonomic mission-critical moratorium"/>
    <n v="2300"/>
    <x v="723"/>
    <x v="1"/>
    <x v="221"/>
    <x v="1"/>
    <s v="USD"/>
    <n v="1392012000"/>
    <n v="1392184800"/>
    <b v="1"/>
    <b v="1"/>
    <s v="theater/plays"/>
    <x v="805"/>
    <n v="7141.5"/>
    <x v="3"/>
    <x v="3"/>
  </r>
  <r>
    <x v="817"/>
    <s v="Alvarez-Bauer"/>
    <s v="Front-line intermediate moderator"/>
    <n v="51300"/>
    <x v="791"/>
    <x v="1"/>
    <x v="522"/>
    <x v="6"/>
    <s v="EUR"/>
    <n v="1556946000"/>
    <n v="1559365200"/>
    <b v="0"/>
    <b v="1"/>
    <s v="publishing/nonfiction"/>
    <x v="806"/>
    <n v="95840.5"/>
    <x v="5"/>
    <x v="9"/>
  </r>
  <r>
    <x v="818"/>
    <s v="Martinez LLC"/>
    <s v="Automated local secured line"/>
    <n v="700"/>
    <x v="792"/>
    <x v="1"/>
    <x v="464"/>
    <x v="1"/>
    <s v="USD"/>
    <n v="1548050400"/>
    <n v="1549173600"/>
    <b v="0"/>
    <b v="1"/>
    <s v="theater/plays"/>
    <x v="807"/>
    <n v="3866.5"/>
    <x v="3"/>
    <x v="3"/>
  </r>
  <r>
    <x v="819"/>
    <s v="Buck-Khan"/>
    <s v="Integrated bandwidth-monitored alliance"/>
    <n v="8900"/>
    <x v="793"/>
    <x v="0"/>
    <x v="523"/>
    <x v="1"/>
    <s v="USD"/>
    <n v="1353736800"/>
    <n v="1355032800"/>
    <b v="1"/>
    <b v="0"/>
    <s v="games/video games"/>
    <x v="808"/>
    <n v="2278"/>
    <x v="6"/>
    <x v="11"/>
  </r>
  <r>
    <x v="820"/>
    <s v="Valdez, Williams and Meyer"/>
    <s v="Cross-group heuristic forecast"/>
    <n v="1500"/>
    <x v="794"/>
    <x v="1"/>
    <x v="524"/>
    <x v="4"/>
    <s v="GBP"/>
    <n v="1532840400"/>
    <n v="1533963600"/>
    <b v="0"/>
    <b v="1"/>
    <s v="music/rock"/>
    <x v="809"/>
    <n v="6144"/>
    <x v="1"/>
    <x v="1"/>
  </r>
  <r>
    <x v="821"/>
    <s v="Alvarez-Andrews"/>
    <s v="Extended impactful secured line"/>
    <n v="4900"/>
    <x v="795"/>
    <x v="1"/>
    <x v="155"/>
    <x v="1"/>
    <s v="USD"/>
    <n v="1488261600"/>
    <n v="1489381200"/>
    <b v="0"/>
    <b v="0"/>
    <s v="film &amp; video/documentary"/>
    <x v="810"/>
    <n v="7241.5"/>
    <x v="4"/>
    <x v="4"/>
  </r>
  <r>
    <x v="822"/>
    <s v="Stewart and Sons"/>
    <s v="Distributed optimizing protocol"/>
    <n v="54000"/>
    <x v="796"/>
    <x v="1"/>
    <x v="525"/>
    <x v="1"/>
    <s v="USD"/>
    <n v="1393567200"/>
    <n v="1395032400"/>
    <b v="0"/>
    <b v="0"/>
    <s v="music/rock"/>
    <x v="811"/>
    <n v="95541"/>
    <x v="1"/>
    <x v="1"/>
  </r>
  <r>
    <x v="823"/>
    <s v="Dyer Inc"/>
    <s v="Secured well-modulated system engine"/>
    <n v="4100"/>
    <x v="797"/>
    <x v="1"/>
    <x v="526"/>
    <x v="1"/>
    <s v="USD"/>
    <n v="1410325200"/>
    <n v="1412485200"/>
    <b v="1"/>
    <b v="1"/>
    <s v="music/rock"/>
    <x v="812"/>
    <n v="7446"/>
    <x v="1"/>
    <x v="1"/>
  </r>
  <r>
    <x v="824"/>
    <s v="Anderson, Williams and Cox"/>
    <s v="Streamlined national benchmark"/>
    <n v="85000"/>
    <x v="798"/>
    <x v="1"/>
    <x v="527"/>
    <x v="1"/>
    <s v="USD"/>
    <n v="1276923600"/>
    <n v="1279688400"/>
    <b v="0"/>
    <b v="1"/>
    <s v="publishing/nonfiction"/>
    <x v="813"/>
    <n v="54398"/>
    <x v="5"/>
    <x v="9"/>
  </r>
  <r>
    <x v="825"/>
    <s v="Solomon PLC"/>
    <s v="Open-architected 24/7 infrastructure"/>
    <n v="3600"/>
    <x v="799"/>
    <x v="1"/>
    <x v="144"/>
    <x v="4"/>
    <s v="GBP"/>
    <n v="1500958800"/>
    <n v="1501995600"/>
    <b v="0"/>
    <b v="0"/>
    <s v="film &amp; video/shorts"/>
    <x v="814"/>
    <n v="7053.5"/>
    <x v="4"/>
    <x v="12"/>
  </r>
  <r>
    <x v="826"/>
    <s v="Miller-Hubbard"/>
    <s v="Digitized 6thgeneration Local Area Network"/>
    <n v="2800"/>
    <x v="800"/>
    <x v="1"/>
    <x v="346"/>
    <x v="1"/>
    <s v="USD"/>
    <n v="1292220000"/>
    <n v="1294639200"/>
    <b v="0"/>
    <b v="1"/>
    <s v="theater/plays"/>
    <x v="815"/>
    <n v="6495.5"/>
    <x v="3"/>
    <x v="3"/>
  </r>
  <r>
    <x v="827"/>
    <s v="Miranda, Martinez and Lowery"/>
    <s v="Innovative actuating artificial intelligence"/>
    <n v="2300"/>
    <x v="801"/>
    <x v="1"/>
    <x v="172"/>
    <x v="2"/>
    <s v="AUD"/>
    <n v="1304398800"/>
    <n v="1305435600"/>
    <b v="0"/>
    <b v="1"/>
    <s v="film &amp; video/drama"/>
    <x v="816"/>
    <n v="3108"/>
    <x v="4"/>
    <x v="6"/>
  </r>
  <r>
    <x v="828"/>
    <s v="Munoz, Cherry and Bell"/>
    <s v="Cross-platform reciprocal budgetary management"/>
    <n v="7100"/>
    <x v="802"/>
    <x v="0"/>
    <x v="131"/>
    <x v="1"/>
    <s v="USD"/>
    <n v="1535432400"/>
    <n v="1537592400"/>
    <b v="0"/>
    <b v="0"/>
    <s v="theater/plays"/>
    <x v="817"/>
    <n v="2484.5"/>
    <x v="3"/>
    <x v="3"/>
  </r>
  <r>
    <x v="829"/>
    <s v="Baker-Higgins"/>
    <s v="Vision-oriented scalable portal"/>
    <n v="9600"/>
    <x v="803"/>
    <x v="0"/>
    <x v="110"/>
    <x v="1"/>
    <s v="USD"/>
    <n v="1433826000"/>
    <n v="1435122000"/>
    <b v="0"/>
    <b v="0"/>
    <s v="theater/plays"/>
    <x v="818"/>
    <n v="2541.5"/>
    <x v="3"/>
    <x v="3"/>
  </r>
  <r>
    <x v="830"/>
    <s v="Johnson, Turner and Carroll"/>
    <s v="Persevering zero administration knowledge user"/>
    <n v="121600"/>
    <x v="804"/>
    <x v="0"/>
    <x v="528"/>
    <x v="1"/>
    <s v="USD"/>
    <n v="1514959200"/>
    <n v="1520056800"/>
    <b v="0"/>
    <b v="0"/>
    <s v="theater/plays"/>
    <x v="819"/>
    <n v="723"/>
    <x v="3"/>
    <x v="3"/>
  </r>
  <r>
    <x v="831"/>
    <s v="Ward PLC"/>
    <s v="Front-line bottom-line Graphic Interface"/>
    <n v="97100"/>
    <x v="805"/>
    <x v="1"/>
    <x v="529"/>
    <x v="1"/>
    <s v="USD"/>
    <n v="1332738000"/>
    <n v="1335675600"/>
    <b v="0"/>
    <b v="0"/>
    <s v="photography/photography books"/>
    <x v="820"/>
    <n v="55025"/>
    <x v="7"/>
    <x v="14"/>
  </r>
  <r>
    <x v="832"/>
    <s v="Bradley, Beck and Mayo"/>
    <s v="Synergized fault-tolerant hierarchy"/>
    <n v="43200"/>
    <x v="806"/>
    <x v="1"/>
    <x v="265"/>
    <x v="3"/>
    <s v="DKK"/>
    <n v="1445490000"/>
    <n v="1448431200"/>
    <b v="1"/>
    <b v="0"/>
    <s v="publishing/translations"/>
    <x v="821"/>
    <n v="68726.5"/>
    <x v="5"/>
    <x v="18"/>
  </r>
  <r>
    <x v="833"/>
    <s v="Levine, Martin and Hernandez"/>
    <s v="Expanded asynchronous groupware"/>
    <n v="6800"/>
    <x v="807"/>
    <x v="1"/>
    <x v="34"/>
    <x v="3"/>
    <s v="DKK"/>
    <n v="1297663200"/>
    <n v="1298613600"/>
    <b v="0"/>
    <b v="0"/>
    <s v="publishing/translations"/>
    <x v="822"/>
    <n v="5444"/>
    <x v="5"/>
    <x v="18"/>
  </r>
  <r>
    <x v="834"/>
    <s v="Gallegos, Wagner and Gaines"/>
    <s v="Expanded fault-tolerant emulation"/>
    <n v="7300"/>
    <x v="808"/>
    <x v="1"/>
    <x v="530"/>
    <x v="1"/>
    <s v="USD"/>
    <n v="1371963600"/>
    <n v="1372482000"/>
    <b v="0"/>
    <b v="0"/>
    <s v="theater/plays"/>
    <x v="823"/>
    <n v="5673.5"/>
    <x v="3"/>
    <x v="3"/>
  </r>
  <r>
    <x v="835"/>
    <s v="Hodges, Smith and Kelly"/>
    <s v="Future-proofed 24hour model"/>
    <n v="86200"/>
    <x v="809"/>
    <x v="0"/>
    <x v="531"/>
    <x v="1"/>
    <s v="USD"/>
    <n v="1425103200"/>
    <n v="1425621600"/>
    <b v="0"/>
    <b v="0"/>
    <s v="technology/web"/>
    <x v="824"/>
    <n v="39556.5"/>
    <x v="2"/>
    <x v="2"/>
  </r>
  <r>
    <x v="836"/>
    <s v="Macias Inc"/>
    <s v="Optimized didactic intranet"/>
    <n v="8100"/>
    <x v="810"/>
    <x v="0"/>
    <x v="115"/>
    <x v="1"/>
    <s v="USD"/>
    <n v="1265349600"/>
    <n v="1266300000"/>
    <b v="0"/>
    <b v="0"/>
    <s v="music/indie rock"/>
    <x v="825"/>
    <n v="3090"/>
    <x v="1"/>
    <x v="7"/>
  </r>
  <r>
    <x v="837"/>
    <s v="Cook-Ortiz"/>
    <s v="Right-sized dedicated standardization"/>
    <n v="17700"/>
    <x v="811"/>
    <x v="1"/>
    <x v="532"/>
    <x v="1"/>
    <s v="USD"/>
    <n v="1301202000"/>
    <n v="1305867600"/>
    <b v="0"/>
    <b v="0"/>
    <s v="music/jazz"/>
    <x v="826"/>
    <n v="76378.5"/>
    <x v="1"/>
    <x v="17"/>
  </r>
  <r>
    <x v="838"/>
    <s v="Jordan-Fischer"/>
    <s v="Vision-oriented high-level extranet"/>
    <n v="6400"/>
    <x v="812"/>
    <x v="1"/>
    <x v="210"/>
    <x v="1"/>
    <s v="USD"/>
    <n v="1538024400"/>
    <n v="1538802000"/>
    <b v="0"/>
    <b v="0"/>
    <s v="theater/plays"/>
    <x v="827"/>
    <n v="4575.5"/>
    <x v="3"/>
    <x v="3"/>
  </r>
  <r>
    <x v="839"/>
    <s v="Pierce-Ramirez"/>
    <s v="Organized scalable initiative"/>
    <n v="7700"/>
    <x v="813"/>
    <x v="1"/>
    <x v="144"/>
    <x v="1"/>
    <s v="USD"/>
    <n v="1395032400"/>
    <n v="1398920400"/>
    <b v="0"/>
    <b v="1"/>
    <s v="film &amp; video/documentary"/>
    <x v="828"/>
    <n v="7400.5"/>
    <x v="4"/>
    <x v="4"/>
  </r>
  <r>
    <x v="840"/>
    <s v="Howell and Sons"/>
    <s v="Enhanced regional moderator"/>
    <n v="116300"/>
    <x v="814"/>
    <x v="1"/>
    <x v="533"/>
    <x v="1"/>
    <s v="USD"/>
    <n v="1405486800"/>
    <n v="1405659600"/>
    <b v="0"/>
    <b v="1"/>
    <s v="theater/plays"/>
    <x v="829"/>
    <n v="60058"/>
    <x v="3"/>
    <x v="3"/>
  </r>
  <r>
    <x v="841"/>
    <s v="Garcia, Dunn and Richardson"/>
    <s v="Automated even-keeled emulation"/>
    <n v="9100"/>
    <x v="815"/>
    <x v="1"/>
    <x v="287"/>
    <x v="1"/>
    <s v="USD"/>
    <n v="1455861600"/>
    <n v="1457244000"/>
    <b v="0"/>
    <b v="0"/>
    <s v="technology/web"/>
    <x v="830"/>
    <n v="6573"/>
    <x v="2"/>
    <x v="2"/>
  </r>
  <r>
    <x v="842"/>
    <s v="Lawson and Sons"/>
    <s v="Reverse-engineered multi-tasking product"/>
    <n v="1500"/>
    <x v="816"/>
    <x v="1"/>
    <x v="227"/>
    <x v="6"/>
    <s v="EUR"/>
    <n v="1529038800"/>
    <n v="1529298000"/>
    <b v="0"/>
    <b v="0"/>
    <s v="technology/wearables"/>
    <x v="831"/>
    <n v="4289.5"/>
    <x v="2"/>
    <x v="8"/>
  </r>
  <r>
    <x v="843"/>
    <s v="Porter-Hicks"/>
    <s v="De-engineered next generation parallelism"/>
    <n v="8800"/>
    <x v="817"/>
    <x v="0"/>
    <x v="254"/>
    <x v="1"/>
    <s v="USD"/>
    <n v="1535259600"/>
    <n v="1535778000"/>
    <b v="0"/>
    <b v="0"/>
    <s v="photography/photography books"/>
    <x v="832"/>
    <n v="1368"/>
    <x v="7"/>
    <x v="14"/>
  </r>
  <r>
    <x v="844"/>
    <s v="Rodriguez-Hansen"/>
    <s v="Intuitive cohesive groupware"/>
    <n v="8800"/>
    <x v="818"/>
    <x v="3"/>
    <x v="115"/>
    <x v="1"/>
    <s v="USD"/>
    <n v="1327212000"/>
    <n v="1327471200"/>
    <b v="0"/>
    <b v="0"/>
    <s v="film &amp; video/documentary"/>
    <x v="833"/>
    <n v="4420.5"/>
    <x v="4"/>
    <x v="4"/>
  </r>
  <r>
    <x v="845"/>
    <s v="Williams LLC"/>
    <s v="Up-sized high-level access"/>
    <n v="69900"/>
    <x v="819"/>
    <x v="1"/>
    <x v="534"/>
    <x v="4"/>
    <s v="GBP"/>
    <n v="1526360400"/>
    <n v="1529557200"/>
    <b v="0"/>
    <b v="0"/>
    <s v="technology/web"/>
    <x v="834"/>
    <n v="69720.5"/>
    <x v="2"/>
    <x v="2"/>
  </r>
  <r>
    <x v="846"/>
    <s v="Cooper, Stanley and Bryant"/>
    <s v="Phased empowering success"/>
    <n v="1000"/>
    <x v="820"/>
    <x v="1"/>
    <x v="44"/>
    <x v="1"/>
    <s v="USD"/>
    <n v="1532149200"/>
    <n v="1535259600"/>
    <b v="1"/>
    <b v="1"/>
    <s v="technology/web"/>
    <x v="835"/>
    <n v="2566.5"/>
    <x v="2"/>
    <x v="2"/>
  </r>
  <r>
    <x v="847"/>
    <s v="Miller, Glenn and Adams"/>
    <s v="Distributed actuating project"/>
    <n v="4700"/>
    <x v="695"/>
    <x v="1"/>
    <x v="460"/>
    <x v="1"/>
    <s v="USD"/>
    <n v="1515304800"/>
    <n v="1515564000"/>
    <b v="0"/>
    <b v="0"/>
    <s v="food/food trucks"/>
    <x v="836"/>
    <n v="5642"/>
    <x v="0"/>
    <x v="0"/>
  </r>
  <r>
    <x v="848"/>
    <s v="Cole, Salazar and Moreno"/>
    <s v="Robust motivating orchestration"/>
    <n v="3200"/>
    <x v="821"/>
    <x v="1"/>
    <x v="535"/>
    <x v="1"/>
    <s v="USD"/>
    <n v="1276318800"/>
    <n v="1277096400"/>
    <b v="0"/>
    <b v="0"/>
    <s v="film &amp; video/drama"/>
    <x v="837"/>
    <n v="5501.5"/>
    <x v="4"/>
    <x v="6"/>
  </r>
  <r>
    <x v="849"/>
    <s v="Jones-Ryan"/>
    <s v="Vision-oriented uniform instruction set"/>
    <n v="6700"/>
    <x v="822"/>
    <x v="1"/>
    <x v="253"/>
    <x v="1"/>
    <s v="USD"/>
    <n v="1328767200"/>
    <n v="1329026400"/>
    <b v="0"/>
    <b v="1"/>
    <s v="music/indie rock"/>
    <x v="838"/>
    <n v="4612"/>
    <x v="1"/>
    <x v="7"/>
  </r>
  <r>
    <x v="850"/>
    <s v="Hood, Perez and Meadows"/>
    <s v="Cross-group upward-trending hierarchy"/>
    <n v="100"/>
    <x v="99"/>
    <x v="0"/>
    <x v="49"/>
    <x v="1"/>
    <s v="USD"/>
    <n v="1321682400"/>
    <n v="1322978400"/>
    <b v="1"/>
    <b v="0"/>
    <s v="music/rock"/>
    <x v="100"/>
    <n v="1"/>
    <x v="1"/>
    <x v="1"/>
  </r>
  <r>
    <x v="851"/>
    <s v="Bright and Sons"/>
    <s v="Object-based needs-based info-mediaries"/>
    <n v="6000"/>
    <x v="823"/>
    <x v="1"/>
    <x v="415"/>
    <x v="1"/>
    <s v="USD"/>
    <n v="1335934800"/>
    <n v="1338786000"/>
    <b v="0"/>
    <b v="0"/>
    <s v="music/electric music"/>
    <x v="839"/>
    <n v="6314"/>
    <x v="1"/>
    <x v="5"/>
  </r>
  <r>
    <x v="852"/>
    <s v="Brady Ltd"/>
    <s v="Open-source reciprocal standardization"/>
    <n v="4900"/>
    <x v="824"/>
    <x v="0"/>
    <x v="249"/>
    <x v="1"/>
    <s v="USD"/>
    <n v="1310792400"/>
    <n v="1311656400"/>
    <b v="0"/>
    <b v="1"/>
    <s v="games/video games"/>
    <x v="840"/>
    <n v="1268"/>
    <x v="6"/>
    <x v="11"/>
  </r>
  <r>
    <x v="853"/>
    <s v="Collier LLC"/>
    <s v="Secured well-modulated projection"/>
    <n v="17100"/>
    <x v="825"/>
    <x v="1"/>
    <x v="50"/>
    <x v="0"/>
    <s v="CAD"/>
    <n v="1308546000"/>
    <n v="1308978000"/>
    <b v="0"/>
    <b v="1"/>
    <s v="music/indie rock"/>
    <x v="841"/>
    <n v="56484.5"/>
    <x v="1"/>
    <x v="7"/>
  </r>
  <r>
    <x v="854"/>
    <s v="Campbell, Thomas and Obrien"/>
    <s v="Multi-channeled secondary middleware"/>
    <n v="171000"/>
    <x v="826"/>
    <x v="1"/>
    <x v="536"/>
    <x v="0"/>
    <s v="CAD"/>
    <n v="1574056800"/>
    <n v="1576389600"/>
    <b v="0"/>
    <b v="0"/>
    <s v="publishing/fiction"/>
    <x v="842"/>
    <n v="98485.5"/>
    <x v="5"/>
    <x v="13"/>
  </r>
  <r>
    <x v="855"/>
    <s v="Moses-Terry"/>
    <s v="Horizontal clear-thinking framework"/>
    <n v="23400"/>
    <x v="827"/>
    <x v="1"/>
    <x v="15"/>
    <x v="2"/>
    <s v="AUD"/>
    <n v="1308373200"/>
    <n v="1311051600"/>
    <b v="0"/>
    <b v="0"/>
    <s v="theater/plays"/>
    <x v="843"/>
    <n v="12204"/>
    <x v="3"/>
    <x v="3"/>
  </r>
  <r>
    <x v="856"/>
    <s v="Williams and Sons"/>
    <s v="Profound composite core"/>
    <n v="2400"/>
    <x v="828"/>
    <x v="1"/>
    <x v="1"/>
    <x v="1"/>
    <s v="USD"/>
    <n v="1335243600"/>
    <n v="1336712400"/>
    <b v="0"/>
    <b v="0"/>
    <s v="food/food trucks"/>
    <x v="844"/>
    <n v="4358"/>
    <x v="0"/>
    <x v="0"/>
  </r>
  <r>
    <x v="857"/>
    <s v="Miranda, Gray and Hale"/>
    <s v="Programmable disintermediate matrices"/>
    <n v="5300"/>
    <x v="829"/>
    <x v="1"/>
    <x v="537"/>
    <x v="5"/>
    <s v="CHF"/>
    <n v="1328421600"/>
    <n v="1330408800"/>
    <b v="1"/>
    <b v="0"/>
    <s v="film &amp; video/shorts"/>
    <x v="845"/>
    <n v="3819"/>
    <x v="4"/>
    <x v="12"/>
  </r>
  <r>
    <x v="858"/>
    <s v="Ayala, Crawford and Taylor"/>
    <s v="Realigned 5thgeneration knowledge user"/>
    <n v="4000"/>
    <x v="830"/>
    <x v="0"/>
    <x v="164"/>
    <x v="1"/>
    <s v="USD"/>
    <n v="1524286800"/>
    <n v="1524891600"/>
    <b v="1"/>
    <b v="0"/>
    <s v="food/food trucks"/>
    <x v="846"/>
    <n v="1406.5"/>
    <x v="0"/>
    <x v="0"/>
  </r>
  <r>
    <x v="859"/>
    <s v="Martinez Ltd"/>
    <s v="Multi-layered upward-trending groupware"/>
    <n v="7300"/>
    <x v="831"/>
    <x v="0"/>
    <x v="377"/>
    <x v="1"/>
    <s v="USD"/>
    <n v="1362117600"/>
    <n v="1363669200"/>
    <b v="0"/>
    <b v="1"/>
    <s v="theater/plays"/>
    <x v="847"/>
    <n v="1328.5"/>
    <x v="3"/>
    <x v="3"/>
  </r>
  <r>
    <x v="860"/>
    <s v="Lee PLC"/>
    <s v="Re-contextualized leadingedge firmware"/>
    <n v="2000"/>
    <x v="832"/>
    <x v="1"/>
    <x v="167"/>
    <x v="1"/>
    <s v="USD"/>
    <n v="1550556000"/>
    <n v="1551420000"/>
    <b v="0"/>
    <b v="1"/>
    <s v="technology/wearables"/>
    <x v="848"/>
    <n v="2549"/>
    <x v="2"/>
    <x v="8"/>
  </r>
  <r>
    <x v="861"/>
    <s v="Young, Ramsey and Powell"/>
    <s v="Devolved disintermediate analyzer"/>
    <n v="8800"/>
    <x v="833"/>
    <x v="1"/>
    <x v="25"/>
    <x v="1"/>
    <s v="USD"/>
    <n v="1269147600"/>
    <n v="1269838800"/>
    <b v="0"/>
    <b v="0"/>
    <s v="theater/plays"/>
    <x v="849"/>
    <n v="4740"/>
    <x v="3"/>
    <x v="3"/>
  </r>
  <r>
    <x v="862"/>
    <s v="Lewis and Sons"/>
    <s v="Profound disintermediate open system"/>
    <n v="3500"/>
    <x v="834"/>
    <x v="1"/>
    <x v="72"/>
    <x v="1"/>
    <s v="USD"/>
    <n v="1312174800"/>
    <n v="1312520400"/>
    <b v="0"/>
    <b v="0"/>
    <s v="theater/plays"/>
    <x v="850"/>
    <n v="3322.5"/>
    <x v="3"/>
    <x v="3"/>
  </r>
  <r>
    <x v="863"/>
    <s v="Davis-Johnson"/>
    <s v="Automated reciprocal protocol"/>
    <n v="1400"/>
    <x v="835"/>
    <x v="1"/>
    <x v="538"/>
    <x v="1"/>
    <s v="USD"/>
    <n v="1434517200"/>
    <n v="1436504400"/>
    <b v="0"/>
    <b v="1"/>
    <s v="film &amp; video/television"/>
    <x v="851"/>
    <n v="2816"/>
    <x v="4"/>
    <x v="19"/>
  </r>
  <r>
    <x v="864"/>
    <s v="Stevenson-Thompson"/>
    <s v="Automated static workforce"/>
    <n v="4200"/>
    <x v="836"/>
    <x v="1"/>
    <x v="503"/>
    <x v="1"/>
    <s v="USD"/>
    <n v="1471582800"/>
    <n v="1472014800"/>
    <b v="0"/>
    <b v="0"/>
    <s v="film &amp; video/shorts"/>
    <x v="852"/>
    <n v="7363.5"/>
    <x v="4"/>
    <x v="12"/>
  </r>
  <r>
    <x v="865"/>
    <s v="Ellis, Smith and Armstrong"/>
    <s v="Horizontal attitude-oriented help-desk"/>
    <n v="81000"/>
    <x v="837"/>
    <x v="1"/>
    <x v="539"/>
    <x v="1"/>
    <s v="USD"/>
    <n v="1410757200"/>
    <n v="1411534800"/>
    <b v="0"/>
    <b v="0"/>
    <s v="theater/plays"/>
    <x v="853"/>
    <n v="76893.5"/>
    <x v="3"/>
    <x v="3"/>
  </r>
  <r>
    <x v="866"/>
    <s v="Jackson-Brown"/>
    <s v="Versatile 5thgeneration matrices"/>
    <n v="182800"/>
    <x v="838"/>
    <x v="3"/>
    <x v="540"/>
    <x v="1"/>
    <s v="USD"/>
    <n v="1304830800"/>
    <n v="1304917200"/>
    <b v="0"/>
    <b v="0"/>
    <s v="photography/photography books"/>
    <x v="854"/>
    <n v="39971.5"/>
    <x v="7"/>
    <x v="14"/>
  </r>
  <r>
    <x v="867"/>
    <s v="Kane, Pruitt and Rivera"/>
    <s v="Cross-platform next generation service-desk"/>
    <n v="4800"/>
    <x v="839"/>
    <x v="1"/>
    <x v="402"/>
    <x v="1"/>
    <s v="USD"/>
    <n v="1539061200"/>
    <n v="1539579600"/>
    <b v="0"/>
    <b v="0"/>
    <s v="food/food trucks"/>
    <x v="855"/>
    <n v="4048.5"/>
    <x v="0"/>
    <x v="0"/>
  </r>
  <r>
    <x v="868"/>
    <s v="Wood, Buckley and Meza"/>
    <s v="Front-line web-enabled installation"/>
    <n v="7000"/>
    <x v="762"/>
    <x v="1"/>
    <x v="105"/>
    <x v="1"/>
    <s v="USD"/>
    <n v="1381554000"/>
    <n v="1382504400"/>
    <b v="0"/>
    <b v="0"/>
    <s v="theater/plays"/>
    <x v="856"/>
    <n v="6532.5"/>
    <x v="3"/>
    <x v="3"/>
  </r>
  <r>
    <x v="869"/>
    <s v="Brown-Williams"/>
    <s v="Multi-channeled responsive product"/>
    <n v="161900"/>
    <x v="840"/>
    <x v="0"/>
    <x v="541"/>
    <x v="1"/>
    <s v="USD"/>
    <n v="1277096400"/>
    <n v="1278306000"/>
    <b v="0"/>
    <b v="0"/>
    <s v="film &amp; video/drama"/>
    <x v="857"/>
    <n v="19451"/>
    <x v="4"/>
    <x v="6"/>
  </r>
  <r>
    <x v="870"/>
    <s v="Hansen-Austin"/>
    <s v="Adaptive demand-driven encryption"/>
    <n v="7700"/>
    <x v="841"/>
    <x v="0"/>
    <x v="246"/>
    <x v="1"/>
    <s v="USD"/>
    <n v="1440392400"/>
    <n v="1442552400"/>
    <b v="0"/>
    <b v="0"/>
    <s v="theater/plays"/>
    <x v="858"/>
    <n v="3520.5"/>
    <x v="3"/>
    <x v="3"/>
  </r>
  <r>
    <x v="871"/>
    <s v="Santana-George"/>
    <s v="Re-engineered client-driven knowledge user"/>
    <n v="71500"/>
    <x v="842"/>
    <x v="1"/>
    <x v="542"/>
    <x v="1"/>
    <s v="USD"/>
    <n v="1509512400"/>
    <n v="1511071200"/>
    <b v="0"/>
    <b v="1"/>
    <s v="theater/plays"/>
    <x v="859"/>
    <n v="98616"/>
    <x v="3"/>
    <x v="3"/>
  </r>
  <r>
    <x v="872"/>
    <s v="Davis LLC"/>
    <s v="Compatible logistical paradigm"/>
    <n v="4700"/>
    <x v="843"/>
    <x v="1"/>
    <x v="543"/>
    <x v="2"/>
    <s v="AUD"/>
    <n v="1535950800"/>
    <n v="1536382800"/>
    <b v="0"/>
    <b v="0"/>
    <s v="film &amp; video/science fiction"/>
    <x v="860"/>
    <n v="4036.5"/>
    <x v="4"/>
    <x v="22"/>
  </r>
  <r>
    <x v="873"/>
    <s v="Vazquez, Ochoa and Clark"/>
    <s v="Intuitive value-added installation"/>
    <n v="42100"/>
    <x v="844"/>
    <x v="1"/>
    <x v="544"/>
    <x v="1"/>
    <s v="USD"/>
    <n v="1389160800"/>
    <n v="1389592800"/>
    <b v="0"/>
    <b v="0"/>
    <s v="photography/photography books"/>
    <x v="861"/>
    <n v="40577.5"/>
    <x v="7"/>
    <x v="14"/>
  </r>
  <r>
    <x v="874"/>
    <s v="Chung-Nguyen"/>
    <s v="Managed discrete parallelism"/>
    <n v="40200"/>
    <x v="845"/>
    <x v="1"/>
    <x v="545"/>
    <x v="1"/>
    <s v="USD"/>
    <n v="1271998800"/>
    <n v="1275282000"/>
    <b v="0"/>
    <b v="1"/>
    <s v="photography/photography books"/>
    <x v="862"/>
    <n v="71913"/>
    <x v="7"/>
    <x v="14"/>
  </r>
  <r>
    <x v="875"/>
    <s v="Mueller-Harmon"/>
    <s v="Implemented tangible approach"/>
    <n v="7900"/>
    <x v="846"/>
    <x v="0"/>
    <x v="109"/>
    <x v="1"/>
    <s v="USD"/>
    <n v="1294898400"/>
    <n v="1294984800"/>
    <b v="0"/>
    <b v="0"/>
    <s v="music/rock"/>
    <x v="863"/>
    <n v="2766"/>
    <x v="1"/>
    <x v="1"/>
  </r>
  <r>
    <x v="876"/>
    <s v="Dixon, Perez and Banks"/>
    <s v="Re-engineered encompassing definition"/>
    <n v="8300"/>
    <x v="847"/>
    <x v="0"/>
    <x v="176"/>
    <x v="0"/>
    <s v="CAD"/>
    <n v="1559970000"/>
    <n v="1562043600"/>
    <b v="0"/>
    <b v="0"/>
    <s v="photography/photography books"/>
    <x v="864"/>
    <n v="1084"/>
    <x v="7"/>
    <x v="14"/>
  </r>
  <r>
    <x v="877"/>
    <s v="Estrada Group"/>
    <s v="Multi-lateral uniform collaboration"/>
    <n v="163600"/>
    <x v="848"/>
    <x v="0"/>
    <x v="546"/>
    <x v="1"/>
    <s v="USD"/>
    <n v="1469509200"/>
    <n v="1469595600"/>
    <b v="0"/>
    <b v="0"/>
    <s v="food/food trucks"/>
    <x v="865"/>
    <n v="63928.5"/>
    <x v="0"/>
    <x v="0"/>
  </r>
  <r>
    <x v="878"/>
    <s v="Lutz Group"/>
    <s v="Enterprise-wide foreground paradigm"/>
    <n v="2700"/>
    <x v="849"/>
    <x v="0"/>
    <x v="65"/>
    <x v="6"/>
    <s v="EUR"/>
    <n v="1579068000"/>
    <n v="1581141600"/>
    <b v="0"/>
    <b v="0"/>
    <s v="music/metal"/>
    <x v="866"/>
    <n v="512"/>
    <x v="1"/>
    <x v="16"/>
  </r>
  <r>
    <x v="879"/>
    <s v="Ortiz Inc"/>
    <s v="Stand-alone incremental parallelism"/>
    <n v="1000"/>
    <x v="675"/>
    <x v="1"/>
    <x v="4"/>
    <x v="1"/>
    <s v="USD"/>
    <n v="1487743200"/>
    <n v="1488520800"/>
    <b v="0"/>
    <b v="0"/>
    <s v="publishing/nonfiction"/>
    <x v="867"/>
    <n v="2745.5"/>
    <x v="5"/>
    <x v="9"/>
  </r>
  <r>
    <x v="880"/>
    <s v="Craig, Ellis and Miller"/>
    <s v="Persevering 5thgeneration throughput"/>
    <n v="84500"/>
    <x v="850"/>
    <x v="1"/>
    <x v="547"/>
    <x v="1"/>
    <s v="USD"/>
    <n v="1563685200"/>
    <n v="1563858000"/>
    <b v="0"/>
    <b v="0"/>
    <s v="music/electric music"/>
    <x v="868"/>
    <n v="97757.5"/>
    <x v="1"/>
    <x v="5"/>
  </r>
  <r>
    <x v="881"/>
    <s v="Charles Inc"/>
    <s v="Implemented object-oriented synergy"/>
    <n v="81300"/>
    <x v="851"/>
    <x v="0"/>
    <x v="15"/>
    <x v="1"/>
    <s v="USD"/>
    <n v="1436418000"/>
    <n v="1438923600"/>
    <b v="0"/>
    <b v="1"/>
    <s v="theater/plays"/>
    <x v="869"/>
    <n v="16058.5"/>
    <x v="3"/>
    <x v="3"/>
  </r>
  <r>
    <x v="882"/>
    <s v="White-Rosario"/>
    <s v="Balanced demand-driven definition"/>
    <n v="800"/>
    <x v="852"/>
    <x v="1"/>
    <x v="175"/>
    <x v="1"/>
    <s v="USD"/>
    <n v="1421820000"/>
    <n v="1422165600"/>
    <b v="0"/>
    <b v="0"/>
    <s v="theater/plays"/>
    <x v="870"/>
    <n v="1520"/>
    <x v="3"/>
    <x v="3"/>
  </r>
  <r>
    <x v="883"/>
    <s v="Simmons-Villarreal"/>
    <s v="Customer-focused mobile Graphic Interface"/>
    <n v="3400"/>
    <x v="853"/>
    <x v="1"/>
    <x v="548"/>
    <x v="1"/>
    <s v="USD"/>
    <n v="1274763600"/>
    <n v="1277874000"/>
    <b v="0"/>
    <b v="0"/>
    <s v="film &amp; video/shorts"/>
    <x v="871"/>
    <n v="4141"/>
    <x v="4"/>
    <x v="12"/>
  </r>
  <r>
    <x v="884"/>
    <s v="Strickland Group"/>
    <s v="Horizontal secondary interface"/>
    <n v="170800"/>
    <x v="854"/>
    <x v="0"/>
    <x v="549"/>
    <x v="1"/>
    <s v="USD"/>
    <n v="1399179600"/>
    <n v="1399352400"/>
    <b v="0"/>
    <b v="1"/>
    <s v="theater/plays"/>
    <x v="872"/>
    <n v="55630"/>
    <x v="3"/>
    <x v="3"/>
  </r>
  <r>
    <x v="885"/>
    <s v="Lynch Ltd"/>
    <s v="Virtual analyzing collaboration"/>
    <n v="1800"/>
    <x v="855"/>
    <x v="1"/>
    <x v="550"/>
    <x v="1"/>
    <s v="USD"/>
    <n v="1275800400"/>
    <n v="1279083600"/>
    <b v="0"/>
    <b v="0"/>
    <s v="theater/plays"/>
    <x v="873"/>
    <n v="1090.5"/>
    <x v="3"/>
    <x v="3"/>
  </r>
  <r>
    <x v="886"/>
    <s v="Sanders LLC"/>
    <s v="Multi-tiered explicit focus group"/>
    <n v="150600"/>
    <x v="856"/>
    <x v="0"/>
    <x v="551"/>
    <x v="1"/>
    <s v="USD"/>
    <n v="1282798800"/>
    <n v="1284354000"/>
    <b v="0"/>
    <b v="0"/>
    <s v="music/indie rock"/>
    <x v="874"/>
    <n v="64785"/>
    <x v="1"/>
    <x v="7"/>
  </r>
  <r>
    <x v="887"/>
    <s v="Cooper LLC"/>
    <s v="Multi-layered systematic knowledgebase"/>
    <n v="7800"/>
    <x v="857"/>
    <x v="0"/>
    <x v="249"/>
    <x v="1"/>
    <s v="USD"/>
    <n v="1437109200"/>
    <n v="1441170000"/>
    <b v="0"/>
    <b v="1"/>
    <s v="theater/plays"/>
    <x v="875"/>
    <n v="1160"/>
    <x v="3"/>
    <x v="3"/>
  </r>
  <r>
    <x v="888"/>
    <s v="Palmer Ltd"/>
    <s v="Reverse-engineered uniform knowledge user"/>
    <n v="5800"/>
    <x v="858"/>
    <x v="1"/>
    <x v="552"/>
    <x v="1"/>
    <s v="USD"/>
    <n v="1491886800"/>
    <n v="1493528400"/>
    <b v="0"/>
    <b v="0"/>
    <s v="theater/plays"/>
    <x v="876"/>
    <n v="6232"/>
    <x v="3"/>
    <x v="3"/>
  </r>
  <r>
    <x v="889"/>
    <s v="Santos Group"/>
    <s v="Secured dynamic capacity"/>
    <n v="5600"/>
    <x v="859"/>
    <x v="1"/>
    <x v="393"/>
    <x v="1"/>
    <s v="USD"/>
    <n v="1394600400"/>
    <n v="1395205200"/>
    <b v="0"/>
    <b v="1"/>
    <s v="music/electric music"/>
    <x v="877"/>
    <n v="4815"/>
    <x v="1"/>
    <x v="5"/>
  </r>
  <r>
    <x v="890"/>
    <s v="Christian, Kim and Jimenez"/>
    <s v="Devolved foreground throughput"/>
    <n v="134400"/>
    <x v="860"/>
    <x v="1"/>
    <x v="553"/>
    <x v="1"/>
    <s v="USD"/>
    <n v="1561352400"/>
    <n v="1561438800"/>
    <b v="0"/>
    <b v="0"/>
    <s v="music/indie rock"/>
    <x v="878"/>
    <n v="78659.5"/>
    <x v="1"/>
    <x v="7"/>
  </r>
  <r>
    <x v="891"/>
    <s v="Williams, Price and Hurley"/>
    <s v="Synchronized demand-driven infrastructure"/>
    <n v="3000"/>
    <x v="861"/>
    <x v="1"/>
    <x v="34"/>
    <x v="0"/>
    <s v="CAD"/>
    <n v="1322892000"/>
    <n v="1326693600"/>
    <b v="0"/>
    <b v="0"/>
    <s v="film &amp; video/documentary"/>
    <x v="879"/>
    <n v="3961.5"/>
    <x v="4"/>
    <x v="4"/>
  </r>
  <r>
    <x v="892"/>
    <s v="Anderson, Parks and Estrada"/>
    <s v="Realigned discrete structure"/>
    <n v="6000"/>
    <x v="862"/>
    <x v="1"/>
    <x v="554"/>
    <x v="1"/>
    <s v="USD"/>
    <n v="1274418000"/>
    <n v="1277960400"/>
    <b v="0"/>
    <b v="0"/>
    <s v="publishing/translations"/>
    <x v="880"/>
    <n v="7008.5"/>
    <x v="5"/>
    <x v="18"/>
  </r>
  <r>
    <x v="893"/>
    <s v="Collins-Martinez"/>
    <s v="Progressive grid-enabled website"/>
    <n v="8400"/>
    <x v="863"/>
    <x v="1"/>
    <x v="134"/>
    <x v="6"/>
    <s v="EUR"/>
    <n v="1434344400"/>
    <n v="1434690000"/>
    <b v="0"/>
    <b v="1"/>
    <s v="film &amp; video/documentary"/>
    <x v="881"/>
    <n v="5484.5"/>
    <x v="4"/>
    <x v="4"/>
  </r>
  <r>
    <x v="894"/>
    <s v="Barrett Inc"/>
    <s v="Organic cohesive neural-net"/>
    <n v="1700"/>
    <x v="9"/>
    <x v="1"/>
    <x v="75"/>
    <x v="4"/>
    <s v="GBP"/>
    <n v="1373518800"/>
    <n v="1376110800"/>
    <b v="0"/>
    <b v="1"/>
    <s v="film &amp; video/television"/>
    <x v="882"/>
    <n v="1632"/>
    <x v="4"/>
    <x v="19"/>
  </r>
  <r>
    <x v="895"/>
    <s v="Adams-Rollins"/>
    <s v="Integrated demand-driven info-mediaries"/>
    <n v="159800"/>
    <x v="611"/>
    <x v="0"/>
    <x v="37"/>
    <x v="1"/>
    <s v="USD"/>
    <n v="1517637600"/>
    <n v="1518415200"/>
    <b v="0"/>
    <b v="0"/>
    <s v="theater/plays"/>
    <x v="883"/>
    <n v="5607.5"/>
    <x v="3"/>
    <x v="3"/>
  </r>
  <r>
    <x v="896"/>
    <s v="Wright-Bryant"/>
    <s v="Reverse-engineered client-server extranet"/>
    <n v="19800"/>
    <x v="864"/>
    <x v="1"/>
    <x v="555"/>
    <x v="2"/>
    <s v="AUD"/>
    <n v="1310619600"/>
    <n v="1310878800"/>
    <b v="0"/>
    <b v="1"/>
    <s v="food/food trucks"/>
    <x v="884"/>
    <n v="77399"/>
    <x v="0"/>
    <x v="0"/>
  </r>
  <r>
    <x v="897"/>
    <s v="Berry-Cannon"/>
    <s v="Organized discrete encoding"/>
    <n v="8800"/>
    <x v="865"/>
    <x v="0"/>
    <x v="11"/>
    <x v="1"/>
    <s v="USD"/>
    <n v="1556427600"/>
    <n v="1556600400"/>
    <b v="0"/>
    <b v="0"/>
    <s v="theater/plays"/>
    <x v="885"/>
    <n v="1232"/>
    <x v="3"/>
    <x v="3"/>
  </r>
  <r>
    <x v="898"/>
    <s v="Davis-Gonzalez"/>
    <s v="Balanced regional flexibility"/>
    <n v="179100"/>
    <x v="866"/>
    <x v="0"/>
    <x v="556"/>
    <x v="1"/>
    <s v="USD"/>
    <n v="1576476000"/>
    <n v="1576994400"/>
    <b v="0"/>
    <b v="0"/>
    <s v="film &amp; video/documentary"/>
    <x v="886"/>
    <n v="47606"/>
    <x v="4"/>
    <x v="4"/>
  </r>
  <r>
    <x v="899"/>
    <s v="Best-Young"/>
    <s v="Implemented multimedia time-frame"/>
    <n v="3100"/>
    <x v="867"/>
    <x v="1"/>
    <x v="300"/>
    <x v="5"/>
    <s v="CHF"/>
    <n v="1381122000"/>
    <n v="1382677200"/>
    <b v="0"/>
    <b v="0"/>
    <s v="music/jazz"/>
    <x v="887"/>
    <n v="6371.5"/>
    <x v="1"/>
    <x v="17"/>
  </r>
  <r>
    <x v="900"/>
    <s v="Powers, Smith and Deleon"/>
    <s v="Enhanced uniform service-desk"/>
    <n v="100"/>
    <x v="50"/>
    <x v="0"/>
    <x v="49"/>
    <x v="1"/>
    <s v="USD"/>
    <n v="1411102800"/>
    <n v="1411189200"/>
    <b v="0"/>
    <b v="1"/>
    <s v="technology/web"/>
    <x v="50"/>
    <n v="1.5"/>
    <x v="2"/>
    <x v="2"/>
  </r>
  <r>
    <x v="901"/>
    <s v="Hogan Group"/>
    <s v="Versatile bottom-line definition"/>
    <n v="5600"/>
    <x v="868"/>
    <x v="1"/>
    <x v="122"/>
    <x v="1"/>
    <s v="USD"/>
    <n v="1531803600"/>
    <n v="1534654800"/>
    <b v="0"/>
    <b v="1"/>
    <s v="music/rock"/>
    <x v="888"/>
    <n v="4452.5"/>
    <x v="1"/>
    <x v="1"/>
  </r>
  <r>
    <x v="902"/>
    <s v="Wang, Silva and Byrd"/>
    <s v="Integrated bifurcated software"/>
    <n v="1400"/>
    <x v="869"/>
    <x v="1"/>
    <x v="460"/>
    <x v="1"/>
    <s v="USD"/>
    <n v="1454133600"/>
    <n v="1457762400"/>
    <b v="0"/>
    <b v="0"/>
    <s v="technology/web"/>
    <x v="889"/>
    <n v="1822"/>
    <x v="2"/>
    <x v="2"/>
  </r>
  <r>
    <x v="903"/>
    <s v="Parker-Morris"/>
    <s v="Assimilated next generation instruction set"/>
    <n v="41000"/>
    <x v="870"/>
    <x v="2"/>
    <x v="443"/>
    <x v="1"/>
    <s v="USD"/>
    <n v="1336194000"/>
    <n v="1337490000"/>
    <b v="0"/>
    <b v="1"/>
    <s v="publishing/nonfiction"/>
    <x v="890"/>
    <n v="361.5"/>
    <x v="5"/>
    <x v="9"/>
  </r>
  <r>
    <x v="904"/>
    <s v="Rodriguez, Johnson and Jackson"/>
    <s v="Digitized foreground array"/>
    <n v="6500"/>
    <x v="871"/>
    <x v="0"/>
    <x v="36"/>
    <x v="1"/>
    <s v="USD"/>
    <n v="1349326800"/>
    <n v="1349672400"/>
    <b v="0"/>
    <b v="0"/>
    <s v="publishing/radio &amp; podcasts"/>
    <x v="891"/>
    <n v="405.5"/>
    <x v="5"/>
    <x v="15"/>
  </r>
  <r>
    <x v="905"/>
    <s v="Haynes PLC"/>
    <s v="Re-engineered clear-thinking project"/>
    <n v="7900"/>
    <x v="872"/>
    <x v="1"/>
    <x v="64"/>
    <x v="1"/>
    <s v="USD"/>
    <n v="1379566800"/>
    <n v="1379826000"/>
    <b v="0"/>
    <b v="0"/>
    <s v="theater/plays"/>
    <x v="892"/>
    <n v="6595.5"/>
    <x v="3"/>
    <x v="3"/>
  </r>
  <r>
    <x v="906"/>
    <s v="Hayes Group"/>
    <s v="Implemented even-keeled standardization"/>
    <n v="5500"/>
    <x v="873"/>
    <x v="1"/>
    <x v="271"/>
    <x v="1"/>
    <s v="USD"/>
    <n v="1494651600"/>
    <n v="1497762000"/>
    <b v="1"/>
    <b v="1"/>
    <s v="film &amp; video/documentary"/>
    <x v="893"/>
    <n v="4577.5"/>
    <x v="4"/>
    <x v="4"/>
  </r>
  <r>
    <x v="907"/>
    <s v="White, Pena and Calhoun"/>
    <s v="Quality-focused asymmetric adapter"/>
    <n v="9100"/>
    <x v="874"/>
    <x v="0"/>
    <x v="142"/>
    <x v="1"/>
    <s v="USD"/>
    <n v="1303880400"/>
    <n v="1304485200"/>
    <b v="0"/>
    <b v="0"/>
    <s v="theater/plays"/>
    <x v="894"/>
    <n v="942"/>
    <x v="3"/>
    <x v="3"/>
  </r>
  <r>
    <x v="908"/>
    <s v="Bryant-Pope"/>
    <s v="Networked intangible help-desk"/>
    <n v="38200"/>
    <x v="875"/>
    <x v="1"/>
    <x v="557"/>
    <x v="1"/>
    <s v="USD"/>
    <n v="1335934800"/>
    <n v="1336885200"/>
    <b v="0"/>
    <b v="0"/>
    <s v="games/video games"/>
    <x v="895"/>
    <n v="62942"/>
    <x v="6"/>
    <x v="11"/>
  </r>
  <r>
    <x v="909"/>
    <s v="Gates, Li and Thompson"/>
    <s v="Synchronized attitude-oriented frame"/>
    <n v="1800"/>
    <x v="876"/>
    <x v="1"/>
    <x v="175"/>
    <x v="0"/>
    <s v="CAD"/>
    <n v="1528088400"/>
    <n v="1530421200"/>
    <b v="0"/>
    <b v="1"/>
    <s v="theater/plays"/>
    <x v="896"/>
    <n v="4350.5"/>
    <x v="3"/>
    <x v="3"/>
  </r>
  <r>
    <x v="910"/>
    <s v="King-Morris"/>
    <s v="Proactive incremental architecture"/>
    <n v="154500"/>
    <x v="877"/>
    <x v="3"/>
    <x v="102"/>
    <x v="1"/>
    <s v="USD"/>
    <n v="1421906400"/>
    <n v="1421992800"/>
    <b v="0"/>
    <b v="0"/>
    <s v="theater/plays"/>
    <x v="897"/>
    <n v="15255.5"/>
    <x v="3"/>
    <x v="3"/>
  </r>
  <r>
    <x v="911"/>
    <s v="Carter, Cole and Curtis"/>
    <s v="Cloned responsive standardization"/>
    <n v="5800"/>
    <x v="878"/>
    <x v="1"/>
    <x v="558"/>
    <x v="1"/>
    <s v="USD"/>
    <n v="1568005200"/>
    <n v="1568178000"/>
    <b v="1"/>
    <b v="0"/>
    <s v="technology/web"/>
    <x v="898"/>
    <n v="6000.5"/>
    <x v="2"/>
    <x v="2"/>
  </r>
  <r>
    <x v="912"/>
    <s v="Sanchez-Parsons"/>
    <s v="Reduced bifurcated pricing structure"/>
    <n v="1800"/>
    <x v="879"/>
    <x v="1"/>
    <x v="559"/>
    <x v="1"/>
    <s v="USD"/>
    <n v="1346821200"/>
    <n v="1347944400"/>
    <b v="1"/>
    <b v="0"/>
    <s v="film &amp; video/drama"/>
    <x v="899"/>
    <n v="7244.5"/>
    <x v="4"/>
    <x v="6"/>
  </r>
  <r>
    <x v="913"/>
    <s v="Rivera-Pearson"/>
    <s v="Re-engineered asymmetric challenge"/>
    <n v="70200"/>
    <x v="880"/>
    <x v="0"/>
    <x v="560"/>
    <x v="2"/>
    <s v="AUD"/>
    <n v="1557637200"/>
    <n v="1558760400"/>
    <b v="0"/>
    <b v="0"/>
    <s v="film &amp; video/drama"/>
    <x v="900"/>
    <n v="18029.5"/>
    <x v="4"/>
    <x v="6"/>
  </r>
  <r>
    <x v="914"/>
    <s v="Ramirez, Padilla and Barrera"/>
    <s v="Diverse client-driven conglomeration"/>
    <n v="6400"/>
    <x v="881"/>
    <x v="0"/>
    <x v="561"/>
    <x v="4"/>
    <s v="GBP"/>
    <n v="1375592400"/>
    <n v="1376629200"/>
    <b v="0"/>
    <b v="0"/>
    <s v="theater/plays"/>
    <x v="901"/>
    <n v="1908.5"/>
    <x v="3"/>
    <x v="3"/>
  </r>
  <r>
    <x v="915"/>
    <s v="Riggs Group"/>
    <s v="Configurable upward-trending solution"/>
    <n v="125900"/>
    <x v="882"/>
    <x v="1"/>
    <x v="562"/>
    <x v="4"/>
    <s v="GBP"/>
    <n v="1503982800"/>
    <n v="1504760400"/>
    <b v="0"/>
    <b v="0"/>
    <s v="film &amp; video/television"/>
    <x v="902"/>
    <n v="98901"/>
    <x v="4"/>
    <x v="19"/>
  </r>
  <r>
    <x v="916"/>
    <s v="Clements Ltd"/>
    <s v="Persistent bandwidth-monitored framework"/>
    <n v="3700"/>
    <x v="883"/>
    <x v="0"/>
    <x v="550"/>
    <x v="1"/>
    <s v="USD"/>
    <n v="1418882400"/>
    <n v="1419660000"/>
    <b v="0"/>
    <b v="0"/>
    <s v="photography/photography books"/>
    <x v="903"/>
    <n v="697.5"/>
    <x v="7"/>
    <x v="14"/>
  </r>
  <r>
    <x v="917"/>
    <s v="Cooper Inc"/>
    <s v="Polarized discrete product"/>
    <n v="3600"/>
    <x v="884"/>
    <x v="2"/>
    <x v="11"/>
    <x v="4"/>
    <s v="GBP"/>
    <n v="1309237200"/>
    <n v="1311310800"/>
    <b v="0"/>
    <b v="1"/>
    <s v="film &amp; video/shorts"/>
    <x v="904"/>
    <n v="1062"/>
    <x v="4"/>
    <x v="12"/>
  </r>
  <r>
    <x v="918"/>
    <s v="Jones-Gonzalez"/>
    <s v="Seamless dynamic website"/>
    <n v="3800"/>
    <x v="885"/>
    <x v="1"/>
    <x v="388"/>
    <x v="5"/>
    <s v="CHF"/>
    <n v="1343365200"/>
    <n v="1344315600"/>
    <b v="0"/>
    <b v="0"/>
    <s v="publishing/radio &amp; podcasts"/>
    <x v="905"/>
    <n v="4588.5"/>
    <x v="5"/>
    <x v="15"/>
  </r>
  <r>
    <x v="919"/>
    <s v="Fox Ltd"/>
    <s v="Extended multimedia firmware"/>
    <n v="35600"/>
    <x v="886"/>
    <x v="0"/>
    <x v="537"/>
    <x v="2"/>
    <s v="AUD"/>
    <n v="1507957200"/>
    <n v="1510725600"/>
    <b v="0"/>
    <b v="1"/>
    <s v="theater/plays"/>
    <x v="906"/>
    <n v="10570"/>
    <x v="3"/>
    <x v="3"/>
  </r>
  <r>
    <x v="920"/>
    <s v="Green, Murphy and Webb"/>
    <s v="Versatile directional project"/>
    <n v="5300"/>
    <x v="887"/>
    <x v="1"/>
    <x v="563"/>
    <x v="1"/>
    <s v="USD"/>
    <n v="1549519200"/>
    <n v="1551247200"/>
    <b v="1"/>
    <b v="0"/>
    <s v="film &amp; video/animation"/>
    <x v="907"/>
    <n v="4965.5"/>
    <x v="4"/>
    <x v="10"/>
  </r>
  <r>
    <x v="921"/>
    <s v="Stevenson PLC"/>
    <s v="Profound directional knowledge user"/>
    <n v="160400"/>
    <x v="888"/>
    <x v="0"/>
    <x v="63"/>
    <x v="1"/>
    <s v="USD"/>
    <n v="1329026400"/>
    <n v="1330236000"/>
    <b v="0"/>
    <b v="0"/>
    <s v="technology/web"/>
    <x v="908"/>
    <n v="624"/>
    <x v="2"/>
    <x v="2"/>
  </r>
  <r>
    <x v="922"/>
    <s v="Soto-Anthony"/>
    <s v="Ameliorated logistical capability"/>
    <n v="51400"/>
    <x v="889"/>
    <x v="1"/>
    <x v="564"/>
    <x v="1"/>
    <s v="USD"/>
    <n v="1544335200"/>
    <n v="1545112800"/>
    <b v="0"/>
    <b v="1"/>
    <s v="music/world music"/>
    <x v="909"/>
    <n v="46350.5"/>
    <x v="1"/>
    <x v="21"/>
  </r>
  <r>
    <x v="923"/>
    <s v="Wise and Sons"/>
    <s v="Sharable discrete definition"/>
    <n v="1700"/>
    <x v="890"/>
    <x v="1"/>
    <x v="174"/>
    <x v="1"/>
    <s v="USD"/>
    <n v="1279083600"/>
    <n v="1279170000"/>
    <b v="0"/>
    <b v="0"/>
    <s v="theater/plays"/>
    <x v="910"/>
    <n v="2042"/>
    <x v="3"/>
    <x v="3"/>
  </r>
  <r>
    <x v="924"/>
    <s v="Butler-Barr"/>
    <s v="User-friendly next generation core"/>
    <n v="39400"/>
    <x v="891"/>
    <x v="1"/>
    <x v="565"/>
    <x v="6"/>
    <s v="EUR"/>
    <n v="1572498000"/>
    <n v="1573452000"/>
    <b v="0"/>
    <b v="0"/>
    <s v="theater/plays"/>
    <x v="911"/>
    <n v="97290.5"/>
    <x v="3"/>
    <x v="3"/>
  </r>
  <r>
    <x v="925"/>
    <s v="Wilson, Jefferson and Anderson"/>
    <s v="Profit-focused empowering system engine"/>
    <n v="3000"/>
    <x v="892"/>
    <x v="1"/>
    <x v="167"/>
    <x v="1"/>
    <s v="USD"/>
    <n v="1506056400"/>
    <n v="1507093200"/>
    <b v="0"/>
    <b v="0"/>
    <s v="theater/plays"/>
    <x v="912"/>
    <n v="3393.5"/>
    <x v="3"/>
    <x v="3"/>
  </r>
  <r>
    <x v="926"/>
    <s v="Brown-Oliver"/>
    <s v="Synchronized cohesive encoding"/>
    <n v="8700"/>
    <x v="893"/>
    <x v="0"/>
    <x v="27"/>
    <x v="1"/>
    <s v="USD"/>
    <n v="1463029200"/>
    <n v="1463374800"/>
    <b v="0"/>
    <b v="0"/>
    <s v="food/food trucks"/>
    <x v="913"/>
    <n v="796"/>
    <x v="0"/>
    <x v="0"/>
  </r>
  <r>
    <x v="927"/>
    <s v="Davis-Gardner"/>
    <s v="Synergistic dynamic utilization"/>
    <n v="7200"/>
    <x v="894"/>
    <x v="0"/>
    <x v="95"/>
    <x v="1"/>
    <s v="USD"/>
    <n v="1342069200"/>
    <n v="1344574800"/>
    <b v="0"/>
    <b v="0"/>
    <s v="theater/plays"/>
    <x v="914"/>
    <n v="1669"/>
    <x v="3"/>
    <x v="3"/>
  </r>
  <r>
    <x v="928"/>
    <s v="Dawson Group"/>
    <s v="Triple-buffered bi-directional model"/>
    <n v="167400"/>
    <x v="895"/>
    <x v="1"/>
    <x v="566"/>
    <x v="6"/>
    <s v="EUR"/>
    <n v="1388296800"/>
    <n v="1389074400"/>
    <b v="0"/>
    <b v="0"/>
    <s v="technology/web"/>
    <x v="915"/>
    <n v="100081.5"/>
    <x v="2"/>
    <x v="2"/>
  </r>
  <r>
    <x v="929"/>
    <s v="Turner-Terrell"/>
    <s v="Polarized tertiary function"/>
    <n v="5500"/>
    <x v="896"/>
    <x v="1"/>
    <x v="229"/>
    <x v="4"/>
    <s v="GBP"/>
    <n v="1493787600"/>
    <n v="1494997200"/>
    <b v="0"/>
    <b v="0"/>
    <s v="theater/plays"/>
    <x v="916"/>
    <n v="6068"/>
    <x v="3"/>
    <x v="3"/>
  </r>
  <r>
    <x v="930"/>
    <s v="Hall, Buchanan and Benton"/>
    <s v="Configurable fault-tolerant structure"/>
    <n v="3500"/>
    <x v="897"/>
    <x v="1"/>
    <x v="72"/>
    <x v="1"/>
    <s v="USD"/>
    <n v="1424844000"/>
    <n v="1425448800"/>
    <b v="0"/>
    <b v="1"/>
    <s v="theater/plays"/>
    <x v="917"/>
    <n v="2007.5"/>
    <x v="3"/>
    <x v="3"/>
  </r>
  <r>
    <x v="931"/>
    <s v="Lowery, Hayden and Cruz"/>
    <s v="Digitized 24/7 budgetary management"/>
    <n v="7900"/>
    <x v="898"/>
    <x v="0"/>
    <x v="192"/>
    <x v="1"/>
    <s v="USD"/>
    <n v="1403931600"/>
    <n v="1404104400"/>
    <b v="0"/>
    <b v="1"/>
    <s v="theater/plays"/>
    <x v="918"/>
    <n v="2920.5"/>
    <x v="3"/>
    <x v="3"/>
  </r>
  <r>
    <x v="932"/>
    <s v="Mora, Miller and Harper"/>
    <s v="Stand-alone zero tolerance algorithm"/>
    <n v="2300"/>
    <x v="899"/>
    <x v="1"/>
    <x v="358"/>
    <x v="1"/>
    <s v="USD"/>
    <n v="1394514000"/>
    <n v="1394773200"/>
    <b v="0"/>
    <b v="0"/>
    <s v="music/rock"/>
    <x v="919"/>
    <n v="2513.5"/>
    <x v="1"/>
    <x v="1"/>
  </r>
  <r>
    <x v="933"/>
    <s v="Espinoza Group"/>
    <s v="Implemented tangible support"/>
    <n v="73000"/>
    <x v="900"/>
    <x v="1"/>
    <x v="567"/>
    <x v="1"/>
    <s v="USD"/>
    <n v="1365397200"/>
    <n v="1366520400"/>
    <b v="0"/>
    <b v="0"/>
    <s v="theater/plays"/>
    <x v="920"/>
    <n v="88458.5"/>
    <x v="3"/>
    <x v="3"/>
  </r>
  <r>
    <x v="934"/>
    <s v="Davis, Crawford and Lopez"/>
    <s v="Reactive radical framework"/>
    <n v="6200"/>
    <x v="901"/>
    <x v="1"/>
    <x v="339"/>
    <x v="1"/>
    <s v="USD"/>
    <n v="1456120800"/>
    <n v="1456639200"/>
    <b v="0"/>
    <b v="0"/>
    <s v="theater/plays"/>
    <x v="921"/>
    <n v="5692.5"/>
    <x v="3"/>
    <x v="3"/>
  </r>
  <r>
    <x v="935"/>
    <s v="Richards, Stevens and Fleming"/>
    <s v="Object-based full-range knowledge user"/>
    <n v="6100"/>
    <x v="902"/>
    <x v="1"/>
    <x v="227"/>
    <x v="1"/>
    <s v="USD"/>
    <n v="1437714000"/>
    <n v="1438318800"/>
    <b v="0"/>
    <b v="0"/>
    <s v="theater/plays"/>
    <x v="922"/>
    <n v="5072"/>
    <x v="3"/>
    <x v="3"/>
  </r>
  <r>
    <x v="936"/>
    <s v="Brown Ltd"/>
    <s v="Enhanced composite contingency"/>
    <n v="103200"/>
    <x v="903"/>
    <x v="0"/>
    <x v="356"/>
    <x v="1"/>
    <s v="USD"/>
    <n v="1563771600"/>
    <n v="1564030800"/>
    <b v="1"/>
    <b v="0"/>
    <s v="theater/plays"/>
    <x v="923"/>
    <n v="855.5"/>
    <x v="3"/>
    <x v="3"/>
  </r>
  <r>
    <x v="937"/>
    <s v="Tapia, Sandoval and Hurley"/>
    <s v="Cloned fresh-thinking model"/>
    <n v="171000"/>
    <x v="904"/>
    <x v="3"/>
    <x v="568"/>
    <x v="1"/>
    <s v="USD"/>
    <n v="1448517600"/>
    <n v="1449295200"/>
    <b v="0"/>
    <b v="0"/>
    <s v="film &amp; video/documentary"/>
    <x v="924"/>
    <n v="42933.5"/>
    <x v="4"/>
    <x v="4"/>
  </r>
  <r>
    <x v="938"/>
    <s v="Allen Inc"/>
    <s v="Total dedicated benchmark"/>
    <n v="9200"/>
    <x v="905"/>
    <x v="1"/>
    <x v="87"/>
    <x v="1"/>
    <s v="USD"/>
    <n v="1528779600"/>
    <n v="1531890000"/>
    <b v="0"/>
    <b v="1"/>
    <s v="publishing/fiction"/>
    <x v="925"/>
    <n v="5094.5"/>
    <x v="5"/>
    <x v="13"/>
  </r>
  <r>
    <x v="939"/>
    <s v="Williams, Johnson and Campbell"/>
    <s v="Streamlined human-resource Graphic Interface"/>
    <n v="7800"/>
    <x v="906"/>
    <x v="0"/>
    <x v="109"/>
    <x v="1"/>
    <s v="USD"/>
    <n v="1304744400"/>
    <n v="1306213200"/>
    <b v="0"/>
    <b v="1"/>
    <s v="games/video games"/>
    <x v="926"/>
    <n v="1953"/>
    <x v="6"/>
    <x v="11"/>
  </r>
  <r>
    <x v="940"/>
    <s v="Wiggins Ltd"/>
    <s v="Upgradable analyzing core"/>
    <n v="9900"/>
    <x v="907"/>
    <x v="2"/>
    <x v="569"/>
    <x v="0"/>
    <s v="CAD"/>
    <n v="1354341600"/>
    <n v="1356242400"/>
    <b v="0"/>
    <b v="0"/>
    <s v="technology/web"/>
    <x v="927"/>
    <n v="3113.5"/>
    <x v="2"/>
    <x v="2"/>
  </r>
  <r>
    <x v="941"/>
    <s v="Luna-Horne"/>
    <s v="Profound exuding pricing structure"/>
    <n v="43000"/>
    <x v="908"/>
    <x v="0"/>
    <x v="373"/>
    <x v="1"/>
    <s v="USD"/>
    <n v="1294552800"/>
    <n v="1297576800"/>
    <b v="1"/>
    <b v="0"/>
    <s v="theater/plays"/>
    <x v="928"/>
    <n v="2846.5"/>
    <x v="3"/>
    <x v="3"/>
  </r>
  <r>
    <x v="942"/>
    <s v="Allen Inc"/>
    <s v="Horizontal optimizing model"/>
    <n v="9600"/>
    <x v="909"/>
    <x v="0"/>
    <x v="109"/>
    <x v="2"/>
    <s v="AUD"/>
    <n v="1295935200"/>
    <n v="1296194400"/>
    <b v="0"/>
    <b v="0"/>
    <s v="theater/plays"/>
    <x v="929"/>
    <n v="3136"/>
    <x v="3"/>
    <x v="3"/>
  </r>
  <r>
    <x v="943"/>
    <s v="Peterson, Gonzalez and Spencer"/>
    <s v="Synchronized fault-tolerant algorithm"/>
    <n v="7500"/>
    <x v="910"/>
    <x v="1"/>
    <x v="493"/>
    <x v="1"/>
    <s v="USD"/>
    <n v="1411534800"/>
    <n v="1414558800"/>
    <b v="0"/>
    <b v="0"/>
    <s v="food/food trucks"/>
    <x v="930"/>
    <n v="6041.5"/>
    <x v="0"/>
    <x v="0"/>
  </r>
  <r>
    <x v="944"/>
    <s v="Walter Inc"/>
    <s v="Streamlined 5thgeneration intranet"/>
    <n v="10000"/>
    <x v="911"/>
    <x v="0"/>
    <x v="570"/>
    <x v="2"/>
    <s v="AUD"/>
    <n v="1486706400"/>
    <n v="1488348000"/>
    <b v="0"/>
    <b v="0"/>
    <s v="photography/photography books"/>
    <x v="931"/>
    <n v="4202.5"/>
    <x v="7"/>
    <x v="14"/>
  </r>
  <r>
    <x v="945"/>
    <s v="Sanders, Farley and Huffman"/>
    <s v="Cross-group clear-thinking task-force"/>
    <n v="172000"/>
    <x v="912"/>
    <x v="0"/>
    <x v="571"/>
    <x v="1"/>
    <s v="USD"/>
    <n v="1333602000"/>
    <n v="1334898000"/>
    <b v="1"/>
    <b v="0"/>
    <s v="photography/photography books"/>
    <x v="932"/>
    <n v="28748"/>
    <x v="7"/>
    <x v="14"/>
  </r>
  <r>
    <x v="946"/>
    <s v="Hall, Holmes and Walker"/>
    <s v="Public-key bandwidth-monitored intranet"/>
    <n v="153700"/>
    <x v="913"/>
    <x v="0"/>
    <x v="483"/>
    <x v="1"/>
    <s v="USD"/>
    <n v="1308200400"/>
    <n v="1308373200"/>
    <b v="0"/>
    <b v="0"/>
    <s v="theater/plays"/>
    <x v="933"/>
    <n v="7709.5"/>
    <x v="3"/>
    <x v="3"/>
  </r>
  <r>
    <x v="947"/>
    <s v="Smith-Powell"/>
    <s v="Upgradable clear-thinking hardware"/>
    <n v="3600"/>
    <x v="914"/>
    <x v="0"/>
    <x v="171"/>
    <x v="1"/>
    <s v="USD"/>
    <n v="1411707600"/>
    <n v="1412312400"/>
    <b v="0"/>
    <b v="0"/>
    <s v="theater/plays"/>
    <x v="934"/>
    <n v="487"/>
    <x v="3"/>
    <x v="3"/>
  </r>
  <r>
    <x v="948"/>
    <s v="Smith-Hill"/>
    <s v="Integrated holistic paradigm"/>
    <n v="9400"/>
    <x v="915"/>
    <x v="3"/>
    <x v="415"/>
    <x v="1"/>
    <s v="USD"/>
    <n v="1418364000"/>
    <n v="1419228000"/>
    <b v="1"/>
    <b v="1"/>
    <s v="film &amp; video/documentary"/>
    <x v="935"/>
    <n v="3039"/>
    <x v="4"/>
    <x v="4"/>
  </r>
  <r>
    <x v="949"/>
    <s v="Wright LLC"/>
    <s v="Seamless clear-thinking conglomeration"/>
    <n v="5900"/>
    <x v="916"/>
    <x v="1"/>
    <x v="84"/>
    <x v="1"/>
    <s v="USD"/>
    <n v="1429333200"/>
    <n v="1430974800"/>
    <b v="0"/>
    <b v="0"/>
    <s v="technology/web"/>
    <x v="936"/>
    <n v="4861.5"/>
    <x v="2"/>
    <x v="2"/>
  </r>
  <r>
    <x v="950"/>
    <s v="Williams, Orozco and Gomez"/>
    <s v="Persistent content-based methodology"/>
    <n v="100"/>
    <x v="297"/>
    <x v="0"/>
    <x v="49"/>
    <x v="1"/>
    <s v="USD"/>
    <n v="1555390800"/>
    <n v="1555822800"/>
    <b v="0"/>
    <b v="1"/>
    <s v="theater/plays"/>
    <x v="298"/>
    <n v="3"/>
    <x v="3"/>
    <x v="3"/>
  </r>
  <r>
    <x v="951"/>
    <s v="Peterson Ltd"/>
    <s v="Re-engineered 24hour matrix"/>
    <n v="14500"/>
    <x v="917"/>
    <x v="1"/>
    <x v="572"/>
    <x v="1"/>
    <s v="USD"/>
    <n v="1482732000"/>
    <n v="1482818400"/>
    <b v="0"/>
    <b v="1"/>
    <s v="music/rock"/>
    <x v="937"/>
    <n v="80307.5"/>
    <x v="1"/>
    <x v="1"/>
  </r>
  <r>
    <x v="952"/>
    <s v="Cummings-Hayes"/>
    <s v="Virtual multi-tasking core"/>
    <n v="145500"/>
    <x v="918"/>
    <x v="3"/>
    <x v="428"/>
    <x v="1"/>
    <s v="USD"/>
    <n v="1470718800"/>
    <n v="1471928400"/>
    <b v="0"/>
    <b v="0"/>
    <s v="film &amp; video/documentary"/>
    <x v="938"/>
    <n v="52126.5"/>
    <x v="4"/>
    <x v="4"/>
  </r>
  <r>
    <x v="953"/>
    <s v="Boyle Ltd"/>
    <s v="Streamlined fault-tolerant conglomeration"/>
    <n v="3300"/>
    <x v="919"/>
    <x v="0"/>
    <x v="356"/>
    <x v="1"/>
    <s v="USD"/>
    <n v="1450591200"/>
    <n v="1453701600"/>
    <b v="0"/>
    <b v="1"/>
    <s v="film &amp; video/science fiction"/>
    <x v="939"/>
    <n v="1000.5"/>
    <x v="4"/>
    <x v="22"/>
  </r>
  <r>
    <x v="954"/>
    <s v="Henderson, Parker and Diaz"/>
    <s v="Enterprise-wide client-driven policy"/>
    <n v="42600"/>
    <x v="920"/>
    <x v="1"/>
    <x v="573"/>
    <x v="2"/>
    <s v="AUD"/>
    <n v="1348290000"/>
    <n v="1350363600"/>
    <b v="0"/>
    <b v="0"/>
    <s v="technology/web"/>
    <x v="940"/>
    <n v="78966"/>
    <x v="2"/>
    <x v="2"/>
  </r>
  <r>
    <x v="955"/>
    <s v="Moss-Obrien"/>
    <s v="Function-based next generation emulation"/>
    <n v="700"/>
    <x v="921"/>
    <x v="1"/>
    <x v="175"/>
    <x v="1"/>
    <s v="USD"/>
    <n v="1353823200"/>
    <n v="1353996000"/>
    <b v="0"/>
    <b v="0"/>
    <s v="theater/plays"/>
    <x v="941"/>
    <n v="3921.5"/>
    <x v="3"/>
    <x v="3"/>
  </r>
  <r>
    <x v="956"/>
    <s v="Wood Inc"/>
    <s v="Re-engineered composite focus group"/>
    <n v="187600"/>
    <x v="922"/>
    <x v="0"/>
    <x v="268"/>
    <x v="1"/>
    <s v="USD"/>
    <n v="1450764000"/>
    <n v="1451109600"/>
    <b v="0"/>
    <b v="0"/>
    <s v="film &amp; video/science fiction"/>
    <x v="942"/>
    <n v="18264"/>
    <x v="4"/>
    <x v="22"/>
  </r>
  <r>
    <x v="957"/>
    <s v="Riley, Cohen and Goodman"/>
    <s v="Profound mission-critical function"/>
    <n v="9800"/>
    <x v="923"/>
    <x v="1"/>
    <x v="54"/>
    <x v="1"/>
    <s v="USD"/>
    <n v="1329372000"/>
    <n v="1329631200"/>
    <b v="0"/>
    <b v="0"/>
    <s v="theater/plays"/>
    <x v="943"/>
    <n v="6282.5"/>
    <x v="3"/>
    <x v="3"/>
  </r>
  <r>
    <x v="958"/>
    <s v="Green, Robinson and Ho"/>
    <s v="De-engineered zero-defect open system"/>
    <n v="1100"/>
    <x v="924"/>
    <x v="1"/>
    <x v="192"/>
    <x v="1"/>
    <s v="USD"/>
    <n v="1277096400"/>
    <n v="1278997200"/>
    <b v="0"/>
    <b v="0"/>
    <s v="film &amp; video/animation"/>
    <x v="944"/>
    <n v="4096.5"/>
    <x v="4"/>
    <x v="10"/>
  </r>
  <r>
    <x v="959"/>
    <s v="Black-Graham"/>
    <s v="Operative hybrid utilization"/>
    <n v="145000"/>
    <x v="925"/>
    <x v="0"/>
    <x v="406"/>
    <x v="1"/>
    <s v="USD"/>
    <n v="1277701200"/>
    <n v="1280120400"/>
    <b v="0"/>
    <b v="0"/>
    <s v="publishing/translations"/>
    <x v="945"/>
    <n v="3380.5"/>
    <x v="5"/>
    <x v="18"/>
  </r>
  <r>
    <x v="960"/>
    <s v="Robbins Group"/>
    <s v="Function-based interactive matrix"/>
    <n v="5500"/>
    <x v="926"/>
    <x v="0"/>
    <x v="12"/>
    <x v="1"/>
    <s v="USD"/>
    <n v="1454911200"/>
    <n v="1458104400"/>
    <b v="0"/>
    <b v="0"/>
    <s v="technology/web"/>
    <x v="946"/>
    <n v="2366.5"/>
    <x v="2"/>
    <x v="2"/>
  </r>
  <r>
    <x v="961"/>
    <s v="Mason, Case and May"/>
    <s v="Optimized content-based collaboration"/>
    <n v="5700"/>
    <x v="927"/>
    <x v="1"/>
    <x v="287"/>
    <x v="1"/>
    <s v="USD"/>
    <n v="1297922400"/>
    <n v="1298268000"/>
    <b v="0"/>
    <b v="0"/>
    <s v="publishing/translations"/>
    <x v="947"/>
    <n v="3477.5"/>
    <x v="5"/>
    <x v="18"/>
  </r>
  <r>
    <x v="962"/>
    <s v="Harris, Russell and Mitchell"/>
    <s v="User-centric cohesive policy"/>
    <n v="3600"/>
    <x v="928"/>
    <x v="1"/>
    <x v="574"/>
    <x v="1"/>
    <s v="USD"/>
    <n v="1384408800"/>
    <n v="1386223200"/>
    <b v="0"/>
    <b v="0"/>
    <s v="food/food trucks"/>
    <x v="948"/>
    <n v="5461.5"/>
    <x v="0"/>
    <x v="0"/>
  </r>
  <r>
    <x v="963"/>
    <s v="Rodriguez-Robinson"/>
    <s v="Ergonomic methodical hub"/>
    <n v="5900"/>
    <x v="929"/>
    <x v="0"/>
    <x v="493"/>
    <x v="6"/>
    <s v="EUR"/>
    <n v="1299304800"/>
    <n v="1299823200"/>
    <b v="0"/>
    <b v="1"/>
    <s v="photography/photography books"/>
    <x v="949"/>
    <n v="2555.5"/>
    <x v="7"/>
    <x v="14"/>
  </r>
  <r>
    <x v="964"/>
    <s v="Peck, Higgins and Smith"/>
    <s v="Devolved disintermediate encryption"/>
    <n v="3700"/>
    <x v="930"/>
    <x v="1"/>
    <x v="287"/>
    <x v="1"/>
    <s v="USD"/>
    <n v="1431320400"/>
    <n v="1431752400"/>
    <b v="0"/>
    <b v="0"/>
    <s v="theater/plays"/>
    <x v="950"/>
    <n v="6659.5"/>
    <x v="3"/>
    <x v="3"/>
  </r>
  <r>
    <x v="965"/>
    <s v="Nunez-King"/>
    <s v="Phased clear-thinking policy"/>
    <n v="2200"/>
    <x v="931"/>
    <x v="1"/>
    <x v="512"/>
    <x v="4"/>
    <s v="GBP"/>
    <n v="1264399200"/>
    <n v="1267855200"/>
    <b v="0"/>
    <b v="0"/>
    <s v="music/rock"/>
    <x v="951"/>
    <n v="4354"/>
    <x v="1"/>
    <x v="1"/>
  </r>
  <r>
    <x v="966"/>
    <s v="Davis and Sons"/>
    <s v="Seamless solution-oriented capacity"/>
    <n v="1700"/>
    <x v="932"/>
    <x v="1"/>
    <x v="242"/>
    <x v="1"/>
    <s v="USD"/>
    <n v="1497502800"/>
    <n v="1497675600"/>
    <b v="0"/>
    <b v="0"/>
    <s v="theater/plays"/>
    <x v="952"/>
    <n v="6856.5"/>
    <x v="3"/>
    <x v="3"/>
  </r>
  <r>
    <x v="967"/>
    <s v="Howard-Douglas"/>
    <s v="Organized human-resource attitude"/>
    <n v="88400"/>
    <x v="933"/>
    <x v="1"/>
    <x v="575"/>
    <x v="1"/>
    <s v="USD"/>
    <n v="1333688400"/>
    <n v="1336885200"/>
    <b v="0"/>
    <b v="0"/>
    <s v="music/world music"/>
    <x v="953"/>
    <n v="61355.5"/>
    <x v="1"/>
    <x v="21"/>
  </r>
  <r>
    <x v="968"/>
    <s v="Gonzalez-White"/>
    <s v="Open-architected disintermediate budgetary management"/>
    <n v="2400"/>
    <x v="934"/>
    <x v="1"/>
    <x v="493"/>
    <x v="1"/>
    <s v="USD"/>
    <n v="1293861600"/>
    <n v="1295157600"/>
    <b v="0"/>
    <b v="0"/>
    <s v="food/food trucks"/>
    <x v="954"/>
    <n v="4115.5"/>
    <x v="0"/>
    <x v="0"/>
  </r>
  <r>
    <x v="969"/>
    <s v="Lopez-King"/>
    <s v="Multi-lateral radical solution"/>
    <n v="7900"/>
    <x v="935"/>
    <x v="1"/>
    <x v="576"/>
    <x v="1"/>
    <s v="USD"/>
    <n v="1576994400"/>
    <n v="1577599200"/>
    <b v="0"/>
    <b v="0"/>
    <s v="theater/plays"/>
    <x v="955"/>
    <n v="4321.5"/>
    <x v="3"/>
    <x v="3"/>
  </r>
  <r>
    <x v="970"/>
    <s v="Glover-Nelson"/>
    <s v="Inverse context-sensitive info-mediaries"/>
    <n v="94900"/>
    <x v="936"/>
    <x v="0"/>
    <x v="577"/>
    <x v="1"/>
    <s v="USD"/>
    <n v="1304917200"/>
    <n v="1305003600"/>
    <b v="0"/>
    <b v="0"/>
    <s v="theater/plays"/>
    <x v="956"/>
    <n v="29126.5"/>
    <x v="3"/>
    <x v="3"/>
  </r>
  <r>
    <x v="971"/>
    <s v="Garner and Sons"/>
    <s v="Versatile neutral workforce"/>
    <n v="5100"/>
    <x v="937"/>
    <x v="0"/>
    <x v="3"/>
    <x v="1"/>
    <s v="USD"/>
    <n v="1381208400"/>
    <n v="1381726800"/>
    <b v="0"/>
    <b v="0"/>
    <s v="film &amp; video/television"/>
    <x v="957"/>
    <n v="719"/>
    <x v="4"/>
    <x v="19"/>
  </r>
  <r>
    <x v="972"/>
    <s v="Sellers, Roach and Garrison"/>
    <s v="Multi-tiered systematic knowledge user"/>
    <n v="42700"/>
    <x v="938"/>
    <x v="1"/>
    <x v="578"/>
    <x v="1"/>
    <s v="USD"/>
    <n v="1401685200"/>
    <n v="1402462800"/>
    <b v="0"/>
    <b v="1"/>
    <s v="technology/web"/>
    <x v="958"/>
    <n v="49602.5"/>
    <x v="2"/>
    <x v="2"/>
  </r>
  <r>
    <x v="973"/>
    <s v="Herrera, Bennett and Silva"/>
    <s v="Programmable multi-state algorithm"/>
    <n v="121100"/>
    <x v="939"/>
    <x v="0"/>
    <x v="526"/>
    <x v="1"/>
    <s v="USD"/>
    <n v="1291960800"/>
    <n v="1292133600"/>
    <b v="0"/>
    <b v="1"/>
    <s v="theater/plays"/>
    <x v="959"/>
    <n v="13214"/>
    <x v="3"/>
    <x v="3"/>
  </r>
  <r>
    <x v="974"/>
    <s v="Thomas, Clay and Mendoza"/>
    <s v="Multi-channeled reciprocal interface"/>
    <n v="800"/>
    <x v="940"/>
    <x v="1"/>
    <x v="235"/>
    <x v="1"/>
    <s v="USD"/>
    <n v="1368853200"/>
    <n v="1368939600"/>
    <b v="0"/>
    <b v="0"/>
    <s v="music/indie rock"/>
    <x v="960"/>
    <n v="1511.5"/>
    <x v="1"/>
    <x v="7"/>
  </r>
  <r>
    <x v="975"/>
    <s v="Ayala Group"/>
    <s v="Right-sized maximized migration"/>
    <n v="5400"/>
    <x v="941"/>
    <x v="1"/>
    <x v="18"/>
    <x v="1"/>
    <s v="USD"/>
    <n v="1448776800"/>
    <n v="1452146400"/>
    <b v="0"/>
    <b v="1"/>
    <s v="theater/plays"/>
    <x v="961"/>
    <n v="4250.5"/>
    <x v="3"/>
    <x v="3"/>
  </r>
  <r>
    <x v="976"/>
    <s v="Huerta, Roberts and Dickerson"/>
    <s v="Self-enabling value-added artificial intelligence"/>
    <n v="4000"/>
    <x v="942"/>
    <x v="1"/>
    <x v="382"/>
    <x v="1"/>
    <s v="USD"/>
    <n v="1296194400"/>
    <n v="1296712800"/>
    <b v="0"/>
    <b v="1"/>
    <s v="theater/plays"/>
    <x v="962"/>
    <n v="6513"/>
    <x v="3"/>
    <x v="3"/>
  </r>
  <r>
    <x v="977"/>
    <s v="Johnson Group"/>
    <s v="Vision-oriented interactive solution"/>
    <n v="7000"/>
    <x v="943"/>
    <x v="0"/>
    <x v="109"/>
    <x v="1"/>
    <s v="USD"/>
    <n v="1517983200"/>
    <n v="1520748000"/>
    <b v="0"/>
    <b v="0"/>
    <s v="food/food trucks"/>
    <x v="963"/>
    <n v="2622"/>
    <x v="0"/>
    <x v="0"/>
  </r>
  <r>
    <x v="978"/>
    <s v="Bailey, Nguyen and Martinez"/>
    <s v="Fundamental user-facing productivity"/>
    <n v="1000"/>
    <x v="944"/>
    <x v="1"/>
    <x v="45"/>
    <x v="1"/>
    <s v="USD"/>
    <n v="1478930400"/>
    <n v="1480831200"/>
    <b v="0"/>
    <b v="0"/>
    <s v="games/video games"/>
    <x v="964"/>
    <n v="4366.5"/>
    <x v="6"/>
    <x v="11"/>
  </r>
  <r>
    <x v="979"/>
    <s v="Williams, Martin and Meyer"/>
    <s v="Innovative well-modulated capability"/>
    <n v="60200"/>
    <x v="945"/>
    <x v="1"/>
    <x v="579"/>
    <x v="4"/>
    <s v="GBP"/>
    <n v="1426395600"/>
    <n v="1426914000"/>
    <b v="0"/>
    <b v="0"/>
    <s v="theater/plays"/>
    <x v="965"/>
    <n v="43629.5"/>
    <x v="3"/>
    <x v="3"/>
  </r>
  <r>
    <x v="980"/>
    <s v="Huff-Johnson"/>
    <s v="Universal fault-tolerant orchestration"/>
    <n v="195200"/>
    <x v="946"/>
    <x v="0"/>
    <x v="580"/>
    <x v="1"/>
    <s v="USD"/>
    <n v="1446181200"/>
    <n v="1446616800"/>
    <b v="1"/>
    <b v="0"/>
    <s v="publishing/nonfiction"/>
    <x v="966"/>
    <n v="39686"/>
    <x v="5"/>
    <x v="9"/>
  </r>
  <r>
    <x v="981"/>
    <s v="Diaz-Little"/>
    <s v="Grass-roots executive synergy"/>
    <n v="6700"/>
    <x v="947"/>
    <x v="1"/>
    <x v="581"/>
    <x v="1"/>
    <s v="USD"/>
    <n v="1514181600"/>
    <n v="1517032800"/>
    <b v="0"/>
    <b v="0"/>
    <s v="technology/web"/>
    <x v="967"/>
    <n v="6132"/>
    <x v="2"/>
    <x v="2"/>
  </r>
  <r>
    <x v="982"/>
    <s v="Freeman-French"/>
    <s v="Multi-layered optimal application"/>
    <n v="7200"/>
    <x v="948"/>
    <x v="0"/>
    <x v="51"/>
    <x v="1"/>
    <s v="USD"/>
    <n v="1311051600"/>
    <n v="1311224400"/>
    <b v="0"/>
    <b v="1"/>
    <s v="film &amp; video/documentary"/>
    <x v="968"/>
    <n v="3095"/>
    <x v="4"/>
    <x v="4"/>
  </r>
  <r>
    <x v="983"/>
    <s v="Beck-Weber"/>
    <s v="Business-focused full-range core"/>
    <n v="129100"/>
    <x v="949"/>
    <x v="1"/>
    <x v="582"/>
    <x v="1"/>
    <s v="USD"/>
    <n v="1564894800"/>
    <n v="1566190800"/>
    <b v="0"/>
    <b v="0"/>
    <s v="film &amp; video/documentary"/>
    <x v="969"/>
    <n v="95365"/>
    <x v="4"/>
    <x v="4"/>
  </r>
  <r>
    <x v="984"/>
    <s v="Lewis-Jacobson"/>
    <s v="Exclusive system-worthy Graphic Interface"/>
    <n v="6500"/>
    <x v="950"/>
    <x v="1"/>
    <x v="345"/>
    <x v="1"/>
    <s v="USD"/>
    <n v="1567918800"/>
    <n v="1570165200"/>
    <b v="0"/>
    <b v="0"/>
    <s v="theater/plays"/>
    <x v="970"/>
    <n v="5145.5"/>
    <x v="3"/>
    <x v="3"/>
  </r>
  <r>
    <x v="985"/>
    <s v="Logan-Curtis"/>
    <s v="Enhanced optimal ability"/>
    <n v="170600"/>
    <x v="951"/>
    <x v="0"/>
    <x v="583"/>
    <x v="1"/>
    <s v="USD"/>
    <n v="1386309600"/>
    <n v="1388556000"/>
    <b v="0"/>
    <b v="1"/>
    <s v="music/rock"/>
    <x v="971"/>
    <n v="59464"/>
    <x v="1"/>
    <x v="1"/>
  </r>
  <r>
    <x v="986"/>
    <s v="Chan, Washington and Callahan"/>
    <s v="Optional zero administration neural-net"/>
    <n v="7800"/>
    <x v="952"/>
    <x v="0"/>
    <x v="45"/>
    <x v="1"/>
    <s v="USD"/>
    <n v="1301979600"/>
    <n v="1303189200"/>
    <b v="0"/>
    <b v="0"/>
    <s v="music/rock"/>
    <x v="972"/>
    <n v="1618"/>
    <x v="1"/>
    <x v="1"/>
  </r>
  <r>
    <x v="987"/>
    <s v="Wilson Group"/>
    <s v="Ameliorated foreground focus group"/>
    <n v="6200"/>
    <x v="953"/>
    <x v="1"/>
    <x v="584"/>
    <x v="1"/>
    <s v="USD"/>
    <n v="1493269200"/>
    <n v="1494478800"/>
    <b v="0"/>
    <b v="0"/>
    <s v="film &amp; video/documentary"/>
    <x v="973"/>
    <n v="6960.5"/>
    <x v="4"/>
    <x v="4"/>
  </r>
  <r>
    <x v="988"/>
    <s v="Gardner, Ryan and Gutierrez"/>
    <s v="Triple-buffered multi-tasking matrices"/>
    <n v="9400"/>
    <x v="802"/>
    <x v="0"/>
    <x v="251"/>
    <x v="1"/>
    <s v="USD"/>
    <n v="1478930400"/>
    <n v="1480744800"/>
    <b v="0"/>
    <b v="0"/>
    <s v="publishing/radio &amp; podcasts"/>
    <x v="974"/>
    <n v="2481.5"/>
    <x v="5"/>
    <x v="15"/>
  </r>
  <r>
    <x v="989"/>
    <s v="Hernandez Inc"/>
    <s v="Versatile dedicated migration"/>
    <n v="2400"/>
    <x v="954"/>
    <x v="1"/>
    <x v="31"/>
    <x v="1"/>
    <s v="USD"/>
    <n v="1555390800"/>
    <n v="1555822800"/>
    <b v="0"/>
    <b v="0"/>
    <s v="publishing/translations"/>
    <x v="975"/>
    <n v="6108"/>
    <x v="5"/>
    <x v="18"/>
  </r>
  <r>
    <x v="990"/>
    <s v="Ortiz-Roberts"/>
    <s v="Devolved foreground customer loyalty"/>
    <n v="7800"/>
    <x v="955"/>
    <x v="0"/>
    <x v="251"/>
    <x v="1"/>
    <s v="USD"/>
    <n v="1456984800"/>
    <n v="1458882000"/>
    <b v="0"/>
    <b v="1"/>
    <s v="film &amp; video/drama"/>
    <x v="976"/>
    <n v="3451.5"/>
    <x v="4"/>
    <x v="6"/>
  </r>
  <r>
    <x v="991"/>
    <s v="Ramirez LLC"/>
    <s v="Reduced reciprocal focus group"/>
    <n v="9800"/>
    <x v="551"/>
    <x v="1"/>
    <x v="585"/>
    <x v="1"/>
    <s v="USD"/>
    <n v="1411621200"/>
    <n v="1411966800"/>
    <b v="0"/>
    <b v="1"/>
    <s v="music/rock"/>
    <x v="977"/>
    <n v="5666"/>
    <x v="1"/>
    <x v="1"/>
  </r>
  <r>
    <x v="992"/>
    <s v="Morrow Inc"/>
    <s v="Networked global migration"/>
    <n v="3100"/>
    <x v="956"/>
    <x v="1"/>
    <x v="227"/>
    <x v="1"/>
    <s v="USD"/>
    <n v="1525669200"/>
    <n v="1526878800"/>
    <b v="0"/>
    <b v="1"/>
    <s v="film &amp; video/drama"/>
    <x v="978"/>
    <n v="6677.5"/>
    <x v="4"/>
    <x v="6"/>
  </r>
  <r>
    <x v="993"/>
    <s v="Erickson-Rogers"/>
    <s v="De-engineered even-keeled definition"/>
    <n v="9800"/>
    <x v="957"/>
    <x v="3"/>
    <x v="51"/>
    <x v="6"/>
    <s v="EUR"/>
    <n v="1450936800"/>
    <n v="1452405600"/>
    <b v="0"/>
    <b v="1"/>
    <s v="photography/photography books"/>
    <x v="979"/>
    <n v="3841.5"/>
    <x v="7"/>
    <x v="14"/>
  </r>
  <r>
    <x v="994"/>
    <s v="Leach, Rich and Price"/>
    <s v="Implemented bi-directional flexibility"/>
    <n v="141100"/>
    <x v="958"/>
    <x v="0"/>
    <x v="586"/>
    <x v="1"/>
    <s v="USD"/>
    <n v="1413522000"/>
    <n v="1414040400"/>
    <b v="0"/>
    <b v="1"/>
    <s v="publishing/translations"/>
    <x v="980"/>
    <n v="37457.5"/>
    <x v="5"/>
    <x v="18"/>
  </r>
  <r>
    <x v="995"/>
    <s v="Manning-Hamilton"/>
    <s v="Vision-oriented scalable definition"/>
    <n v="97300"/>
    <x v="959"/>
    <x v="1"/>
    <x v="587"/>
    <x v="1"/>
    <s v="USD"/>
    <n v="1541307600"/>
    <n v="1543816800"/>
    <b v="0"/>
    <b v="1"/>
    <s v="food/food trucks"/>
    <x v="981"/>
    <n v="77629.5"/>
    <x v="0"/>
    <x v="0"/>
  </r>
  <r>
    <x v="996"/>
    <s v="Butler LLC"/>
    <s v="Future-proofed upward-trending migration"/>
    <n v="6600"/>
    <x v="960"/>
    <x v="0"/>
    <x v="192"/>
    <x v="1"/>
    <s v="USD"/>
    <n v="1357106400"/>
    <n v="1359698400"/>
    <b v="0"/>
    <b v="0"/>
    <s v="theater/plays"/>
    <x v="982"/>
    <n v="2463"/>
    <x v="3"/>
    <x v="3"/>
  </r>
  <r>
    <x v="997"/>
    <s v="Ball LLC"/>
    <s v="Right-sized full-range throughput"/>
    <n v="7600"/>
    <x v="961"/>
    <x v="3"/>
    <x v="279"/>
    <x v="6"/>
    <s v="EUR"/>
    <n v="1390197600"/>
    <n v="1390629600"/>
    <b v="0"/>
    <b v="0"/>
    <s v="theater/plays"/>
    <x v="983"/>
    <n v="2371"/>
    <x v="3"/>
    <x v="3"/>
  </r>
  <r>
    <x v="998"/>
    <s v="Taylor, Santiago and Flores"/>
    <s v="Polarized composite customer loyalty"/>
    <n v="66600"/>
    <x v="962"/>
    <x v="0"/>
    <x v="82"/>
    <x v="1"/>
    <s v="USD"/>
    <n v="1265868000"/>
    <n v="1267077600"/>
    <b v="0"/>
    <b v="1"/>
    <s v="music/indie rock"/>
    <x v="984"/>
    <n v="19098.5"/>
    <x v="1"/>
    <x v="7"/>
  </r>
  <r>
    <x v="999"/>
    <s v="Hernandez, Norton and Kelley"/>
    <s v="Expanded eco-centric policy"/>
    <n v="111100"/>
    <x v="963"/>
    <x v="3"/>
    <x v="588"/>
    <x v="1"/>
    <s v="USD"/>
    <n v="1467176400"/>
    <n v="1467781200"/>
    <b v="0"/>
    <b v="0"/>
    <s v="food/food trucks"/>
    <x v="985"/>
    <n v="31970.5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735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71974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250.5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2659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6684.5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554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748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11327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1626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702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528.5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2842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5196.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514.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19433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5570.5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68047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3112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15502.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74666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19545.5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38290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7542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5346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6033.5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2664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807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9927.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76285.5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7292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5538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44991.5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97542.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709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296.5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558.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5723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5109.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2557.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38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6017.5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4106.5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86964.5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5319.5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2289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2169.5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3639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65646.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6978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1.5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73355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1267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6282.5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2756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5938.5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5828.5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222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3171.5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1989.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68798.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93501.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7350.5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281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1386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7320.5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659.5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60978.5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7377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959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80432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3280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203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4670.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2430.5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7388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48838.5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2258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6933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20533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3569.5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19134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7576.5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20498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20969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3250.5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304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62261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6314.5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4342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3119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37683.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26136.5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33243.5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493.5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522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76922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6080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17085.5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7557.5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4678.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5379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1249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6270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4962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7076.5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3306.5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4506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1569.5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10801.5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37164.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6498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628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6971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74343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3204.5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43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320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5451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57027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5013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45721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16877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4828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327.5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35195.5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26869.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21564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2405.5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772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84279.5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1961.5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7072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45114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2802.5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1389.5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2381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4665.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9786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230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33197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5809.5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369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587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29948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784.5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768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5681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13.5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44752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89474.5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90896.5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50854.5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45950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13646.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1121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2340.5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96521.5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6574.5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2187.5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4645.5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4555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76075.5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56392.5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6841.5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5475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20531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50039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2797.5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263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344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795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2708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24294.5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43421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82166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568.5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8136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7421.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2725.5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99534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1805.5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5445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68.5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14622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69913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1330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22722.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281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163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4380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1538.5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4421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28840.5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2639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553.5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104.5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490.5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1.5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723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3312.5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98955.5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1284.5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284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1776.5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2150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100581.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21010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3282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50362.5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623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87919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7244.5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3083.5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9526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29422.5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6353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70018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42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61004.5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3380.5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41414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95239.5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91139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5555.5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51847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83910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84174.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5092.5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2795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2957.5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3031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4165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1840.5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2190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7575.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5117.5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1584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2454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86706.5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5489.5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5239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2020.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7492.5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7435.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327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660.5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87280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2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1970.5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3161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54748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4296.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4921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487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420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6805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5446.5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5098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13378.5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2717.5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77.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85443.5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3058.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4454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7333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1378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4464.5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4575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1007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78621.5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5493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394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4767.5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2728.5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377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4445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71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7464.5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6307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4604.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773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4142.5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3305.5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9870.5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6694.5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2806.5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6905.5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4631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4163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363.5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548.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110.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5339.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1695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3444.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2554.5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1001.5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3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6198.5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12239.5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1420.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5805.5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4049.5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260.5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22066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44181.5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1581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801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6466.5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93543.5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4460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2129.5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625.5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3254.5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649.5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460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1657.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4086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8144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100772.5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1087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5977.5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298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1727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517.5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67133.5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844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31857.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416.5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20933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6076.5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62325.5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100455.5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34837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58579.5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63366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55135.5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17678.5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49017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16096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2500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41894.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11745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391.5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399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73153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48440.5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3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8322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505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69832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3814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1163.5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1735.5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214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584.5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067.5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69003.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4817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6973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4234.5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366.5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5923.5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5379.5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972.5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7300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7448.5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92465.5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65293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7246.5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83198.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11257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752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6203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2612.5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12618.5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1478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2046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4952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2935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194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100789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28998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52311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21609.5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6541.5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51252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2263.5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272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34577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73423.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894.5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72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3930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7268.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6162.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31534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1.5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7035.5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1493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85917.5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78279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13481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36114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6292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6141.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31759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28323.5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4121.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7090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59358.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82451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6485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30223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479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98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72836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3258.5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3066.5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640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7942.5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1073.5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3929.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5266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99772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23892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7664.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2785.5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4955.5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3230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33273.5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456.5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89916.5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6963.5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080.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7537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51596.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84542.5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888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5437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166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5617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5454.5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882.5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19096.5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22994.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4394.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2.5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94294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1538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51965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90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70815.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77021.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689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60413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2889.5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2084.5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7071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29134.5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7368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48728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4454.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2013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4096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818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5243.5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5335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41.5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30458.5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4506.5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7374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4321.5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2912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2363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82679.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6241.5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4371.5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80734.5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349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24395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39296.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14246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61.5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99685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5889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47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2370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87940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2321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3289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697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729.5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860.5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1734.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23448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40407.5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4769.5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537.5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23221.5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3493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6422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84701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28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98738.5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60384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4710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17930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6458.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1647.5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15825.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2465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27085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3343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316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91287.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719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5715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290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3196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1557.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915.5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6545.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97280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3653.5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291.5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49056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9098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40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93152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6814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367.5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7418.5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49993.5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2916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3598.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7172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21740.5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989.5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02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3913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83399.5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3479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6376.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91029.5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42302.5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2.5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54188.5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4479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38025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748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7112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6294.5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6090.5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4046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53671.5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81004.5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44.5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647.5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2596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1591.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98881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2080.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7554.5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6993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24147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49044.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1665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2495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389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5055.5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26489.5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318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791.5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8206.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3178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76347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195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2286.5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30921.5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52434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6600.5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3392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3504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62942.5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2607.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2955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316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10248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961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5662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74112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029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75483.5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89138.5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2597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3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606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4615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3222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77147.5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3142.5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3282.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91448.5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5695.5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6079.5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92881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575.5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418.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970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20964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7329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6183.5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1775.5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49117.5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28202.5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5826.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80406.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2990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76749.5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7340.5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2932.5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69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5631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1490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28113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3030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93409.5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5590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2837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47241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80428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65097.5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3407.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4706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2438.5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10013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735.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6755.5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16680.5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42456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91590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45181.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940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31448.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29802.5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1.5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88953.5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6546.5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7133.5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90476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6738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25191.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41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15992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28880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3757.5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29312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4518.5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3905.5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13817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6245.5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1005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6287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2834.5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88320.5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38528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60100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57558.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1251.5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29234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6130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59692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2271.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9047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743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72388.5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80347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4106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4195.5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3855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47713.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7257.5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7124.5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631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3708.5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17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678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2757.5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5857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3867.5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59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48888.5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102127.5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9547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3150.5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2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4591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2396.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9883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539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5036.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69965.5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5873.5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6078.5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070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3241.5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637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463.5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5638.5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91910.5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1476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5255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7211.5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4307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5340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1632.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2744.5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39471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6697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5691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49482.5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24375.5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743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372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5259.5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59959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719.5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54371.5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42123.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6970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6697.5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1281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60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786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45.5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804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7140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6817.5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60.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7190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1062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60984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574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34375.5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6946.5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4316.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2738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6101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60904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3892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5092.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2905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84261.5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57944.5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8401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7293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3152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3286.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4079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61.5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6950.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27942.5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5619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56258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92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397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87362.5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5176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3426.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489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7412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23331.5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208.5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4406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2792.5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2235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5571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5294.5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52921.5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653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576.5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30926.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602.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1698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28943.5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273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343.5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661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4193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526.5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2176.5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258.5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3264.5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37373.5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2386.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6179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3380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602.5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2499.5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4169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945.5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01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532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6290.5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35999.5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68722.5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3864.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149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5952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7141.5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95840.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3866.5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227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614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7241.5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9554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7446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54398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7053.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495.5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310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2484.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2541.5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72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550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68726.5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5444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5673.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39556.5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3090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76378.5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4575.5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7400.5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6005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6573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4289.5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1368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4420.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69720.5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2566.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5642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5501.5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4612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6314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1268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56484.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98485.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12204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4358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819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1406.5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1328.5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254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4740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3322.5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81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7363.5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76893.5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39971.5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4048.5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6532.5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19451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3520.5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98616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4036.5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0577.5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71913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2766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108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63928.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512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2745.5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97757.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16058.5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1520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4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5630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1090.5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4785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1160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6232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4815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78659.5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3961.5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008.5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84.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1632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5607.5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77399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123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47606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6371.5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1.5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4452.5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1822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361.5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05.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6595.5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577.5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942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62942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4350.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5255.5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6000.5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244.5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18029.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1908.5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98901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697.5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1062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4588.5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10570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4965.5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62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6350.5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2042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97290.5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3393.5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796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1669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100081.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068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2007.5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2920.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2513.5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88458.5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5692.5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5072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55.5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42933.5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5094.5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195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3113.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2846.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3136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6041.5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4202.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28748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7709.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487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03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861.5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3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80307.5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52126.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1000.5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78966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3921.5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18264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6282.5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4096.5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3380.5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2366.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3477.5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5461.5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2555.5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6659.5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35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6856.5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61355.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4115.5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4321.5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29126.5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719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49602.5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3214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1511.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4250.5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6513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2622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4366.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43629.5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39686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6132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3095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9536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5145.5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59464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161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6960.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2481.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6108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3451.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5666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6677.5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3841.5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37457.5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7629.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2463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2371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9098.5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31970.5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65DBF-D6E0-534B-A271-5794C462AC0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20">
    <chartFormat chart="0" format="13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3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3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3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3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A9105-61DC-574B-958D-0086640A7B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2">
    <chartFormat chart="0" format="1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ABC3A-61EF-7348-A6A0-D04098A9D3D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3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Row" showAll="0" countASubtotal="1">
      <items count="8">
        <item x="2"/>
        <item x="0"/>
        <item x="5"/>
        <item x="3"/>
        <item x="4"/>
        <item x="6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 countASubtotal="1">
      <items count="10">
        <item x="4"/>
        <item x="0"/>
        <item x="6"/>
        <item x="8"/>
        <item x="1"/>
        <item x="7"/>
        <item x="5"/>
        <item x="2"/>
        <item x="3"/>
        <item t="countA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5" subtotal="count" baseField="0" baseItem="0"/>
  </dataFields>
  <chartFormats count="8">
    <chartFormat chart="0" format="12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8F0A27-7798-6B42-912E-042CBA6DD7E0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Years" axis="axisPage" numFmtId="165" sortType="ascending" countSubtotal="1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count"/>
      </items>
    </pivotField>
    <pivotField numFmtId="164" showAll="0"/>
    <pivotField axis="axisRow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>
      <items count="7">
        <item sd="0" x="0"/>
        <item x="1"/>
        <item x="2"/>
        <item x="3"/>
        <item x="4"/>
        <item sd="0" x="5"/>
        <item t="default"/>
      </items>
    </pivotField>
    <pivotField>
      <items count="14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x="11"/>
        <item h="1"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18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B919C-F3E7-9844-BB7C-EFDFB393E27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25">
    <chartFormat chart="0" format="1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5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5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57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1D864-4AB4-B34E-80ED-0224F6909339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A3:F14" firstHeaderRow="1" firstDataRow="2" firstDataCol="1"/>
  <pivotFields count="18">
    <pivotField showAll="0"/>
    <pivotField showAll="0"/>
    <pivotField showAll="0"/>
    <pivotField showAll="0"/>
    <pivotField dataField="1"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axis="axisCol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um of pledged" fld="4" baseField="0" baseItem="0"/>
  </dataFields>
  <chartFormats count="21">
    <chartFormat chart="0" format="13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3" format="3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3" format="3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23" format="4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23" format="4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3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3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3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3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8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8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8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8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9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9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9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9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8A8ED-48C2-9A44-99E1-6EF659052917}" name="Table1" displayName="Table1" ref="F1:H8" totalsRowShown="0" headerRowDxfId="23">
  <autoFilter ref="F1:H8" xr:uid="{1588A8ED-48C2-9A44-99E1-6EF659052917}"/>
  <tableColumns count="3">
    <tableColumn id="1" xr3:uid="{D9E4434A-B69B-3C4C-A602-6DD15FA7512D}" name="Column1"/>
    <tableColumn id="2" xr3:uid="{61980967-15C8-D848-BD25-68907A010AB4}" name="successful"/>
    <tableColumn id="3" xr3:uid="{53740524-5B30-BA4A-9589-FDA0F2DEF6A5}" name="fail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6C4DE-5CE8-B840-9B2E-2E594113A5F7}" name="Table13" displayName="Table13" ref="J1:L8" totalsRowShown="0" headerRowDxfId="22">
  <tableColumns count="3">
    <tableColumn id="1" xr3:uid="{75B9A18B-2908-D84C-8F72-B5E50C95BB09}" name="Column1"/>
    <tableColumn id="2" xr3:uid="{C30FF026-141A-E945-AF75-56BA01582AF8}" name="successful"/>
    <tableColumn id="3" xr3:uid="{7215A30E-3FC9-3A4B-90DD-773703035580}" name="fai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01"/>
  <sheetViews>
    <sheetView tabSelected="1" workbookViewId="0">
      <selection activeCell="S1" sqref="S1:T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8.83203125" style="10" bestFit="1" customWidth="1"/>
    <col min="8" max="8" width="13" bestFit="1" customWidth="1"/>
    <col min="9" max="9" width="16" bestFit="1" customWidth="1"/>
    <col min="12" max="13" width="11.1640625" bestFit="1" customWidth="1"/>
    <col min="14" max="14" width="21.6640625" style="12" bestFit="1" customWidth="1"/>
    <col min="15" max="15" width="19.83203125" style="12" bestFit="1" customWidth="1"/>
    <col min="18" max="18" width="28" bestFit="1" customWidth="1"/>
    <col min="19" max="19" width="14.33203125" style="4" bestFit="1" customWidth="1"/>
    <col min="20" max="20" width="16.6640625" style="4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6" t="s">
        <v>2029</v>
      </c>
      <c r="G1" s="1" t="s">
        <v>4</v>
      </c>
      <c r="H1" s="1" t="s">
        <v>5</v>
      </c>
      <c r="I1" s="2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7" t="s">
        <v>2069</v>
      </c>
      <c r="O1" s="17" t="s">
        <v>2070</v>
      </c>
      <c r="P1" s="1" t="s">
        <v>10</v>
      </c>
      <c r="Q1" s="1" t="s">
        <v>11</v>
      </c>
      <c r="R1" s="1" t="s">
        <v>2028</v>
      </c>
      <c r="S1" s="28" t="s">
        <v>2031</v>
      </c>
      <c r="T1" s="28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21">
        <f>IFERROR(E2/H2,0)</f>
        <v>0</v>
      </c>
      <c r="G2" t="s">
        <v>14</v>
      </c>
      <c r="H2">
        <v>0</v>
      </c>
      <c r="I2" s="9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 t="shared" ref="N2:N65" si="0">(((L2/60)/60)/24)+DATE(1970,1,1)</f>
        <v>42336.25</v>
      </c>
      <c r="O2" s="11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s="4" t="str">
        <f t="array" ref="S2:T2">_xlfn.TEXTSPLIT(R2,"/")</f>
        <v>food</v>
      </c>
      <c r="T2" s="4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21">
        <f>IFERROR(E3/H3,0)</f>
        <v>92.151898734177209</v>
      </c>
      <c r="G3" t="s">
        <v>20</v>
      </c>
      <c r="H3">
        <v>158</v>
      </c>
      <c r="I3" s="9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si="0"/>
        <v>41870.208333333336</v>
      </c>
      <c r="O3" s="11">
        <f t="shared" si="1"/>
        <v>41872.208333333336</v>
      </c>
      <c r="P3" t="b">
        <v>0</v>
      </c>
      <c r="Q3" t="b">
        <v>1</v>
      </c>
      <c r="R3" t="s">
        <v>23</v>
      </c>
      <c r="S3" s="4" t="str">
        <f t="array" ref="S3:T3">_xlfn.TEXTSPLIT(R3,"/")</f>
        <v>music</v>
      </c>
      <c r="T3" s="4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21">
        <f t="shared" ref="F4:F67" si="2">IFERROR(E4/H4,0)</f>
        <v>100.01614035087719</v>
      </c>
      <c r="G4" t="s">
        <v>20</v>
      </c>
      <c r="H4">
        <v>1425</v>
      </c>
      <c r="I4" s="9">
        <f t="shared" ref="I4:I67" si="3">IFERROR(E4/H4,0)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0"/>
        <v>41595.25</v>
      </c>
      <c r="O4" s="11">
        <f t="shared" si="1"/>
        <v>41597.25</v>
      </c>
      <c r="P4" t="b">
        <v>0</v>
      </c>
      <c r="Q4" t="b">
        <v>0</v>
      </c>
      <c r="R4" t="s">
        <v>28</v>
      </c>
      <c r="S4" s="4" t="str">
        <f t="array" ref="S4:T4">_xlfn.TEXTSPLIT(R4,"/")</f>
        <v>technology</v>
      </c>
      <c r="T4" s="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21">
        <f t="shared" si="2"/>
        <v>103.20833333333333</v>
      </c>
      <c r="G5" t="s">
        <v>14</v>
      </c>
      <c r="H5">
        <v>24</v>
      </c>
      <c r="I5" s="9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0"/>
        <v>43688.208333333328</v>
      </c>
      <c r="O5" s="11">
        <f t="shared" si="1"/>
        <v>43728.208333333328</v>
      </c>
      <c r="P5" t="b">
        <v>0</v>
      </c>
      <c r="Q5" t="b">
        <v>0</v>
      </c>
      <c r="R5" t="s">
        <v>23</v>
      </c>
      <c r="S5" s="4" t="str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21">
        <f t="shared" si="2"/>
        <v>99.339622641509436</v>
      </c>
      <c r="G6" t="s">
        <v>14</v>
      </c>
      <c r="H6">
        <v>53</v>
      </c>
      <c r="I6" s="9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0"/>
        <v>43485.25</v>
      </c>
      <c r="O6" s="11">
        <f t="shared" si="1"/>
        <v>43489.25</v>
      </c>
      <c r="P6" t="b">
        <v>0</v>
      </c>
      <c r="Q6" t="b">
        <v>0</v>
      </c>
      <c r="R6" t="s">
        <v>33</v>
      </c>
      <c r="S6" s="4" t="str">
        <f t="array" ref="S6:T6">_xlfn.TEXTSPLIT(R6,"/")</f>
        <v>theater</v>
      </c>
      <c r="T6" s="4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21">
        <f t="shared" si="2"/>
        <v>75.833333333333329</v>
      </c>
      <c r="G7" t="s">
        <v>20</v>
      </c>
      <c r="H7">
        <v>174</v>
      </c>
      <c r="I7" s="9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0"/>
        <v>41149.208333333336</v>
      </c>
      <c r="O7" s="11">
        <f t="shared" si="1"/>
        <v>41160.208333333336</v>
      </c>
      <c r="P7" t="b">
        <v>0</v>
      </c>
      <c r="Q7" t="b">
        <v>0</v>
      </c>
      <c r="R7" t="s">
        <v>33</v>
      </c>
      <c r="S7" s="4" t="str">
        <f t="array" ref="S7:T7">_xlfn.TEXTSPLIT(R7,"/")</f>
        <v>theater</v>
      </c>
      <c r="T7" s="4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21">
        <f t="shared" si="2"/>
        <v>60.555555555555557</v>
      </c>
      <c r="G8" t="s">
        <v>14</v>
      </c>
      <c r="H8">
        <v>18</v>
      </c>
      <c r="I8" s="9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0"/>
        <v>42991.208333333328</v>
      </c>
      <c r="O8" s="11">
        <f t="shared" si="1"/>
        <v>42992.208333333328</v>
      </c>
      <c r="P8" t="b">
        <v>0</v>
      </c>
      <c r="Q8" t="b">
        <v>0</v>
      </c>
      <c r="R8" t="s">
        <v>42</v>
      </c>
      <c r="S8" s="4" t="str">
        <f t="array" ref="S8:T8">_xlfn.TEXTSPLIT(R8,"/")</f>
        <v>film &amp; video</v>
      </c>
      <c r="T8" s="4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21">
        <f t="shared" si="2"/>
        <v>64.93832599118943</v>
      </c>
      <c r="G9" t="s">
        <v>20</v>
      </c>
      <c r="H9">
        <v>227</v>
      </c>
      <c r="I9" s="9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0"/>
        <v>42229.208333333328</v>
      </c>
      <c r="O9" s="11">
        <f t="shared" si="1"/>
        <v>42231.208333333328</v>
      </c>
      <c r="P9" t="b">
        <v>0</v>
      </c>
      <c r="Q9" t="b">
        <v>0</v>
      </c>
      <c r="R9" t="s">
        <v>33</v>
      </c>
      <c r="S9" s="4" t="str">
        <f t="array" ref="S9:T9">_xlfn.TEXTSPLIT(R9,"/")</f>
        <v>theater</v>
      </c>
      <c r="T9" s="4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21">
        <f t="shared" si="2"/>
        <v>30.997175141242938</v>
      </c>
      <c r="G10" t="s">
        <v>47</v>
      </c>
      <c r="H10">
        <v>708</v>
      </c>
      <c r="I10" s="9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0"/>
        <v>40399.208333333336</v>
      </c>
      <c r="O10" s="11">
        <f t="shared" si="1"/>
        <v>40401.208333333336</v>
      </c>
      <c r="P10" t="b">
        <v>0</v>
      </c>
      <c r="Q10" t="b">
        <v>0</v>
      </c>
      <c r="R10" t="s">
        <v>33</v>
      </c>
      <c r="S10" s="4" t="str">
        <f t="array" ref="S10:T10">_xlfn.TEXTSPLIT(R10,"/")</f>
        <v>theater</v>
      </c>
      <c r="T10" s="4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21">
        <f t="shared" si="2"/>
        <v>72.909090909090907</v>
      </c>
      <c r="G11" t="s">
        <v>14</v>
      </c>
      <c r="H11">
        <v>44</v>
      </c>
      <c r="I11" s="9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0"/>
        <v>41536.208333333336</v>
      </c>
      <c r="O11" s="11">
        <f t="shared" si="1"/>
        <v>41585.25</v>
      </c>
      <c r="P11" t="b">
        <v>0</v>
      </c>
      <c r="Q11" t="b">
        <v>0</v>
      </c>
      <c r="R11" t="s">
        <v>50</v>
      </c>
      <c r="S11" s="4" t="str">
        <f t="array" ref="S11:T11">_xlfn.TEXTSPLIT(R11,"/")</f>
        <v>music</v>
      </c>
      <c r="T11" s="4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21">
        <f t="shared" si="2"/>
        <v>62.9</v>
      </c>
      <c r="G12" t="s">
        <v>20</v>
      </c>
      <c r="H12">
        <v>220</v>
      </c>
      <c r="I12" s="9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0"/>
        <v>40404.208333333336</v>
      </c>
      <c r="O12" s="11">
        <f t="shared" si="1"/>
        <v>40452.208333333336</v>
      </c>
      <c r="P12" t="b">
        <v>0</v>
      </c>
      <c r="Q12" t="b">
        <v>0</v>
      </c>
      <c r="R12" t="s">
        <v>53</v>
      </c>
      <c r="S12" s="4" t="str">
        <f t="array" ref="S12:T12">_xlfn.TEXTSPLIT(R12,"/")</f>
        <v>film &amp; video</v>
      </c>
      <c r="T12" s="4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21">
        <f t="shared" si="2"/>
        <v>112.22222222222223</v>
      </c>
      <c r="G13" t="s">
        <v>14</v>
      </c>
      <c r="H13">
        <v>27</v>
      </c>
      <c r="I13" s="9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0"/>
        <v>40442.208333333336</v>
      </c>
      <c r="O13" s="11">
        <f t="shared" si="1"/>
        <v>40448.208333333336</v>
      </c>
      <c r="P13" t="b">
        <v>0</v>
      </c>
      <c r="Q13" t="b">
        <v>1</v>
      </c>
      <c r="R13" t="s">
        <v>33</v>
      </c>
      <c r="S13" s="4" t="str">
        <f t="array" ref="S13:T13">_xlfn.TEXTSPLIT(R13,"/")</f>
        <v>theater</v>
      </c>
      <c r="T13" s="4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21">
        <f t="shared" si="2"/>
        <v>102.34545454545454</v>
      </c>
      <c r="G14" t="s">
        <v>14</v>
      </c>
      <c r="H14">
        <v>55</v>
      </c>
      <c r="I14" s="9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0"/>
        <v>43760.208333333328</v>
      </c>
      <c r="O14" s="11">
        <f t="shared" si="1"/>
        <v>43768.208333333328</v>
      </c>
      <c r="P14" t="b">
        <v>0</v>
      </c>
      <c r="Q14" t="b">
        <v>0</v>
      </c>
      <c r="R14" t="s">
        <v>53</v>
      </c>
      <c r="S14" s="4" t="str">
        <f t="array" ref="S14:T14">_xlfn.TEXTSPLIT(R14,"/")</f>
        <v>film &amp; video</v>
      </c>
      <c r="T14" s="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21">
        <f t="shared" si="2"/>
        <v>105.05102040816327</v>
      </c>
      <c r="G15" t="s">
        <v>20</v>
      </c>
      <c r="H15">
        <v>98</v>
      </c>
      <c r="I15" s="9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0"/>
        <v>42532.208333333328</v>
      </c>
      <c r="O15" s="11">
        <f t="shared" si="1"/>
        <v>42544.208333333328</v>
      </c>
      <c r="P15" t="b">
        <v>0</v>
      </c>
      <c r="Q15" t="b">
        <v>0</v>
      </c>
      <c r="R15" t="s">
        <v>60</v>
      </c>
      <c r="S15" s="4" t="str">
        <f t="array" ref="S15:T15">_xlfn.TEXTSPLIT(R15,"/")</f>
        <v>music</v>
      </c>
      <c r="T15" s="4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21">
        <f t="shared" si="2"/>
        <v>94.144999999999996</v>
      </c>
      <c r="G16" t="s">
        <v>14</v>
      </c>
      <c r="H16">
        <v>200</v>
      </c>
      <c r="I16" s="9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0"/>
        <v>40974.25</v>
      </c>
      <c r="O16" s="11">
        <f t="shared" si="1"/>
        <v>41001.208333333336</v>
      </c>
      <c r="P16" t="b">
        <v>0</v>
      </c>
      <c r="Q16" t="b">
        <v>0</v>
      </c>
      <c r="R16" t="s">
        <v>60</v>
      </c>
      <c r="S16" s="4" t="str">
        <f t="array" ref="S16:T16">_xlfn.TEXTSPLIT(R16,"/")</f>
        <v>music</v>
      </c>
      <c r="T16" s="4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21">
        <f t="shared" si="2"/>
        <v>84.986725663716811</v>
      </c>
      <c r="G17" t="s">
        <v>14</v>
      </c>
      <c r="H17">
        <v>452</v>
      </c>
      <c r="I17" s="9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0"/>
        <v>43809.25</v>
      </c>
      <c r="O17" s="11">
        <f t="shared" si="1"/>
        <v>43813.25</v>
      </c>
      <c r="P17" t="b">
        <v>0</v>
      </c>
      <c r="Q17" t="b">
        <v>0</v>
      </c>
      <c r="R17" t="s">
        <v>65</v>
      </c>
      <c r="S17" s="4" t="str">
        <f t="array" ref="S17:T17">_xlfn.TEXTSPLIT(R17,"/")</f>
        <v>technology</v>
      </c>
      <c r="T17" s="4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21">
        <f t="shared" si="2"/>
        <v>110.41</v>
      </c>
      <c r="G18" t="s">
        <v>20</v>
      </c>
      <c r="H18">
        <v>100</v>
      </c>
      <c r="I18" s="9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0"/>
        <v>41661.25</v>
      </c>
      <c r="O18" s="11">
        <f t="shared" si="1"/>
        <v>41683.25</v>
      </c>
      <c r="P18" t="b">
        <v>0</v>
      </c>
      <c r="Q18" t="b">
        <v>0</v>
      </c>
      <c r="R18" t="s">
        <v>68</v>
      </c>
      <c r="S18" s="4" t="str">
        <f t="array" ref="S18:T18">_xlfn.TEXTSPLIT(R18,"/")</f>
        <v>publishing</v>
      </c>
      <c r="T18" s="4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21">
        <f t="shared" si="2"/>
        <v>107.96236989591674</v>
      </c>
      <c r="G19" t="s">
        <v>20</v>
      </c>
      <c r="H19">
        <v>1249</v>
      </c>
      <c r="I19" s="9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0"/>
        <v>40555.25</v>
      </c>
      <c r="O19" s="11">
        <f t="shared" si="1"/>
        <v>40556.25</v>
      </c>
      <c r="P19" t="b">
        <v>0</v>
      </c>
      <c r="Q19" t="b">
        <v>0</v>
      </c>
      <c r="R19" t="s">
        <v>71</v>
      </c>
      <c r="S19" s="4" t="str">
        <f t="array" ref="S19:T19">_xlfn.TEXTSPLIT(R19,"/")</f>
        <v>film &amp; video</v>
      </c>
      <c r="T19" s="4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21">
        <f t="shared" si="2"/>
        <v>45.103703703703701</v>
      </c>
      <c r="G20" t="s">
        <v>74</v>
      </c>
      <c r="H20">
        <v>135</v>
      </c>
      <c r="I20" s="9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0"/>
        <v>43351.208333333328</v>
      </c>
      <c r="O20" s="11">
        <f t="shared" si="1"/>
        <v>43359.208333333328</v>
      </c>
      <c r="P20" t="b">
        <v>0</v>
      </c>
      <c r="Q20" t="b">
        <v>0</v>
      </c>
      <c r="R20" t="s">
        <v>33</v>
      </c>
      <c r="S20" s="4" t="str">
        <f t="array" ref="S20:T20">_xlfn.TEXTSPLIT(R20,"/")</f>
        <v>theater</v>
      </c>
      <c r="T20" s="4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21">
        <f t="shared" si="2"/>
        <v>45.001483679525222</v>
      </c>
      <c r="G21" t="s">
        <v>14</v>
      </c>
      <c r="H21">
        <v>674</v>
      </c>
      <c r="I21" s="9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0"/>
        <v>43528.25</v>
      </c>
      <c r="O21" s="11">
        <f t="shared" si="1"/>
        <v>43549.208333333328</v>
      </c>
      <c r="P21" t="b">
        <v>0</v>
      </c>
      <c r="Q21" t="b">
        <v>1</v>
      </c>
      <c r="R21" t="s">
        <v>33</v>
      </c>
      <c r="S21" s="4" t="str">
        <f t="array" ref="S21:T21">_xlfn.TEXTSPLIT(R21,"/")</f>
        <v>theater</v>
      </c>
      <c r="T21" s="4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21">
        <f t="shared" si="2"/>
        <v>105.97134670487107</v>
      </c>
      <c r="G22" t="s">
        <v>20</v>
      </c>
      <c r="H22">
        <v>1396</v>
      </c>
      <c r="I22" s="9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0"/>
        <v>41848.208333333336</v>
      </c>
      <c r="O22" s="11">
        <f t="shared" si="1"/>
        <v>41848.208333333336</v>
      </c>
      <c r="P22" t="b">
        <v>0</v>
      </c>
      <c r="Q22" t="b">
        <v>0</v>
      </c>
      <c r="R22" t="s">
        <v>53</v>
      </c>
      <c r="S22" s="4" t="str">
        <f t="array" ref="S22:T22">_xlfn.TEXTSPLIT(R22,"/")</f>
        <v>film &amp; video</v>
      </c>
      <c r="T22" s="4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21">
        <f t="shared" si="2"/>
        <v>69.055555555555557</v>
      </c>
      <c r="G23" t="s">
        <v>14</v>
      </c>
      <c r="H23">
        <v>558</v>
      </c>
      <c r="I23" s="9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0"/>
        <v>40770.208333333336</v>
      </c>
      <c r="O23" s="11">
        <f t="shared" si="1"/>
        <v>40804.208333333336</v>
      </c>
      <c r="P23" t="b">
        <v>0</v>
      </c>
      <c r="Q23" t="b">
        <v>0</v>
      </c>
      <c r="R23" t="s">
        <v>33</v>
      </c>
      <c r="S23" s="4" t="str">
        <f t="array" ref="S23:T23">_xlfn.TEXTSPLIT(R23,"/")</f>
        <v>theater</v>
      </c>
      <c r="T23" s="4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21">
        <f t="shared" si="2"/>
        <v>85.044943820224717</v>
      </c>
      <c r="G24" t="s">
        <v>20</v>
      </c>
      <c r="H24">
        <v>890</v>
      </c>
      <c r="I24" s="9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0"/>
        <v>43193.208333333328</v>
      </c>
      <c r="O24" s="11">
        <f t="shared" si="1"/>
        <v>43208.208333333328</v>
      </c>
      <c r="P24" t="b">
        <v>0</v>
      </c>
      <c r="Q24" t="b">
        <v>0</v>
      </c>
      <c r="R24" t="s">
        <v>33</v>
      </c>
      <c r="S24" s="4" t="str">
        <f t="array" ref="S24:T24">_xlfn.TEXTSPLIT(R24,"/")</f>
        <v>theater</v>
      </c>
      <c r="T24" s="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21">
        <f t="shared" si="2"/>
        <v>105.22535211267606</v>
      </c>
      <c r="G25" t="s">
        <v>20</v>
      </c>
      <c r="H25">
        <v>142</v>
      </c>
      <c r="I25" s="9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0"/>
        <v>43510.25</v>
      </c>
      <c r="O25" s="11">
        <f t="shared" si="1"/>
        <v>43563.208333333328</v>
      </c>
      <c r="P25" t="b">
        <v>0</v>
      </c>
      <c r="Q25" t="b">
        <v>0</v>
      </c>
      <c r="R25" t="s">
        <v>42</v>
      </c>
      <c r="S25" s="4" t="str">
        <f t="array" ref="S25:T25">_xlfn.TEXTSPLIT(R25,"/")</f>
        <v>film &amp; video</v>
      </c>
      <c r="T25" s="4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21">
        <f t="shared" si="2"/>
        <v>39.003741114852225</v>
      </c>
      <c r="G26" t="s">
        <v>20</v>
      </c>
      <c r="H26">
        <v>2673</v>
      </c>
      <c r="I26" s="9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0"/>
        <v>41811.208333333336</v>
      </c>
      <c r="O26" s="11">
        <f t="shared" si="1"/>
        <v>41813.208333333336</v>
      </c>
      <c r="P26" t="b">
        <v>0</v>
      </c>
      <c r="Q26" t="b">
        <v>0</v>
      </c>
      <c r="R26" t="s">
        <v>65</v>
      </c>
      <c r="S26" s="4" t="str">
        <f t="array" ref="S26:T26">_xlfn.TEXTSPLIT(R26,"/")</f>
        <v>technology</v>
      </c>
      <c r="T26" s="4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21">
        <f t="shared" si="2"/>
        <v>73.030674846625772</v>
      </c>
      <c r="G27" t="s">
        <v>20</v>
      </c>
      <c r="H27">
        <v>163</v>
      </c>
      <c r="I27" s="9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0"/>
        <v>40681.208333333336</v>
      </c>
      <c r="O27" s="11">
        <f t="shared" si="1"/>
        <v>40701.208333333336</v>
      </c>
      <c r="P27" t="b">
        <v>0</v>
      </c>
      <c r="Q27" t="b">
        <v>1</v>
      </c>
      <c r="R27" t="s">
        <v>89</v>
      </c>
      <c r="S27" s="4" t="str">
        <f t="array" ref="S27:T27">_xlfn.TEXTSPLIT(R27,"/")</f>
        <v>games</v>
      </c>
      <c r="T27" s="4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21">
        <f t="shared" si="2"/>
        <v>35.009459459459457</v>
      </c>
      <c r="G28" t="s">
        <v>74</v>
      </c>
      <c r="H28">
        <v>1480</v>
      </c>
      <c r="I28" s="9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0"/>
        <v>43312.208333333328</v>
      </c>
      <c r="O28" s="11">
        <f t="shared" si="1"/>
        <v>43339.208333333328</v>
      </c>
      <c r="P28" t="b">
        <v>0</v>
      </c>
      <c r="Q28" t="b">
        <v>0</v>
      </c>
      <c r="R28" t="s">
        <v>33</v>
      </c>
      <c r="S28" s="4" t="str">
        <f t="array" ref="S28:T28">_xlfn.TEXTSPLIT(R28,"/")</f>
        <v>theater</v>
      </c>
      <c r="T28" s="4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21">
        <f t="shared" si="2"/>
        <v>106.6</v>
      </c>
      <c r="G29" t="s">
        <v>14</v>
      </c>
      <c r="H29">
        <v>15</v>
      </c>
      <c r="I29" s="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0"/>
        <v>42280.208333333328</v>
      </c>
      <c r="O29" s="11">
        <f t="shared" si="1"/>
        <v>42288.208333333328</v>
      </c>
      <c r="P29" t="b">
        <v>0</v>
      </c>
      <c r="Q29" t="b">
        <v>0</v>
      </c>
      <c r="R29" t="s">
        <v>23</v>
      </c>
      <c r="S29" s="4" t="str">
        <f t="array" ref="S29:T29">_xlfn.TEXTSPLIT(R29,"/")</f>
        <v>music</v>
      </c>
      <c r="T29" s="4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21">
        <f t="shared" si="2"/>
        <v>61.997747747747745</v>
      </c>
      <c r="G30" t="s">
        <v>20</v>
      </c>
      <c r="H30">
        <v>2220</v>
      </c>
      <c r="I30" s="9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0"/>
        <v>40218.25</v>
      </c>
      <c r="O30" s="11">
        <f t="shared" si="1"/>
        <v>40241.25</v>
      </c>
      <c r="P30" t="b">
        <v>0</v>
      </c>
      <c r="Q30" t="b">
        <v>1</v>
      </c>
      <c r="R30" t="s">
        <v>33</v>
      </c>
      <c r="S30" s="4" t="str">
        <f t="array" ref="S30:T30">_xlfn.TEXTSPLIT(R30,"/")</f>
        <v>theater</v>
      </c>
      <c r="T30" s="4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21">
        <f t="shared" si="2"/>
        <v>94.000622665006233</v>
      </c>
      <c r="G31" t="s">
        <v>20</v>
      </c>
      <c r="H31">
        <v>1606</v>
      </c>
      <c r="I31" s="9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0"/>
        <v>43301.208333333328</v>
      </c>
      <c r="O31" s="11">
        <f t="shared" si="1"/>
        <v>43341.208333333328</v>
      </c>
      <c r="P31" t="b">
        <v>0</v>
      </c>
      <c r="Q31" t="b">
        <v>0</v>
      </c>
      <c r="R31" t="s">
        <v>100</v>
      </c>
      <c r="S31" s="4" t="str">
        <f t="array" ref="S31:T31">_xlfn.TEXTSPLIT(R31,"/")</f>
        <v>film &amp; video</v>
      </c>
      <c r="T31" s="4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21">
        <f t="shared" si="2"/>
        <v>112.05426356589147</v>
      </c>
      <c r="G32" t="s">
        <v>20</v>
      </c>
      <c r="H32">
        <v>129</v>
      </c>
      <c r="I32" s="9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0"/>
        <v>43609.208333333328</v>
      </c>
      <c r="O32" s="11">
        <f t="shared" si="1"/>
        <v>43614.208333333328</v>
      </c>
      <c r="P32" t="b">
        <v>0</v>
      </c>
      <c r="Q32" t="b">
        <v>0</v>
      </c>
      <c r="R32" t="s">
        <v>71</v>
      </c>
      <c r="S32" s="4" t="str">
        <f t="array" ref="S32:T32">_xlfn.TEXTSPLIT(R32,"/")</f>
        <v>film &amp; video</v>
      </c>
      <c r="T32" s="4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21">
        <f t="shared" si="2"/>
        <v>48.008849557522126</v>
      </c>
      <c r="G33" t="s">
        <v>20</v>
      </c>
      <c r="H33">
        <v>226</v>
      </c>
      <c r="I33" s="9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0"/>
        <v>42374.25</v>
      </c>
      <c r="O33" s="11">
        <f t="shared" si="1"/>
        <v>42402.25</v>
      </c>
      <c r="P33" t="b">
        <v>0</v>
      </c>
      <c r="Q33" t="b">
        <v>0</v>
      </c>
      <c r="R33" t="s">
        <v>89</v>
      </c>
      <c r="S33" s="4" t="str">
        <f t="array" ref="S33:T33">_xlfn.TEXTSPLIT(R33,"/")</f>
        <v>games</v>
      </c>
      <c r="T33" s="4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21">
        <f t="shared" si="2"/>
        <v>38.004334633723452</v>
      </c>
      <c r="G34" t="s">
        <v>14</v>
      </c>
      <c r="H34">
        <v>2307</v>
      </c>
      <c r="I34" s="9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0"/>
        <v>43110.25</v>
      </c>
      <c r="O34" s="11">
        <f t="shared" si="1"/>
        <v>43137.25</v>
      </c>
      <c r="P34" t="b">
        <v>0</v>
      </c>
      <c r="Q34" t="b">
        <v>0</v>
      </c>
      <c r="R34" t="s">
        <v>42</v>
      </c>
      <c r="S34" s="4" t="str">
        <f t="array" ref="S34:T34">_xlfn.TEXTSPLIT(R34,"/")</f>
        <v>film &amp; video</v>
      </c>
      <c r="T34" s="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21">
        <f t="shared" si="2"/>
        <v>35.000184535892231</v>
      </c>
      <c r="G35" t="s">
        <v>20</v>
      </c>
      <c r="H35">
        <v>5419</v>
      </c>
      <c r="I35" s="9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0"/>
        <v>41917.208333333336</v>
      </c>
      <c r="O35" s="11">
        <f t="shared" si="1"/>
        <v>41954.25</v>
      </c>
      <c r="P35" t="b">
        <v>0</v>
      </c>
      <c r="Q35" t="b">
        <v>0</v>
      </c>
      <c r="R35" t="s">
        <v>33</v>
      </c>
      <c r="S35" s="4" t="str">
        <f t="array" ref="S35:T35">_xlfn.TEXTSPLIT(R35,"/")</f>
        <v>theater</v>
      </c>
      <c r="T35" s="4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21">
        <f t="shared" si="2"/>
        <v>85</v>
      </c>
      <c r="G36" t="s">
        <v>20</v>
      </c>
      <c r="H36">
        <v>165</v>
      </c>
      <c r="I36" s="9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0"/>
        <v>42817.208333333328</v>
      </c>
      <c r="O36" s="11">
        <f t="shared" si="1"/>
        <v>42822.208333333328</v>
      </c>
      <c r="P36" t="b">
        <v>0</v>
      </c>
      <c r="Q36" t="b">
        <v>0</v>
      </c>
      <c r="R36" t="s">
        <v>42</v>
      </c>
      <c r="S36" s="4" t="str">
        <f t="array" ref="S36:T36">_xlfn.TEXTSPLIT(R36,"/")</f>
        <v>film &amp; video</v>
      </c>
      <c r="T36" s="4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21">
        <f t="shared" si="2"/>
        <v>95.993893129770996</v>
      </c>
      <c r="G37" t="s">
        <v>20</v>
      </c>
      <c r="H37">
        <v>1965</v>
      </c>
      <c r="I37" s="9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0"/>
        <v>43484.25</v>
      </c>
      <c r="O37" s="11">
        <f t="shared" si="1"/>
        <v>43526.25</v>
      </c>
      <c r="P37" t="b">
        <v>0</v>
      </c>
      <c r="Q37" t="b">
        <v>1</v>
      </c>
      <c r="R37" t="s">
        <v>53</v>
      </c>
      <c r="S37" s="4" t="str">
        <f t="array" ref="S37:T37">_xlfn.TEXTSPLIT(R37,"/")</f>
        <v>film &amp; video</v>
      </c>
      <c r="T37" s="4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21">
        <f t="shared" si="2"/>
        <v>68.8125</v>
      </c>
      <c r="G38" t="s">
        <v>20</v>
      </c>
      <c r="H38">
        <v>16</v>
      </c>
      <c r="I38" s="9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0"/>
        <v>40600.25</v>
      </c>
      <c r="O38" s="11">
        <f t="shared" si="1"/>
        <v>40625.208333333336</v>
      </c>
      <c r="P38" t="b">
        <v>0</v>
      </c>
      <c r="Q38" t="b">
        <v>0</v>
      </c>
      <c r="R38" t="s">
        <v>33</v>
      </c>
      <c r="S38" s="4" t="str">
        <f t="array" ref="S38:T38">_xlfn.TEXTSPLIT(R38,"/")</f>
        <v>theater</v>
      </c>
      <c r="T38" s="4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21">
        <f t="shared" si="2"/>
        <v>105.97196261682242</v>
      </c>
      <c r="G39" t="s">
        <v>20</v>
      </c>
      <c r="H39">
        <v>107</v>
      </c>
      <c r="I39" s="9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0"/>
        <v>43744.208333333328</v>
      </c>
      <c r="O39" s="11">
        <f t="shared" si="1"/>
        <v>43777.25</v>
      </c>
      <c r="P39" t="b">
        <v>0</v>
      </c>
      <c r="Q39" t="b">
        <v>1</v>
      </c>
      <c r="R39" t="s">
        <v>119</v>
      </c>
      <c r="S39" s="4" t="str">
        <f t="array" ref="S39:T39">_xlfn.TEXTSPLIT(R39,"/")</f>
        <v>publishing</v>
      </c>
      <c r="T39" s="4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21">
        <f t="shared" si="2"/>
        <v>75.261194029850742</v>
      </c>
      <c r="G40" t="s">
        <v>20</v>
      </c>
      <c r="H40">
        <v>134</v>
      </c>
      <c r="I40" s="9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0"/>
        <v>40469.208333333336</v>
      </c>
      <c r="O40" s="11">
        <f t="shared" si="1"/>
        <v>40474.208333333336</v>
      </c>
      <c r="P40" t="b">
        <v>0</v>
      </c>
      <c r="Q40" t="b">
        <v>0</v>
      </c>
      <c r="R40" t="s">
        <v>122</v>
      </c>
      <c r="S40" s="4" t="str">
        <f t="array" ref="S40:T40">_xlfn.TEXTSPLIT(R40,"/")</f>
        <v>photography</v>
      </c>
      <c r="T40" s="4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21">
        <f t="shared" si="2"/>
        <v>57.125</v>
      </c>
      <c r="G41" t="s">
        <v>14</v>
      </c>
      <c r="H41">
        <v>88</v>
      </c>
      <c r="I41" s="9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0"/>
        <v>41330.25</v>
      </c>
      <c r="O41" s="11">
        <f t="shared" si="1"/>
        <v>41344.208333333336</v>
      </c>
      <c r="P41" t="b">
        <v>0</v>
      </c>
      <c r="Q41" t="b">
        <v>0</v>
      </c>
      <c r="R41" t="s">
        <v>33</v>
      </c>
      <c r="S41" s="4" t="str">
        <f t="array" ref="S41:T41">_xlfn.TEXTSPLIT(R41,"/")</f>
        <v>theater</v>
      </c>
      <c r="T41" s="4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21">
        <f t="shared" si="2"/>
        <v>75.141414141414145</v>
      </c>
      <c r="G42" t="s">
        <v>20</v>
      </c>
      <c r="H42">
        <v>198</v>
      </c>
      <c r="I42" s="9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0"/>
        <v>40334.208333333336</v>
      </c>
      <c r="O42" s="11">
        <f t="shared" si="1"/>
        <v>40353.208333333336</v>
      </c>
      <c r="P42" t="b">
        <v>0</v>
      </c>
      <c r="Q42" t="b">
        <v>1</v>
      </c>
      <c r="R42" t="s">
        <v>65</v>
      </c>
      <c r="S42" s="4" t="str">
        <f t="array" ref="S42:T42">_xlfn.TEXTSPLIT(R42,"/")</f>
        <v>technology</v>
      </c>
      <c r="T42" s="4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21">
        <f t="shared" si="2"/>
        <v>107.42342342342343</v>
      </c>
      <c r="G43" t="s">
        <v>20</v>
      </c>
      <c r="H43">
        <v>111</v>
      </c>
      <c r="I43" s="9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0"/>
        <v>41156.208333333336</v>
      </c>
      <c r="O43" s="11">
        <f t="shared" si="1"/>
        <v>41182.208333333336</v>
      </c>
      <c r="P43" t="b">
        <v>0</v>
      </c>
      <c r="Q43" t="b">
        <v>1</v>
      </c>
      <c r="R43" t="s">
        <v>23</v>
      </c>
      <c r="S43" s="4" t="str">
        <f t="array" ref="S43:T43">_xlfn.TEXTSPLIT(R43,"/")</f>
        <v>music</v>
      </c>
      <c r="T43" s="4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21">
        <f t="shared" si="2"/>
        <v>35.995495495495497</v>
      </c>
      <c r="G44" t="s">
        <v>20</v>
      </c>
      <c r="H44">
        <v>222</v>
      </c>
      <c r="I44" s="9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0"/>
        <v>40728.208333333336</v>
      </c>
      <c r="O44" s="11">
        <f t="shared" si="1"/>
        <v>40737.208333333336</v>
      </c>
      <c r="P44" t="b">
        <v>0</v>
      </c>
      <c r="Q44" t="b">
        <v>0</v>
      </c>
      <c r="R44" t="s">
        <v>17</v>
      </c>
      <c r="S44" s="4" t="str">
        <f t="array" ref="S44:T44">_xlfn.TEXTSPLIT(R44,"/")</f>
        <v>food</v>
      </c>
      <c r="T44" s="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21">
        <f t="shared" si="2"/>
        <v>26.998873148744366</v>
      </c>
      <c r="G45" t="s">
        <v>20</v>
      </c>
      <c r="H45">
        <v>6212</v>
      </c>
      <c r="I45" s="9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0"/>
        <v>41844.208333333336</v>
      </c>
      <c r="O45" s="11">
        <f t="shared" si="1"/>
        <v>41860.208333333336</v>
      </c>
      <c r="P45" t="b">
        <v>0</v>
      </c>
      <c r="Q45" t="b">
        <v>0</v>
      </c>
      <c r="R45" t="s">
        <v>133</v>
      </c>
      <c r="S45" s="4" t="str">
        <f t="array" ref="S45:T45">_xlfn.TEXTSPLIT(R45,"/")</f>
        <v>publishing</v>
      </c>
      <c r="T45" s="4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21">
        <f t="shared" si="2"/>
        <v>107.56122448979592</v>
      </c>
      <c r="G46" t="s">
        <v>20</v>
      </c>
      <c r="H46">
        <v>98</v>
      </c>
      <c r="I46" s="9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0"/>
        <v>43541.208333333328</v>
      </c>
      <c r="O46" s="11">
        <f t="shared" si="1"/>
        <v>43542.208333333328</v>
      </c>
      <c r="P46" t="b">
        <v>0</v>
      </c>
      <c r="Q46" t="b">
        <v>0</v>
      </c>
      <c r="R46" t="s">
        <v>119</v>
      </c>
      <c r="S46" s="4" t="str">
        <f t="array" ref="S46:T46">_xlfn.TEXTSPLIT(R46,"/")</f>
        <v>publishing</v>
      </c>
      <c r="T46" s="4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21">
        <f t="shared" si="2"/>
        <v>94.375</v>
      </c>
      <c r="G47" t="s">
        <v>14</v>
      </c>
      <c r="H47">
        <v>48</v>
      </c>
      <c r="I47" s="9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0"/>
        <v>42676.208333333328</v>
      </c>
      <c r="O47" s="11">
        <f t="shared" si="1"/>
        <v>42691.25</v>
      </c>
      <c r="P47" t="b">
        <v>0</v>
      </c>
      <c r="Q47" t="b">
        <v>1</v>
      </c>
      <c r="R47" t="s">
        <v>33</v>
      </c>
      <c r="S47" s="4" t="str">
        <f t="array" ref="S47:T47">_xlfn.TEXTSPLIT(R47,"/")</f>
        <v>theater</v>
      </c>
      <c r="T47" s="4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21">
        <f t="shared" si="2"/>
        <v>46.163043478260867</v>
      </c>
      <c r="G48" t="s">
        <v>20</v>
      </c>
      <c r="H48">
        <v>92</v>
      </c>
      <c r="I48" s="9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0"/>
        <v>40367.208333333336</v>
      </c>
      <c r="O48" s="11">
        <f t="shared" si="1"/>
        <v>40390.208333333336</v>
      </c>
      <c r="P48" t="b">
        <v>0</v>
      </c>
      <c r="Q48" t="b">
        <v>0</v>
      </c>
      <c r="R48" t="s">
        <v>23</v>
      </c>
      <c r="S48" s="4" t="str">
        <f t="array" ref="S48:T48">_xlfn.TEXTSPLIT(R48,"/")</f>
        <v>music</v>
      </c>
      <c r="T48" s="4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21">
        <f t="shared" si="2"/>
        <v>47.845637583892618</v>
      </c>
      <c r="G49" t="s">
        <v>20</v>
      </c>
      <c r="H49">
        <v>149</v>
      </c>
      <c r="I49" s="9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0"/>
        <v>41727.208333333336</v>
      </c>
      <c r="O49" s="11">
        <f t="shared" si="1"/>
        <v>41757.208333333336</v>
      </c>
      <c r="P49" t="b">
        <v>0</v>
      </c>
      <c r="Q49" t="b">
        <v>0</v>
      </c>
      <c r="R49" t="s">
        <v>33</v>
      </c>
      <c r="S49" s="4" t="str">
        <f t="array" ref="S49:T49">_xlfn.TEXTSPLIT(R49,"/")</f>
        <v>theater</v>
      </c>
      <c r="T49" s="4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21">
        <f t="shared" si="2"/>
        <v>53.007815713698065</v>
      </c>
      <c r="G50" t="s">
        <v>20</v>
      </c>
      <c r="H50">
        <v>2431</v>
      </c>
      <c r="I50" s="9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0"/>
        <v>42180.208333333328</v>
      </c>
      <c r="O50" s="11">
        <f t="shared" si="1"/>
        <v>42192.208333333328</v>
      </c>
      <c r="P50" t="b">
        <v>0</v>
      </c>
      <c r="Q50" t="b">
        <v>0</v>
      </c>
      <c r="R50" t="s">
        <v>33</v>
      </c>
      <c r="S50" s="4" t="str">
        <f t="array" ref="S50:T50">_xlfn.TEXTSPLIT(R50,"/")</f>
        <v>theater</v>
      </c>
      <c r="T50" s="4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21">
        <f t="shared" si="2"/>
        <v>45.059405940594061</v>
      </c>
      <c r="G51" t="s">
        <v>20</v>
      </c>
      <c r="H51">
        <v>303</v>
      </c>
      <c r="I51" s="9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0"/>
        <v>43758.208333333328</v>
      </c>
      <c r="O51" s="11">
        <f t="shared" si="1"/>
        <v>43803.25</v>
      </c>
      <c r="P51" t="b">
        <v>0</v>
      </c>
      <c r="Q51" t="b">
        <v>0</v>
      </c>
      <c r="R51" t="s">
        <v>23</v>
      </c>
      <c r="S51" s="4" t="str">
        <f t="array" ref="S51:T51">_xlfn.TEXTSPLIT(R51,"/")</f>
        <v>music</v>
      </c>
      <c r="T51" s="4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21">
        <f t="shared" si="2"/>
        <v>2</v>
      </c>
      <c r="G52" t="s">
        <v>14</v>
      </c>
      <c r="H52">
        <v>1</v>
      </c>
      <c r="I52" s="9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0"/>
        <v>41487.208333333336</v>
      </c>
      <c r="O52" s="11">
        <f t="shared" si="1"/>
        <v>41515.208333333336</v>
      </c>
      <c r="P52" t="b">
        <v>0</v>
      </c>
      <c r="Q52" t="b">
        <v>0</v>
      </c>
      <c r="R52" t="s">
        <v>148</v>
      </c>
      <c r="S52" s="4" t="str">
        <f t="array" ref="S52:T52">_xlfn.TEXTSPLIT(R52,"/")</f>
        <v>music</v>
      </c>
      <c r="T52" s="4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21">
        <f t="shared" si="2"/>
        <v>99.006816632583508</v>
      </c>
      <c r="G53" t="s">
        <v>14</v>
      </c>
      <c r="H53">
        <v>1467</v>
      </c>
      <c r="I53" s="9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0"/>
        <v>40995.208333333336</v>
      </c>
      <c r="O53" s="11">
        <f t="shared" si="1"/>
        <v>41011.208333333336</v>
      </c>
      <c r="P53" t="b">
        <v>0</v>
      </c>
      <c r="Q53" t="b">
        <v>1</v>
      </c>
      <c r="R53" t="s">
        <v>65</v>
      </c>
      <c r="S53" s="4" t="str">
        <f t="array" ref="S53:T53">_xlfn.TEXTSPLIT(R53,"/")</f>
        <v>technology</v>
      </c>
      <c r="T53" s="4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21">
        <f t="shared" si="2"/>
        <v>32.786666666666669</v>
      </c>
      <c r="G54" t="s">
        <v>14</v>
      </c>
      <c r="H54">
        <v>75</v>
      </c>
      <c r="I54" s="9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0"/>
        <v>40436.208333333336</v>
      </c>
      <c r="O54" s="11">
        <f t="shared" si="1"/>
        <v>40440.208333333336</v>
      </c>
      <c r="P54" t="b">
        <v>0</v>
      </c>
      <c r="Q54" t="b">
        <v>0</v>
      </c>
      <c r="R54" t="s">
        <v>33</v>
      </c>
      <c r="S54" s="4" t="str">
        <f t="array" ref="S54:T54">_xlfn.TEXTSPLIT(R54,"/")</f>
        <v>theater</v>
      </c>
      <c r="T54" s="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21">
        <f t="shared" si="2"/>
        <v>59.119617224880386</v>
      </c>
      <c r="G55" t="s">
        <v>20</v>
      </c>
      <c r="H55">
        <v>209</v>
      </c>
      <c r="I55" s="9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0"/>
        <v>41779.208333333336</v>
      </c>
      <c r="O55" s="11">
        <f t="shared" si="1"/>
        <v>41818.208333333336</v>
      </c>
      <c r="P55" t="b">
        <v>0</v>
      </c>
      <c r="Q55" t="b">
        <v>0</v>
      </c>
      <c r="R55" t="s">
        <v>53</v>
      </c>
      <c r="S55" s="4" t="str">
        <f t="array" ref="S55:T55">_xlfn.TEXTSPLIT(R55,"/")</f>
        <v>film &amp; video</v>
      </c>
      <c r="T55" s="4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21">
        <f t="shared" si="2"/>
        <v>44.93333333333333</v>
      </c>
      <c r="G56" t="s">
        <v>14</v>
      </c>
      <c r="H56">
        <v>120</v>
      </c>
      <c r="I56" s="9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0"/>
        <v>43170.25</v>
      </c>
      <c r="O56" s="11">
        <f t="shared" si="1"/>
        <v>43176.208333333328</v>
      </c>
      <c r="P56" t="b">
        <v>0</v>
      </c>
      <c r="Q56" t="b">
        <v>0</v>
      </c>
      <c r="R56" t="s">
        <v>65</v>
      </c>
      <c r="S56" s="4" t="str">
        <f t="array" ref="S56:T56">_xlfn.TEXTSPLIT(R56,"/")</f>
        <v>technology</v>
      </c>
      <c r="T56" s="4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21">
        <f t="shared" si="2"/>
        <v>89.664122137404576</v>
      </c>
      <c r="G57" t="s">
        <v>20</v>
      </c>
      <c r="H57">
        <v>131</v>
      </c>
      <c r="I57" s="9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0"/>
        <v>43311.208333333328</v>
      </c>
      <c r="O57" s="11">
        <f t="shared" si="1"/>
        <v>43316.208333333328</v>
      </c>
      <c r="P57" t="b">
        <v>0</v>
      </c>
      <c r="Q57" t="b">
        <v>0</v>
      </c>
      <c r="R57" t="s">
        <v>159</v>
      </c>
      <c r="S57" s="4" t="str">
        <f t="array" ref="S57:T57">_xlfn.TEXTSPLIT(R57,"/")</f>
        <v>music</v>
      </c>
      <c r="T57" s="4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21">
        <f t="shared" si="2"/>
        <v>70.079268292682926</v>
      </c>
      <c r="G58" t="s">
        <v>20</v>
      </c>
      <c r="H58">
        <v>164</v>
      </c>
      <c r="I58" s="9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0"/>
        <v>42014.25</v>
      </c>
      <c r="O58" s="11">
        <f t="shared" si="1"/>
        <v>42021.25</v>
      </c>
      <c r="P58" t="b">
        <v>0</v>
      </c>
      <c r="Q58" t="b">
        <v>0</v>
      </c>
      <c r="R58" t="s">
        <v>65</v>
      </c>
      <c r="S58" s="4" t="str">
        <f t="array" ref="S58:T58">_xlfn.TEXTSPLIT(R58,"/")</f>
        <v>technology</v>
      </c>
      <c r="T58" s="4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21">
        <f t="shared" si="2"/>
        <v>31.059701492537314</v>
      </c>
      <c r="G59" t="s">
        <v>20</v>
      </c>
      <c r="H59">
        <v>201</v>
      </c>
      <c r="I59" s="9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0"/>
        <v>42979.208333333328</v>
      </c>
      <c r="O59" s="11">
        <f t="shared" si="1"/>
        <v>42991.208333333328</v>
      </c>
      <c r="P59" t="b">
        <v>0</v>
      </c>
      <c r="Q59" t="b">
        <v>0</v>
      </c>
      <c r="R59" t="s">
        <v>89</v>
      </c>
      <c r="S59" s="4" t="str">
        <f t="array" ref="S59:T59">_xlfn.TEXTSPLIT(R59,"/")</f>
        <v>games</v>
      </c>
      <c r="T59" s="4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21">
        <f t="shared" si="2"/>
        <v>29.061611374407583</v>
      </c>
      <c r="G60" t="s">
        <v>20</v>
      </c>
      <c r="H60">
        <v>211</v>
      </c>
      <c r="I60" s="9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0"/>
        <v>42268.208333333328</v>
      </c>
      <c r="O60" s="11">
        <f t="shared" si="1"/>
        <v>42281.208333333328</v>
      </c>
      <c r="P60" t="b">
        <v>0</v>
      </c>
      <c r="Q60" t="b">
        <v>0</v>
      </c>
      <c r="R60" t="s">
        <v>33</v>
      </c>
      <c r="S60" s="4" t="str">
        <f t="array" ref="S60:T60">_xlfn.TEXTSPLIT(R60,"/")</f>
        <v>theater</v>
      </c>
      <c r="T60" s="4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21">
        <f t="shared" si="2"/>
        <v>30.0859375</v>
      </c>
      <c r="G61" t="s">
        <v>20</v>
      </c>
      <c r="H61">
        <v>128</v>
      </c>
      <c r="I61" s="9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0"/>
        <v>42898.208333333328</v>
      </c>
      <c r="O61" s="11">
        <f t="shared" si="1"/>
        <v>42913.208333333328</v>
      </c>
      <c r="P61" t="b">
        <v>0</v>
      </c>
      <c r="Q61" t="b">
        <v>1</v>
      </c>
      <c r="R61" t="s">
        <v>33</v>
      </c>
      <c r="S61" s="4" t="str">
        <f t="array" ref="S61:T61">_xlfn.TEXTSPLIT(R61,"/")</f>
        <v>theater</v>
      </c>
      <c r="T61" s="4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21">
        <f t="shared" si="2"/>
        <v>84.998125000000002</v>
      </c>
      <c r="G62" t="s">
        <v>20</v>
      </c>
      <c r="H62">
        <v>1600</v>
      </c>
      <c r="I62" s="9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0"/>
        <v>41107.208333333336</v>
      </c>
      <c r="O62" s="11">
        <f t="shared" si="1"/>
        <v>41110.208333333336</v>
      </c>
      <c r="P62" t="b">
        <v>0</v>
      </c>
      <c r="Q62" t="b">
        <v>0</v>
      </c>
      <c r="R62" t="s">
        <v>33</v>
      </c>
      <c r="S62" s="4" t="str">
        <f t="array" ref="S62:T62">_xlfn.TEXTSPLIT(R62,"/")</f>
        <v>theater</v>
      </c>
      <c r="T62" s="4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21">
        <f t="shared" si="2"/>
        <v>82.001775410563695</v>
      </c>
      <c r="G63" t="s">
        <v>14</v>
      </c>
      <c r="H63">
        <v>2253</v>
      </c>
      <c r="I63" s="9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0"/>
        <v>40595.25</v>
      </c>
      <c r="O63" s="11">
        <f t="shared" si="1"/>
        <v>40635.208333333336</v>
      </c>
      <c r="P63" t="b">
        <v>0</v>
      </c>
      <c r="Q63" t="b">
        <v>0</v>
      </c>
      <c r="R63" t="s">
        <v>33</v>
      </c>
      <c r="S63" s="4" t="str">
        <f t="array" ref="S63:T63">_xlfn.TEXTSPLIT(R63,"/")</f>
        <v>theater</v>
      </c>
      <c r="T63" s="4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21">
        <f t="shared" si="2"/>
        <v>58.040160642570278</v>
      </c>
      <c r="G64" t="s">
        <v>20</v>
      </c>
      <c r="H64">
        <v>249</v>
      </c>
      <c r="I64" s="9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0"/>
        <v>42160.208333333328</v>
      </c>
      <c r="O64" s="11">
        <f t="shared" si="1"/>
        <v>42161.208333333328</v>
      </c>
      <c r="P64" t="b">
        <v>0</v>
      </c>
      <c r="Q64" t="b">
        <v>0</v>
      </c>
      <c r="R64" t="s">
        <v>28</v>
      </c>
      <c r="S64" s="4" t="str">
        <f t="array" ref="S64:T64">_xlfn.TEXTSPLIT(R64,"/")</f>
        <v>technology</v>
      </c>
      <c r="T64" s="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21">
        <f t="shared" si="2"/>
        <v>111.4</v>
      </c>
      <c r="G65" t="s">
        <v>14</v>
      </c>
      <c r="H65">
        <v>5</v>
      </c>
      <c r="I65" s="9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0"/>
        <v>42853.208333333328</v>
      </c>
      <c r="O65" s="11">
        <f t="shared" si="1"/>
        <v>42859.208333333328</v>
      </c>
      <c r="P65" t="b">
        <v>0</v>
      </c>
      <c r="Q65" t="b">
        <v>0</v>
      </c>
      <c r="R65" t="s">
        <v>33</v>
      </c>
      <c r="S65" s="4" t="str">
        <f t="array" ref="S65:T65">_xlfn.TEXTSPLIT(R65,"/")</f>
        <v>theater</v>
      </c>
      <c r="T65" s="4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21">
        <f t="shared" si="2"/>
        <v>71.94736842105263</v>
      </c>
      <c r="G66" t="s">
        <v>14</v>
      </c>
      <c r="H66">
        <v>38</v>
      </c>
      <c r="I66" s="9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ref="N66:N129" si="4">(((L66/60)/60)/24)+DATE(1970,1,1)</f>
        <v>43283.208333333328</v>
      </c>
      <c r="O66" s="11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s="4" t="str">
        <f t="array" ref="S66:T66">_xlfn.TEXTSPLIT(R66,"/")</f>
        <v>technology</v>
      </c>
      <c r="T66" s="4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21">
        <f t="shared" si="2"/>
        <v>61.038135593220339</v>
      </c>
      <c r="G67" t="s">
        <v>20</v>
      </c>
      <c r="H67">
        <v>236</v>
      </c>
      <c r="I67" s="9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si="4"/>
        <v>40570.25</v>
      </c>
      <c r="O67" s="11">
        <f t="shared" si="5"/>
        <v>40577.25</v>
      </c>
      <c r="P67" t="b">
        <v>0</v>
      </c>
      <c r="Q67" t="b">
        <v>0</v>
      </c>
      <c r="R67" t="s">
        <v>33</v>
      </c>
      <c r="S67" s="4" t="str">
        <f t="array" ref="S67:T67">_xlfn.TEXTSPLIT(R67,"/")</f>
        <v>theater</v>
      </c>
      <c r="T67" s="4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21">
        <f t="shared" ref="F68:F131" si="6">IFERROR(E68/H68,0)</f>
        <v>108.91666666666667</v>
      </c>
      <c r="G68" t="s">
        <v>14</v>
      </c>
      <c r="H68">
        <v>12</v>
      </c>
      <c r="I68" s="9">
        <f t="shared" ref="I68:I131" si="7">IFERROR(E68/H68,0)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4"/>
        <v>42102.208333333328</v>
      </c>
      <c r="O68" s="11">
        <f t="shared" si="5"/>
        <v>42107.208333333328</v>
      </c>
      <c r="P68" t="b">
        <v>0</v>
      </c>
      <c r="Q68" t="b">
        <v>1</v>
      </c>
      <c r="R68" t="s">
        <v>33</v>
      </c>
      <c r="S68" s="4" t="str">
        <f t="array" ref="S68:T68">_xlfn.TEXTSPLIT(R68,"/")</f>
        <v>theater</v>
      </c>
      <c r="T68" s="4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21">
        <f t="shared" si="6"/>
        <v>29.001722017220171</v>
      </c>
      <c r="G69" t="s">
        <v>20</v>
      </c>
      <c r="H69">
        <v>4065</v>
      </c>
      <c r="I69" s="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4"/>
        <v>40203.25</v>
      </c>
      <c r="O69" s="11">
        <f t="shared" si="5"/>
        <v>40208.25</v>
      </c>
      <c r="P69" t="b">
        <v>0</v>
      </c>
      <c r="Q69" t="b">
        <v>1</v>
      </c>
      <c r="R69" t="s">
        <v>65</v>
      </c>
      <c r="S69" s="4" t="str">
        <f t="array" ref="S69:T69">_xlfn.TEXTSPLIT(R69,"/")</f>
        <v>technology</v>
      </c>
      <c r="T69" s="4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21">
        <f t="shared" si="6"/>
        <v>58.975609756097562</v>
      </c>
      <c r="G70" t="s">
        <v>20</v>
      </c>
      <c r="H70">
        <v>246</v>
      </c>
      <c r="I70" s="9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4"/>
        <v>42943.208333333328</v>
      </c>
      <c r="O70" s="11">
        <f t="shared" si="5"/>
        <v>42990.208333333328</v>
      </c>
      <c r="P70" t="b">
        <v>0</v>
      </c>
      <c r="Q70" t="b">
        <v>1</v>
      </c>
      <c r="R70" t="s">
        <v>33</v>
      </c>
      <c r="S70" s="4" t="str">
        <f t="array" ref="S70:T70">_xlfn.TEXTSPLIT(R70,"/")</f>
        <v>theater</v>
      </c>
      <c r="T70" s="4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21">
        <f t="shared" si="6"/>
        <v>111.82352941176471</v>
      </c>
      <c r="G71" t="s">
        <v>74</v>
      </c>
      <c r="H71">
        <v>17</v>
      </c>
      <c r="I71" s="9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4"/>
        <v>40531.25</v>
      </c>
      <c r="O71" s="11">
        <f t="shared" si="5"/>
        <v>40565.25</v>
      </c>
      <c r="P71" t="b">
        <v>0</v>
      </c>
      <c r="Q71" t="b">
        <v>0</v>
      </c>
      <c r="R71" t="s">
        <v>33</v>
      </c>
      <c r="S71" s="4" t="str">
        <f t="array" ref="S71:T71">_xlfn.TEXTSPLIT(R71,"/")</f>
        <v>theater</v>
      </c>
      <c r="T71" s="4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21">
        <f t="shared" si="6"/>
        <v>63.995555555555555</v>
      </c>
      <c r="G72" t="s">
        <v>20</v>
      </c>
      <c r="H72">
        <v>2475</v>
      </c>
      <c r="I72" s="9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4"/>
        <v>40484.208333333336</v>
      </c>
      <c r="O72" s="11">
        <f t="shared" si="5"/>
        <v>40533.25</v>
      </c>
      <c r="P72" t="b">
        <v>0</v>
      </c>
      <c r="Q72" t="b">
        <v>1</v>
      </c>
      <c r="R72" t="s">
        <v>33</v>
      </c>
      <c r="S72" s="4" t="str">
        <f t="array" ref="S72:T72">_xlfn.TEXTSPLIT(R72,"/")</f>
        <v>theater</v>
      </c>
      <c r="T72" s="4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21">
        <f t="shared" si="6"/>
        <v>85.315789473684205</v>
      </c>
      <c r="G73" t="s">
        <v>20</v>
      </c>
      <c r="H73">
        <v>76</v>
      </c>
      <c r="I73" s="9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4"/>
        <v>43799.25</v>
      </c>
      <c r="O73" s="11">
        <f t="shared" si="5"/>
        <v>43803.25</v>
      </c>
      <c r="P73" t="b">
        <v>0</v>
      </c>
      <c r="Q73" t="b">
        <v>0</v>
      </c>
      <c r="R73" t="s">
        <v>33</v>
      </c>
      <c r="S73" s="4" t="str">
        <f t="array" ref="S73:T73">_xlfn.TEXTSPLIT(R73,"/")</f>
        <v>theater</v>
      </c>
      <c r="T73" s="4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21">
        <f t="shared" si="6"/>
        <v>74.481481481481481</v>
      </c>
      <c r="G74" t="s">
        <v>20</v>
      </c>
      <c r="H74">
        <v>54</v>
      </c>
      <c r="I74" s="9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4"/>
        <v>42186.208333333328</v>
      </c>
      <c r="O74" s="11">
        <f t="shared" si="5"/>
        <v>42222.208333333328</v>
      </c>
      <c r="P74" t="b">
        <v>0</v>
      </c>
      <c r="Q74" t="b">
        <v>0</v>
      </c>
      <c r="R74" t="s">
        <v>71</v>
      </c>
      <c r="S74" s="4" t="str">
        <f t="array" ref="S74:T74">_xlfn.TEXTSPLIT(R74,"/")</f>
        <v>film &amp; video</v>
      </c>
      <c r="T74" s="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21">
        <f t="shared" si="6"/>
        <v>105.14772727272727</v>
      </c>
      <c r="G75" t="s">
        <v>20</v>
      </c>
      <c r="H75">
        <v>88</v>
      </c>
      <c r="I75" s="9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4"/>
        <v>42701.25</v>
      </c>
      <c r="O75" s="11">
        <f t="shared" si="5"/>
        <v>42704.25</v>
      </c>
      <c r="P75" t="b">
        <v>0</v>
      </c>
      <c r="Q75" t="b">
        <v>0</v>
      </c>
      <c r="R75" t="s">
        <v>159</v>
      </c>
      <c r="S75" s="4" t="str">
        <f t="array" ref="S75:T75">_xlfn.TEXTSPLIT(R75,"/")</f>
        <v>music</v>
      </c>
      <c r="T75" s="4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21">
        <f t="shared" si="6"/>
        <v>56.188235294117646</v>
      </c>
      <c r="G76" t="s">
        <v>20</v>
      </c>
      <c r="H76">
        <v>85</v>
      </c>
      <c r="I76" s="9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4"/>
        <v>42456.208333333328</v>
      </c>
      <c r="O76" s="11">
        <f t="shared" si="5"/>
        <v>42457.208333333328</v>
      </c>
      <c r="P76" t="b">
        <v>0</v>
      </c>
      <c r="Q76" t="b">
        <v>0</v>
      </c>
      <c r="R76" t="s">
        <v>148</v>
      </c>
      <c r="S76" s="4" t="str">
        <f t="array" ref="S76:T76">_xlfn.TEXTSPLIT(R76,"/")</f>
        <v>music</v>
      </c>
      <c r="T76" s="4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21">
        <f t="shared" si="6"/>
        <v>85.917647058823533</v>
      </c>
      <c r="G77" t="s">
        <v>20</v>
      </c>
      <c r="H77">
        <v>170</v>
      </c>
      <c r="I77" s="9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4"/>
        <v>43296.208333333328</v>
      </c>
      <c r="O77" s="11">
        <f t="shared" si="5"/>
        <v>43304.208333333328</v>
      </c>
      <c r="P77" t="b">
        <v>0</v>
      </c>
      <c r="Q77" t="b">
        <v>0</v>
      </c>
      <c r="R77" t="s">
        <v>122</v>
      </c>
      <c r="S77" s="4" t="str">
        <f t="array" ref="S77:T77">_xlfn.TEXTSPLIT(R77,"/")</f>
        <v>photography</v>
      </c>
      <c r="T77" s="4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21">
        <f t="shared" si="6"/>
        <v>57.00296912114014</v>
      </c>
      <c r="G78" t="s">
        <v>14</v>
      </c>
      <c r="H78">
        <v>1684</v>
      </c>
      <c r="I78" s="9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4"/>
        <v>42027.25</v>
      </c>
      <c r="O78" s="11">
        <f t="shared" si="5"/>
        <v>42076.208333333328</v>
      </c>
      <c r="P78" t="b">
        <v>1</v>
      </c>
      <c r="Q78" t="b">
        <v>1</v>
      </c>
      <c r="R78" t="s">
        <v>33</v>
      </c>
      <c r="S78" s="4" t="str">
        <f t="array" ref="S78:T78">_xlfn.TEXTSPLIT(R78,"/")</f>
        <v>theater</v>
      </c>
      <c r="T78" s="4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21">
        <f t="shared" si="6"/>
        <v>79.642857142857139</v>
      </c>
      <c r="G79" t="s">
        <v>14</v>
      </c>
      <c r="H79">
        <v>56</v>
      </c>
      <c r="I79" s="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4"/>
        <v>40448.208333333336</v>
      </c>
      <c r="O79" s="11">
        <f t="shared" si="5"/>
        <v>40462.208333333336</v>
      </c>
      <c r="P79" t="b">
        <v>0</v>
      </c>
      <c r="Q79" t="b">
        <v>1</v>
      </c>
      <c r="R79" t="s">
        <v>71</v>
      </c>
      <c r="S79" s="4" t="str">
        <f t="array" ref="S79:T79">_xlfn.TEXTSPLIT(R79,"/")</f>
        <v>film &amp; video</v>
      </c>
      <c r="T79" s="4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21">
        <f t="shared" si="6"/>
        <v>41.018181818181816</v>
      </c>
      <c r="G80" t="s">
        <v>20</v>
      </c>
      <c r="H80">
        <v>330</v>
      </c>
      <c r="I80" s="9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4"/>
        <v>43206.208333333328</v>
      </c>
      <c r="O80" s="11">
        <f t="shared" si="5"/>
        <v>43207.208333333328</v>
      </c>
      <c r="P80" t="b">
        <v>0</v>
      </c>
      <c r="Q80" t="b">
        <v>0</v>
      </c>
      <c r="R80" t="s">
        <v>206</v>
      </c>
      <c r="S80" s="4" t="str">
        <f t="array" ref="S80:T80">_xlfn.TEXTSPLIT(R80,"/")</f>
        <v>publishing</v>
      </c>
      <c r="T80" s="4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21">
        <f t="shared" si="6"/>
        <v>48.004773269689736</v>
      </c>
      <c r="G81" t="s">
        <v>14</v>
      </c>
      <c r="H81">
        <v>838</v>
      </c>
      <c r="I81" s="9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4"/>
        <v>43267.208333333328</v>
      </c>
      <c r="O81" s="11">
        <f t="shared" si="5"/>
        <v>43272.208333333328</v>
      </c>
      <c r="P81" t="b">
        <v>0</v>
      </c>
      <c r="Q81" t="b">
        <v>0</v>
      </c>
      <c r="R81" t="s">
        <v>33</v>
      </c>
      <c r="S81" s="4" t="str">
        <f t="array" ref="S81:T81">_xlfn.TEXTSPLIT(R81,"/")</f>
        <v>theater</v>
      </c>
      <c r="T81" s="4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21">
        <f t="shared" si="6"/>
        <v>55.212598425196852</v>
      </c>
      <c r="G82" t="s">
        <v>20</v>
      </c>
      <c r="H82">
        <v>127</v>
      </c>
      <c r="I82" s="9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4"/>
        <v>42976.208333333328</v>
      </c>
      <c r="O82" s="11">
        <f t="shared" si="5"/>
        <v>43006.208333333328</v>
      </c>
      <c r="P82" t="b">
        <v>0</v>
      </c>
      <c r="Q82" t="b">
        <v>0</v>
      </c>
      <c r="R82" t="s">
        <v>89</v>
      </c>
      <c r="S82" s="4" t="str">
        <f t="array" ref="S82:T82">_xlfn.TEXTSPLIT(R82,"/")</f>
        <v>games</v>
      </c>
      <c r="T82" s="4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21">
        <f t="shared" si="6"/>
        <v>92.109489051094897</v>
      </c>
      <c r="G83" t="s">
        <v>20</v>
      </c>
      <c r="H83">
        <v>411</v>
      </c>
      <c r="I83" s="9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4"/>
        <v>43062.25</v>
      </c>
      <c r="O83" s="11">
        <f t="shared" si="5"/>
        <v>43087.25</v>
      </c>
      <c r="P83" t="b">
        <v>0</v>
      </c>
      <c r="Q83" t="b">
        <v>0</v>
      </c>
      <c r="R83" t="s">
        <v>23</v>
      </c>
      <c r="S83" s="4" t="str">
        <f t="array" ref="S83:T83">_xlfn.TEXTSPLIT(R83,"/")</f>
        <v>music</v>
      </c>
      <c r="T83" s="4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21">
        <f t="shared" si="6"/>
        <v>83.183333333333337</v>
      </c>
      <c r="G84" t="s">
        <v>20</v>
      </c>
      <c r="H84">
        <v>180</v>
      </c>
      <c r="I84" s="9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4"/>
        <v>43482.25</v>
      </c>
      <c r="O84" s="11">
        <f t="shared" si="5"/>
        <v>43489.25</v>
      </c>
      <c r="P84" t="b">
        <v>0</v>
      </c>
      <c r="Q84" t="b">
        <v>1</v>
      </c>
      <c r="R84" t="s">
        <v>89</v>
      </c>
      <c r="S84" s="4" t="str">
        <f t="array" ref="S84:T84">_xlfn.TEXTSPLIT(R84,"/")</f>
        <v>games</v>
      </c>
      <c r="T84" s="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21">
        <f t="shared" si="6"/>
        <v>39.996000000000002</v>
      </c>
      <c r="G85" t="s">
        <v>14</v>
      </c>
      <c r="H85">
        <v>1000</v>
      </c>
      <c r="I85" s="9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4"/>
        <v>42579.208333333328</v>
      </c>
      <c r="O85" s="11">
        <f t="shared" si="5"/>
        <v>42601.208333333328</v>
      </c>
      <c r="P85" t="b">
        <v>0</v>
      </c>
      <c r="Q85" t="b">
        <v>0</v>
      </c>
      <c r="R85" t="s">
        <v>50</v>
      </c>
      <c r="S85" s="4" t="str">
        <f t="array" ref="S85:T85">_xlfn.TEXTSPLIT(R85,"/")</f>
        <v>music</v>
      </c>
      <c r="T85" s="4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21">
        <f t="shared" si="6"/>
        <v>111.1336898395722</v>
      </c>
      <c r="G86" t="s">
        <v>20</v>
      </c>
      <c r="H86">
        <v>374</v>
      </c>
      <c r="I86" s="9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4"/>
        <v>41118.208333333336</v>
      </c>
      <c r="O86" s="11">
        <f t="shared" si="5"/>
        <v>41128.208333333336</v>
      </c>
      <c r="P86" t="b">
        <v>0</v>
      </c>
      <c r="Q86" t="b">
        <v>0</v>
      </c>
      <c r="R86" t="s">
        <v>65</v>
      </c>
      <c r="S86" s="4" t="str">
        <f t="array" ref="S86:T86">_xlfn.TEXTSPLIT(R86,"/")</f>
        <v>technology</v>
      </c>
      <c r="T86" s="4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21">
        <f t="shared" si="6"/>
        <v>90.563380281690144</v>
      </c>
      <c r="G87" t="s">
        <v>20</v>
      </c>
      <c r="H87">
        <v>71</v>
      </c>
      <c r="I87" s="9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4"/>
        <v>40797.208333333336</v>
      </c>
      <c r="O87" s="11">
        <f t="shared" si="5"/>
        <v>40805.208333333336</v>
      </c>
      <c r="P87" t="b">
        <v>0</v>
      </c>
      <c r="Q87" t="b">
        <v>0</v>
      </c>
      <c r="R87" t="s">
        <v>60</v>
      </c>
      <c r="S87" s="4" t="str">
        <f t="array" ref="S87:T87">_xlfn.TEXTSPLIT(R87,"/")</f>
        <v>music</v>
      </c>
      <c r="T87" s="4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21">
        <f t="shared" si="6"/>
        <v>61.108374384236456</v>
      </c>
      <c r="G88" t="s">
        <v>20</v>
      </c>
      <c r="H88">
        <v>203</v>
      </c>
      <c r="I88" s="9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4"/>
        <v>42128.208333333328</v>
      </c>
      <c r="O88" s="11">
        <f t="shared" si="5"/>
        <v>42141.208333333328</v>
      </c>
      <c r="P88" t="b">
        <v>1</v>
      </c>
      <c r="Q88" t="b">
        <v>0</v>
      </c>
      <c r="R88" t="s">
        <v>33</v>
      </c>
      <c r="S88" s="4" t="str">
        <f t="array" ref="S88:T88">_xlfn.TEXTSPLIT(R88,"/")</f>
        <v>theater</v>
      </c>
      <c r="T88" s="4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21">
        <f t="shared" si="6"/>
        <v>83.022941970310384</v>
      </c>
      <c r="G89" t="s">
        <v>14</v>
      </c>
      <c r="H89">
        <v>1482</v>
      </c>
      <c r="I89" s="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4"/>
        <v>40610.25</v>
      </c>
      <c r="O89" s="11">
        <f t="shared" si="5"/>
        <v>40621.208333333336</v>
      </c>
      <c r="P89" t="b">
        <v>0</v>
      </c>
      <c r="Q89" t="b">
        <v>1</v>
      </c>
      <c r="R89" t="s">
        <v>23</v>
      </c>
      <c r="S89" s="4" t="str">
        <f t="array" ref="S89:T89">_xlfn.TEXTSPLIT(R89,"/")</f>
        <v>music</v>
      </c>
      <c r="T89" s="4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21">
        <f t="shared" si="6"/>
        <v>110.76106194690266</v>
      </c>
      <c r="G90" t="s">
        <v>20</v>
      </c>
      <c r="H90">
        <v>113</v>
      </c>
      <c r="I90" s="9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4"/>
        <v>42110.208333333328</v>
      </c>
      <c r="O90" s="11">
        <f t="shared" si="5"/>
        <v>42132.208333333328</v>
      </c>
      <c r="P90" t="b">
        <v>0</v>
      </c>
      <c r="Q90" t="b">
        <v>0</v>
      </c>
      <c r="R90" t="s">
        <v>206</v>
      </c>
      <c r="S90" s="4" t="str">
        <f t="array" ref="S90:T90">_xlfn.TEXTSPLIT(R90,"/")</f>
        <v>publishing</v>
      </c>
      <c r="T90" s="4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21">
        <f t="shared" si="6"/>
        <v>89.458333333333329</v>
      </c>
      <c r="G91" t="s">
        <v>20</v>
      </c>
      <c r="H91">
        <v>96</v>
      </c>
      <c r="I91" s="9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4"/>
        <v>40283.208333333336</v>
      </c>
      <c r="O91" s="11">
        <f t="shared" si="5"/>
        <v>40285.208333333336</v>
      </c>
      <c r="P91" t="b">
        <v>0</v>
      </c>
      <c r="Q91" t="b">
        <v>0</v>
      </c>
      <c r="R91" t="s">
        <v>33</v>
      </c>
      <c r="S91" s="4" t="str">
        <f t="array" ref="S91:T91">_xlfn.TEXTSPLIT(R91,"/")</f>
        <v>theater</v>
      </c>
      <c r="T91" s="4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21">
        <f t="shared" si="6"/>
        <v>57.849056603773583</v>
      </c>
      <c r="G92" t="s">
        <v>14</v>
      </c>
      <c r="H92">
        <v>106</v>
      </c>
      <c r="I92" s="9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4"/>
        <v>42425.25</v>
      </c>
      <c r="O92" s="11">
        <f t="shared" si="5"/>
        <v>42425.25</v>
      </c>
      <c r="P92" t="b">
        <v>0</v>
      </c>
      <c r="Q92" t="b">
        <v>1</v>
      </c>
      <c r="R92" t="s">
        <v>33</v>
      </c>
      <c r="S92" s="4" t="str">
        <f t="array" ref="S92:T92">_xlfn.TEXTSPLIT(R92,"/")</f>
        <v>theater</v>
      </c>
      <c r="T92" s="4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21">
        <f t="shared" si="6"/>
        <v>109.99705449189985</v>
      </c>
      <c r="G93" t="s">
        <v>14</v>
      </c>
      <c r="H93">
        <v>679</v>
      </c>
      <c r="I93" s="9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4"/>
        <v>42588.208333333328</v>
      </c>
      <c r="O93" s="11">
        <f t="shared" si="5"/>
        <v>42616.208333333328</v>
      </c>
      <c r="P93" t="b">
        <v>0</v>
      </c>
      <c r="Q93" t="b">
        <v>0</v>
      </c>
      <c r="R93" t="s">
        <v>206</v>
      </c>
      <c r="S93" s="4" t="str">
        <f t="array" ref="S93:T93">_xlfn.TEXTSPLIT(R93,"/")</f>
        <v>publishing</v>
      </c>
      <c r="T93" s="4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21">
        <f t="shared" si="6"/>
        <v>103.96586345381526</v>
      </c>
      <c r="G94" t="s">
        <v>20</v>
      </c>
      <c r="H94">
        <v>498</v>
      </c>
      <c r="I94" s="9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4"/>
        <v>40352.208333333336</v>
      </c>
      <c r="O94" s="11">
        <f t="shared" si="5"/>
        <v>40353.208333333336</v>
      </c>
      <c r="P94" t="b">
        <v>0</v>
      </c>
      <c r="Q94" t="b">
        <v>1</v>
      </c>
      <c r="R94" t="s">
        <v>89</v>
      </c>
      <c r="S94" s="4" t="str">
        <f t="array" ref="S94:T94">_xlfn.TEXTSPLIT(R94,"/")</f>
        <v>games</v>
      </c>
      <c r="T94" s="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21">
        <f t="shared" si="6"/>
        <v>107.99508196721311</v>
      </c>
      <c r="G95" t="s">
        <v>74</v>
      </c>
      <c r="H95">
        <v>610</v>
      </c>
      <c r="I95" s="9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4"/>
        <v>41202.208333333336</v>
      </c>
      <c r="O95" s="11">
        <f t="shared" si="5"/>
        <v>41206.208333333336</v>
      </c>
      <c r="P95" t="b">
        <v>0</v>
      </c>
      <c r="Q95" t="b">
        <v>1</v>
      </c>
      <c r="R95" t="s">
        <v>33</v>
      </c>
      <c r="S95" s="4" t="str">
        <f t="array" ref="S95:T95">_xlfn.TEXTSPLIT(R95,"/")</f>
        <v>theater</v>
      </c>
      <c r="T95" s="4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21">
        <f t="shared" si="6"/>
        <v>48.927777777777777</v>
      </c>
      <c r="G96" t="s">
        <v>20</v>
      </c>
      <c r="H96">
        <v>180</v>
      </c>
      <c r="I96" s="9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4"/>
        <v>43562.208333333328</v>
      </c>
      <c r="O96" s="11">
        <f t="shared" si="5"/>
        <v>43573.208333333328</v>
      </c>
      <c r="P96" t="b">
        <v>0</v>
      </c>
      <c r="Q96" t="b">
        <v>0</v>
      </c>
      <c r="R96" t="s">
        <v>28</v>
      </c>
      <c r="S96" s="4" t="str">
        <f t="array" ref="S96:T96">_xlfn.TEXTSPLIT(R96,"/")</f>
        <v>technology</v>
      </c>
      <c r="T96" s="4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21">
        <f t="shared" si="6"/>
        <v>37.666666666666664</v>
      </c>
      <c r="G97" t="s">
        <v>20</v>
      </c>
      <c r="H97">
        <v>27</v>
      </c>
      <c r="I97" s="9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4"/>
        <v>43752.208333333328</v>
      </c>
      <c r="O97" s="11">
        <f t="shared" si="5"/>
        <v>43759.208333333328</v>
      </c>
      <c r="P97" t="b">
        <v>0</v>
      </c>
      <c r="Q97" t="b">
        <v>0</v>
      </c>
      <c r="R97" t="s">
        <v>42</v>
      </c>
      <c r="S97" s="4" t="str">
        <f t="array" ref="S97:T97">_xlfn.TEXTSPLIT(R97,"/")</f>
        <v>film &amp; video</v>
      </c>
      <c r="T97" s="4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21">
        <f t="shared" si="6"/>
        <v>64.999141999141997</v>
      </c>
      <c r="G98" t="s">
        <v>20</v>
      </c>
      <c r="H98">
        <v>2331</v>
      </c>
      <c r="I98" s="9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4"/>
        <v>40612.25</v>
      </c>
      <c r="O98" s="11">
        <f t="shared" si="5"/>
        <v>40625.208333333336</v>
      </c>
      <c r="P98" t="b">
        <v>0</v>
      </c>
      <c r="Q98" t="b">
        <v>0</v>
      </c>
      <c r="R98" t="s">
        <v>33</v>
      </c>
      <c r="S98" s="4" t="str">
        <f t="array" ref="S98:T98">_xlfn.TEXTSPLIT(R98,"/")</f>
        <v>theater</v>
      </c>
      <c r="T98" s="4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21">
        <f t="shared" si="6"/>
        <v>106.61061946902655</v>
      </c>
      <c r="G99" t="s">
        <v>20</v>
      </c>
      <c r="H99">
        <v>113</v>
      </c>
      <c r="I99" s="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4"/>
        <v>42180.208333333328</v>
      </c>
      <c r="O99" s="11">
        <f t="shared" si="5"/>
        <v>42234.208333333328</v>
      </c>
      <c r="P99" t="b">
        <v>0</v>
      </c>
      <c r="Q99" t="b">
        <v>0</v>
      </c>
      <c r="R99" t="s">
        <v>17</v>
      </c>
      <c r="S99" s="4" t="str">
        <f t="array" ref="S99:T99">_xlfn.TEXTSPLIT(R99,"/")</f>
        <v>food</v>
      </c>
      <c r="T99" s="4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21">
        <f t="shared" si="6"/>
        <v>27.009016393442622</v>
      </c>
      <c r="G100" t="s">
        <v>14</v>
      </c>
      <c r="H100">
        <v>1220</v>
      </c>
      <c r="I100" s="9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4"/>
        <v>42212.208333333328</v>
      </c>
      <c r="O100" s="11">
        <f t="shared" si="5"/>
        <v>42216.208333333328</v>
      </c>
      <c r="P100" t="b">
        <v>0</v>
      </c>
      <c r="Q100" t="b">
        <v>0</v>
      </c>
      <c r="R100" t="s">
        <v>89</v>
      </c>
      <c r="S100" s="4" t="str">
        <f t="array" ref="S100:T100">_xlfn.TEXTSPLIT(R100,"/")</f>
        <v>games</v>
      </c>
      <c r="T100" s="4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21">
        <f t="shared" si="6"/>
        <v>91.16463414634147</v>
      </c>
      <c r="G101" t="s">
        <v>20</v>
      </c>
      <c r="H101">
        <v>164</v>
      </c>
      <c r="I101" s="9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4"/>
        <v>41968.25</v>
      </c>
      <c r="O101" s="11">
        <f t="shared" si="5"/>
        <v>41997.25</v>
      </c>
      <c r="P101" t="b">
        <v>0</v>
      </c>
      <c r="Q101" t="b">
        <v>0</v>
      </c>
      <c r="R101" t="s">
        <v>33</v>
      </c>
      <c r="S101" s="4" t="str">
        <f t="array" ref="S101:T101">_xlfn.TEXTSPLIT(R101,"/")</f>
        <v>theater</v>
      </c>
      <c r="T101" s="4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21">
        <f t="shared" si="6"/>
        <v>1</v>
      </c>
      <c r="G102" t="s">
        <v>14</v>
      </c>
      <c r="H102">
        <v>1</v>
      </c>
      <c r="I102" s="9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4"/>
        <v>40835.208333333336</v>
      </c>
      <c r="O102" s="11">
        <f t="shared" si="5"/>
        <v>40853.208333333336</v>
      </c>
      <c r="P102" t="b">
        <v>0</v>
      </c>
      <c r="Q102" t="b">
        <v>0</v>
      </c>
      <c r="R102" t="s">
        <v>33</v>
      </c>
      <c r="S102" s="4" t="str">
        <f t="array" ref="S102:T102">_xlfn.TEXTSPLIT(R102,"/")</f>
        <v>theater</v>
      </c>
      <c r="T102" s="4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21">
        <f t="shared" si="6"/>
        <v>56.054878048780488</v>
      </c>
      <c r="G103" t="s">
        <v>20</v>
      </c>
      <c r="H103">
        <v>164</v>
      </c>
      <c r="I103" s="9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4"/>
        <v>42056.25</v>
      </c>
      <c r="O103" s="11">
        <f t="shared" si="5"/>
        <v>42063.25</v>
      </c>
      <c r="P103" t="b">
        <v>0</v>
      </c>
      <c r="Q103" t="b">
        <v>1</v>
      </c>
      <c r="R103" t="s">
        <v>50</v>
      </c>
      <c r="S103" s="4" t="str">
        <f t="array" ref="S103:T103">_xlfn.TEXTSPLIT(R103,"/")</f>
        <v>music</v>
      </c>
      <c r="T103" s="4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21">
        <f t="shared" si="6"/>
        <v>31.017857142857142</v>
      </c>
      <c r="G104" t="s">
        <v>20</v>
      </c>
      <c r="H104">
        <v>336</v>
      </c>
      <c r="I104" s="9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4"/>
        <v>43234.208333333328</v>
      </c>
      <c r="O104" s="11">
        <f t="shared" si="5"/>
        <v>43241.208333333328</v>
      </c>
      <c r="P104" t="b">
        <v>0</v>
      </c>
      <c r="Q104" t="b">
        <v>1</v>
      </c>
      <c r="R104" t="s">
        <v>65</v>
      </c>
      <c r="S104" s="4" t="str">
        <f t="array" ref="S104:T104">_xlfn.TEXTSPLIT(R104,"/")</f>
        <v>technology</v>
      </c>
      <c r="T104" s="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21">
        <f t="shared" si="6"/>
        <v>66.513513513513516</v>
      </c>
      <c r="G105" t="s">
        <v>14</v>
      </c>
      <c r="H105">
        <v>37</v>
      </c>
      <c r="I105" s="9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4"/>
        <v>40475.208333333336</v>
      </c>
      <c r="O105" s="11">
        <f t="shared" si="5"/>
        <v>40484.208333333336</v>
      </c>
      <c r="P105" t="b">
        <v>0</v>
      </c>
      <c r="Q105" t="b">
        <v>0</v>
      </c>
      <c r="R105" t="s">
        <v>50</v>
      </c>
      <c r="S105" s="4" t="str">
        <f t="array" ref="S105:T105">_xlfn.TEXTSPLIT(R105,"/")</f>
        <v>music</v>
      </c>
      <c r="T105" s="4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21">
        <f t="shared" si="6"/>
        <v>89.005216484089729</v>
      </c>
      <c r="G106" t="s">
        <v>20</v>
      </c>
      <c r="H106">
        <v>1917</v>
      </c>
      <c r="I106" s="9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4"/>
        <v>42878.208333333328</v>
      </c>
      <c r="O106" s="11">
        <f t="shared" si="5"/>
        <v>42879.208333333328</v>
      </c>
      <c r="P106" t="b">
        <v>0</v>
      </c>
      <c r="Q106" t="b">
        <v>0</v>
      </c>
      <c r="R106" t="s">
        <v>60</v>
      </c>
      <c r="S106" s="4" t="str">
        <f t="array" ref="S106:T106">_xlfn.TEXTSPLIT(R106,"/")</f>
        <v>music</v>
      </c>
      <c r="T106" s="4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21">
        <f t="shared" si="6"/>
        <v>103.46315789473684</v>
      </c>
      <c r="G107" t="s">
        <v>20</v>
      </c>
      <c r="H107">
        <v>95</v>
      </c>
      <c r="I107" s="9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4"/>
        <v>41366.208333333336</v>
      </c>
      <c r="O107" s="11">
        <f t="shared" si="5"/>
        <v>41384.208333333336</v>
      </c>
      <c r="P107" t="b">
        <v>0</v>
      </c>
      <c r="Q107" t="b">
        <v>0</v>
      </c>
      <c r="R107" t="s">
        <v>28</v>
      </c>
      <c r="S107" s="4" t="str">
        <f t="array" ref="S107:T107">_xlfn.TEXTSPLIT(R107,"/")</f>
        <v>technology</v>
      </c>
      <c r="T107" s="4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21">
        <f t="shared" si="6"/>
        <v>95.278911564625844</v>
      </c>
      <c r="G108" t="s">
        <v>20</v>
      </c>
      <c r="H108">
        <v>147</v>
      </c>
      <c r="I108" s="9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4"/>
        <v>43716.208333333328</v>
      </c>
      <c r="O108" s="11">
        <f t="shared" si="5"/>
        <v>43721.208333333328</v>
      </c>
      <c r="P108" t="b">
        <v>0</v>
      </c>
      <c r="Q108" t="b">
        <v>0</v>
      </c>
      <c r="R108" t="s">
        <v>33</v>
      </c>
      <c r="S108" s="4" t="str">
        <f t="array" ref="S108:T108">_xlfn.TEXTSPLIT(R108,"/")</f>
        <v>theater</v>
      </c>
      <c r="T108" s="4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21">
        <f t="shared" si="6"/>
        <v>75.895348837209298</v>
      </c>
      <c r="G109" t="s">
        <v>20</v>
      </c>
      <c r="H109">
        <v>86</v>
      </c>
      <c r="I109" s="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4"/>
        <v>43213.208333333328</v>
      </c>
      <c r="O109" s="11">
        <f t="shared" si="5"/>
        <v>43230.208333333328</v>
      </c>
      <c r="P109" t="b">
        <v>0</v>
      </c>
      <c r="Q109" t="b">
        <v>1</v>
      </c>
      <c r="R109" t="s">
        <v>33</v>
      </c>
      <c r="S109" s="4" t="str">
        <f t="array" ref="S109:T109">_xlfn.TEXTSPLIT(R109,"/")</f>
        <v>theater</v>
      </c>
      <c r="T109" s="4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21">
        <f t="shared" si="6"/>
        <v>107.57831325301204</v>
      </c>
      <c r="G110" t="s">
        <v>20</v>
      </c>
      <c r="H110">
        <v>83</v>
      </c>
      <c r="I110" s="9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4"/>
        <v>41005.208333333336</v>
      </c>
      <c r="O110" s="11">
        <f t="shared" si="5"/>
        <v>41042.208333333336</v>
      </c>
      <c r="P110" t="b">
        <v>0</v>
      </c>
      <c r="Q110" t="b">
        <v>0</v>
      </c>
      <c r="R110" t="s">
        <v>42</v>
      </c>
      <c r="S110" s="4" t="str">
        <f t="array" ref="S110:T110">_xlfn.TEXTSPLIT(R110,"/")</f>
        <v>film &amp; video</v>
      </c>
      <c r="T110" s="4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21">
        <f t="shared" si="6"/>
        <v>51.31666666666667</v>
      </c>
      <c r="G111" t="s">
        <v>14</v>
      </c>
      <c r="H111">
        <v>60</v>
      </c>
      <c r="I111" s="9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4"/>
        <v>41651.25</v>
      </c>
      <c r="O111" s="11">
        <f t="shared" si="5"/>
        <v>41653.25</v>
      </c>
      <c r="P111" t="b">
        <v>0</v>
      </c>
      <c r="Q111" t="b">
        <v>0</v>
      </c>
      <c r="R111" t="s">
        <v>269</v>
      </c>
      <c r="S111" s="4" t="str">
        <f t="array" ref="S111:T111">_xlfn.TEXTSPLIT(R111,"/")</f>
        <v>film &amp; video</v>
      </c>
      <c r="T111" s="4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21">
        <f t="shared" si="6"/>
        <v>71.983108108108112</v>
      </c>
      <c r="G112" t="s">
        <v>14</v>
      </c>
      <c r="H112">
        <v>296</v>
      </c>
      <c r="I112" s="9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4"/>
        <v>43354.208333333328</v>
      </c>
      <c r="O112" s="11">
        <f t="shared" si="5"/>
        <v>43373.208333333328</v>
      </c>
      <c r="P112" t="b">
        <v>0</v>
      </c>
      <c r="Q112" t="b">
        <v>0</v>
      </c>
      <c r="R112" t="s">
        <v>17</v>
      </c>
      <c r="S112" s="4" t="str">
        <f t="array" ref="S112:T112">_xlfn.TEXTSPLIT(R112,"/")</f>
        <v>food</v>
      </c>
      <c r="T112" s="4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21">
        <f t="shared" si="6"/>
        <v>108.95414201183432</v>
      </c>
      <c r="G113" t="s">
        <v>20</v>
      </c>
      <c r="H113">
        <v>676</v>
      </c>
      <c r="I113" s="9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4"/>
        <v>41174.208333333336</v>
      </c>
      <c r="O113" s="11">
        <f t="shared" si="5"/>
        <v>41180.208333333336</v>
      </c>
      <c r="P113" t="b">
        <v>0</v>
      </c>
      <c r="Q113" t="b">
        <v>0</v>
      </c>
      <c r="R113" t="s">
        <v>133</v>
      </c>
      <c r="S113" s="4" t="str">
        <f t="array" ref="S113:T113">_xlfn.TEXTSPLIT(R113,"/")</f>
        <v>publishing</v>
      </c>
      <c r="T113" s="4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21">
        <f t="shared" si="6"/>
        <v>35</v>
      </c>
      <c r="G114" t="s">
        <v>20</v>
      </c>
      <c r="H114">
        <v>361</v>
      </c>
      <c r="I114" s="9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4"/>
        <v>41875.208333333336</v>
      </c>
      <c r="O114" s="11">
        <f t="shared" si="5"/>
        <v>41890.208333333336</v>
      </c>
      <c r="P114" t="b">
        <v>0</v>
      </c>
      <c r="Q114" t="b">
        <v>0</v>
      </c>
      <c r="R114" t="s">
        <v>28</v>
      </c>
      <c r="S114" s="4" t="str">
        <f t="array" ref="S114:T114">_xlfn.TEXTSPLIT(R114,"/")</f>
        <v>technology</v>
      </c>
      <c r="T114" s="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21">
        <f t="shared" si="6"/>
        <v>94.938931297709928</v>
      </c>
      <c r="G115" t="s">
        <v>20</v>
      </c>
      <c r="H115">
        <v>131</v>
      </c>
      <c r="I115" s="9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4"/>
        <v>42990.208333333328</v>
      </c>
      <c r="O115" s="11">
        <f t="shared" si="5"/>
        <v>42997.208333333328</v>
      </c>
      <c r="P115" t="b">
        <v>0</v>
      </c>
      <c r="Q115" t="b">
        <v>0</v>
      </c>
      <c r="R115" t="s">
        <v>17</v>
      </c>
      <c r="S115" s="4" t="str">
        <f t="array" ref="S115:T115">_xlfn.TEXTSPLIT(R115,"/")</f>
        <v>food</v>
      </c>
      <c r="T115" s="4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21">
        <f t="shared" si="6"/>
        <v>109.65079365079364</v>
      </c>
      <c r="G116" t="s">
        <v>20</v>
      </c>
      <c r="H116">
        <v>126</v>
      </c>
      <c r="I116" s="9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4"/>
        <v>43564.208333333328</v>
      </c>
      <c r="O116" s="11">
        <f t="shared" si="5"/>
        <v>43565.208333333328</v>
      </c>
      <c r="P116" t="b">
        <v>0</v>
      </c>
      <c r="Q116" t="b">
        <v>1</v>
      </c>
      <c r="R116" t="s">
        <v>65</v>
      </c>
      <c r="S116" s="4" t="str">
        <f t="array" ref="S116:T116">_xlfn.TEXTSPLIT(R116,"/")</f>
        <v>technology</v>
      </c>
      <c r="T116" s="4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21">
        <f t="shared" si="6"/>
        <v>44.001815980629537</v>
      </c>
      <c r="G117" t="s">
        <v>14</v>
      </c>
      <c r="H117">
        <v>3304</v>
      </c>
      <c r="I117" s="9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4"/>
        <v>43056.25</v>
      </c>
      <c r="O117" s="11">
        <f t="shared" si="5"/>
        <v>43091.25</v>
      </c>
      <c r="P117" t="b">
        <v>0</v>
      </c>
      <c r="Q117" t="b">
        <v>0</v>
      </c>
      <c r="R117" t="s">
        <v>119</v>
      </c>
      <c r="S117" s="4" t="str">
        <f t="array" ref="S117:T117">_xlfn.TEXTSPLIT(R117,"/")</f>
        <v>publishing</v>
      </c>
      <c r="T117" s="4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21">
        <f t="shared" si="6"/>
        <v>86.794520547945211</v>
      </c>
      <c r="G118" t="s">
        <v>14</v>
      </c>
      <c r="H118">
        <v>73</v>
      </c>
      <c r="I118" s="9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4"/>
        <v>42265.208333333328</v>
      </c>
      <c r="O118" s="11">
        <f t="shared" si="5"/>
        <v>42266.208333333328</v>
      </c>
      <c r="P118" t="b">
        <v>0</v>
      </c>
      <c r="Q118" t="b">
        <v>0</v>
      </c>
      <c r="R118" t="s">
        <v>33</v>
      </c>
      <c r="S118" s="4" t="str">
        <f t="array" ref="S118:T118">_xlfn.TEXTSPLIT(R118,"/")</f>
        <v>theater</v>
      </c>
      <c r="T118" s="4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21">
        <f t="shared" si="6"/>
        <v>30.992727272727272</v>
      </c>
      <c r="G119" t="s">
        <v>20</v>
      </c>
      <c r="H119">
        <v>275</v>
      </c>
      <c r="I119" s="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4"/>
        <v>40808.208333333336</v>
      </c>
      <c r="O119" s="11">
        <f t="shared" si="5"/>
        <v>40814.208333333336</v>
      </c>
      <c r="P119" t="b">
        <v>0</v>
      </c>
      <c r="Q119" t="b">
        <v>0</v>
      </c>
      <c r="R119" t="s">
        <v>269</v>
      </c>
      <c r="S119" s="4" t="str">
        <f t="array" ref="S119:T119">_xlfn.TEXTSPLIT(R119,"/")</f>
        <v>film &amp; video</v>
      </c>
      <c r="T119" s="4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21">
        <f t="shared" si="6"/>
        <v>94.791044776119406</v>
      </c>
      <c r="G120" t="s">
        <v>20</v>
      </c>
      <c r="H120">
        <v>67</v>
      </c>
      <c r="I120" s="9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4"/>
        <v>41665.25</v>
      </c>
      <c r="O120" s="11">
        <f t="shared" si="5"/>
        <v>41671.25</v>
      </c>
      <c r="P120" t="b">
        <v>0</v>
      </c>
      <c r="Q120" t="b">
        <v>0</v>
      </c>
      <c r="R120" t="s">
        <v>122</v>
      </c>
      <c r="S120" s="4" t="str">
        <f t="array" ref="S120:T120">_xlfn.TEXTSPLIT(R120,"/")</f>
        <v>photography</v>
      </c>
      <c r="T120" s="4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21">
        <f t="shared" si="6"/>
        <v>69.79220779220779</v>
      </c>
      <c r="G121" t="s">
        <v>20</v>
      </c>
      <c r="H121">
        <v>154</v>
      </c>
      <c r="I121" s="9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4"/>
        <v>41806.208333333336</v>
      </c>
      <c r="O121" s="11">
        <f t="shared" si="5"/>
        <v>41823.208333333336</v>
      </c>
      <c r="P121" t="b">
        <v>0</v>
      </c>
      <c r="Q121" t="b">
        <v>1</v>
      </c>
      <c r="R121" t="s">
        <v>42</v>
      </c>
      <c r="S121" s="4" t="str">
        <f t="array" ref="S121:T121">_xlfn.TEXTSPLIT(R121,"/")</f>
        <v>film &amp; video</v>
      </c>
      <c r="T121" s="4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21">
        <f t="shared" si="6"/>
        <v>63.003367003367003</v>
      </c>
      <c r="G122" t="s">
        <v>20</v>
      </c>
      <c r="H122">
        <v>1782</v>
      </c>
      <c r="I122" s="9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4"/>
        <v>42111.208333333328</v>
      </c>
      <c r="O122" s="11">
        <f t="shared" si="5"/>
        <v>42115.208333333328</v>
      </c>
      <c r="P122" t="b">
        <v>0</v>
      </c>
      <c r="Q122" t="b">
        <v>1</v>
      </c>
      <c r="R122" t="s">
        <v>292</v>
      </c>
      <c r="S122" s="4" t="str">
        <f t="array" ref="S122:T122">_xlfn.TEXTSPLIT(R122,"/")</f>
        <v>games</v>
      </c>
      <c r="T122" s="4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21">
        <f t="shared" si="6"/>
        <v>110.0343300110742</v>
      </c>
      <c r="G123" t="s">
        <v>20</v>
      </c>
      <c r="H123">
        <v>903</v>
      </c>
      <c r="I123" s="9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4"/>
        <v>41917.208333333336</v>
      </c>
      <c r="O123" s="11">
        <f t="shared" si="5"/>
        <v>41930.208333333336</v>
      </c>
      <c r="P123" t="b">
        <v>0</v>
      </c>
      <c r="Q123" t="b">
        <v>0</v>
      </c>
      <c r="R123" t="s">
        <v>89</v>
      </c>
      <c r="S123" s="4" t="str">
        <f t="array" ref="S123:T123">_xlfn.TEXTSPLIT(R123,"/")</f>
        <v>games</v>
      </c>
      <c r="T123" s="4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21">
        <f t="shared" si="6"/>
        <v>25.997933274284026</v>
      </c>
      <c r="G124" t="s">
        <v>14</v>
      </c>
      <c r="H124">
        <v>3387</v>
      </c>
      <c r="I124" s="9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4"/>
        <v>41970.25</v>
      </c>
      <c r="O124" s="11">
        <f t="shared" si="5"/>
        <v>41997.25</v>
      </c>
      <c r="P124" t="b">
        <v>0</v>
      </c>
      <c r="Q124" t="b">
        <v>0</v>
      </c>
      <c r="R124" t="s">
        <v>119</v>
      </c>
      <c r="S124" s="4" t="str">
        <f t="array" ref="S124:T124">_xlfn.TEXTSPLIT(R124,"/")</f>
        <v>publishing</v>
      </c>
      <c r="T124" s="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21">
        <f t="shared" si="6"/>
        <v>49.987915407854985</v>
      </c>
      <c r="G125" t="s">
        <v>14</v>
      </c>
      <c r="H125">
        <v>662</v>
      </c>
      <c r="I125" s="9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4"/>
        <v>42332.25</v>
      </c>
      <c r="O125" s="11">
        <f t="shared" si="5"/>
        <v>42335.25</v>
      </c>
      <c r="P125" t="b">
        <v>1</v>
      </c>
      <c r="Q125" t="b">
        <v>0</v>
      </c>
      <c r="R125" t="s">
        <v>33</v>
      </c>
      <c r="S125" s="4" t="str">
        <f t="array" ref="S125:T125">_xlfn.TEXTSPLIT(R125,"/")</f>
        <v>theater</v>
      </c>
      <c r="T125" s="4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21">
        <f t="shared" si="6"/>
        <v>101.72340425531915</v>
      </c>
      <c r="G126" t="s">
        <v>20</v>
      </c>
      <c r="H126">
        <v>94</v>
      </c>
      <c r="I126" s="9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4"/>
        <v>43598.208333333328</v>
      </c>
      <c r="O126" s="11">
        <f t="shared" si="5"/>
        <v>43651.208333333328</v>
      </c>
      <c r="P126" t="b">
        <v>0</v>
      </c>
      <c r="Q126" t="b">
        <v>0</v>
      </c>
      <c r="R126" t="s">
        <v>122</v>
      </c>
      <c r="S126" s="4" t="str">
        <f t="array" ref="S126:T126">_xlfn.TEXTSPLIT(R126,"/")</f>
        <v>photography</v>
      </c>
      <c r="T126" s="4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21">
        <f t="shared" si="6"/>
        <v>47.083333333333336</v>
      </c>
      <c r="G127" t="s">
        <v>20</v>
      </c>
      <c r="H127">
        <v>180</v>
      </c>
      <c r="I127" s="9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4"/>
        <v>43362.208333333328</v>
      </c>
      <c r="O127" s="11">
        <f t="shared" si="5"/>
        <v>43366.208333333328</v>
      </c>
      <c r="P127" t="b">
        <v>0</v>
      </c>
      <c r="Q127" t="b">
        <v>0</v>
      </c>
      <c r="R127" t="s">
        <v>33</v>
      </c>
      <c r="S127" s="4" t="str">
        <f t="array" ref="S127:T127">_xlfn.TEXTSPLIT(R127,"/")</f>
        <v>theater</v>
      </c>
      <c r="T127" s="4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21">
        <f t="shared" si="6"/>
        <v>89.944444444444443</v>
      </c>
      <c r="G128" t="s">
        <v>14</v>
      </c>
      <c r="H128">
        <v>774</v>
      </c>
      <c r="I128" s="9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4"/>
        <v>42596.208333333328</v>
      </c>
      <c r="O128" s="11">
        <f t="shared" si="5"/>
        <v>42624.208333333328</v>
      </c>
      <c r="P128" t="b">
        <v>0</v>
      </c>
      <c r="Q128" t="b">
        <v>1</v>
      </c>
      <c r="R128" t="s">
        <v>33</v>
      </c>
      <c r="S128" s="4" t="str">
        <f t="array" ref="S128:T128">_xlfn.TEXTSPLIT(R128,"/")</f>
        <v>theater</v>
      </c>
      <c r="T128" s="4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21">
        <f t="shared" si="6"/>
        <v>78.96875</v>
      </c>
      <c r="G129" t="s">
        <v>14</v>
      </c>
      <c r="H129">
        <v>672</v>
      </c>
      <c r="I129" s="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4"/>
        <v>40310.208333333336</v>
      </c>
      <c r="O129" s="11">
        <f t="shared" si="5"/>
        <v>40313.208333333336</v>
      </c>
      <c r="P129" t="b">
        <v>0</v>
      </c>
      <c r="Q129" t="b">
        <v>0</v>
      </c>
      <c r="R129" t="s">
        <v>33</v>
      </c>
      <c r="S129" s="4" t="str">
        <f t="array" ref="S129:T129">_xlfn.TEXTSPLIT(R129,"/")</f>
        <v>theater</v>
      </c>
      <c r="T129" s="4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21">
        <f t="shared" si="6"/>
        <v>80.067669172932327</v>
      </c>
      <c r="G130" t="s">
        <v>74</v>
      </c>
      <c r="H130">
        <v>532</v>
      </c>
      <c r="I130" s="9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ref="N130:N193" si="8">(((L130/60)/60)/24)+DATE(1970,1,1)</f>
        <v>40417.208333333336</v>
      </c>
      <c r="O130" s="11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s="4" t="str">
        <f t="array" ref="S130:T130">_xlfn.TEXTSPLIT(R130,"/")</f>
        <v>music</v>
      </c>
      <c r="T130" s="4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21">
        <f t="shared" si="6"/>
        <v>86.472727272727269</v>
      </c>
      <c r="G131" t="s">
        <v>74</v>
      </c>
      <c r="H131">
        <v>55</v>
      </c>
      <c r="I131" s="9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si="8"/>
        <v>42038.25</v>
      </c>
      <c r="O131" s="11">
        <f t="shared" si="9"/>
        <v>42063.25</v>
      </c>
      <c r="P131" t="b">
        <v>0</v>
      </c>
      <c r="Q131" t="b">
        <v>0</v>
      </c>
      <c r="R131" t="s">
        <v>17</v>
      </c>
      <c r="S131" s="4" t="str">
        <f t="array" ref="S131:T131">_xlfn.TEXTSPLIT(R131,"/")</f>
        <v>food</v>
      </c>
      <c r="T131" s="4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21">
        <f t="shared" ref="F132:F195" si="10">IFERROR(E132/H132,0)</f>
        <v>28.001876172607879</v>
      </c>
      <c r="G132" t="s">
        <v>20</v>
      </c>
      <c r="H132">
        <v>533</v>
      </c>
      <c r="I132" s="9">
        <f t="shared" ref="I132:I195" si="11">IFERROR(E132/H132,0)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8"/>
        <v>40842.208333333336</v>
      </c>
      <c r="O132" s="11">
        <f t="shared" si="9"/>
        <v>40858.25</v>
      </c>
      <c r="P132" t="b">
        <v>0</v>
      </c>
      <c r="Q132" t="b">
        <v>0</v>
      </c>
      <c r="R132" t="s">
        <v>53</v>
      </c>
      <c r="S132" s="4" t="str">
        <f t="array" ref="S132:T132">_xlfn.TEXTSPLIT(R132,"/")</f>
        <v>film &amp; video</v>
      </c>
      <c r="T132" s="4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21">
        <f t="shared" si="10"/>
        <v>67.996725337699544</v>
      </c>
      <c r="G133" t="s">
        <v>20</v>
      </c>
      <c r="H133">
        <v>2443</v>
      </c>
      <c r="I133" s="9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8"/>
        <v>41607.25</v>
      </c>
      <c r="O133" s="11">
        <f t="shared" si="9"/>
        <v>41620.25</v>
      </c>
      <c r="P133" t="b">
        <v>0</v>
      </c>
      <c r="Q133" t="b">
        <v>0</v>
      </c>
      <c r="R133" t="s">
        <v>28</v>
      </c>
      <c r="S133" s="4" t="str">
        <f t="array" ref="S133:T133">_xlfn.TEXTSPLIT(R133,"/")</f>
        <v>technology</v>
      </c>
      <c r="T133" s="4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21">
        <f t="shared" si="10"/>
        <v>43.078651685393261</v>
      </c>
      <c r="G134" t="s">
        <v>20</v>
      </c>
      <c r="H134">
        <v>89</v>
      </c>
      <c r="I134" s="9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8"/>
        <v>43112.25</v>
      </c>
      <c r="O134" s="11">
        <f t="shared" si="9"/>
        <v>43128.25</v>
      </c>
      <c r="P134" t="b">
        <v>0</v>
      </c>
      <c r="Q134" t="b">
        <v>1</v>
      </c>
      <c r="R134" t="s">
        <v>33</v>
      </c>
      <c r="S134" s="4" t="str">
        <f t="array" ref="S134:T134">_xlfn.TEXTSPLIT(R134,"/")</f>
        <v>theater</v>
      </c>
      <c r="T134" s="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21">
        <f t="shared" si="10"/>
        <v>87.95597484276729</v>
      </c>
      <c r="G135" t="s">
        <v>20</v>
      </c>
      <c r="H135">
        <v>159</v>
      </c>
      <c r="I135" s="9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8"/>
        <v>40767.208333333336</v>
      </c>
      <c r="O135" s="11">
        <f t="shared" si="9"/>
        <v>40789.208333333336</v>
      </c>
      <c r="P135" t="b">
        <v>0</v>
      </c>
      <c r="Q135" t="b">
        <v>0</v>
      </c>
      <c r="R135" t="s">
        <v>319</v>
      </c>
      <c r="S135" s="4" t="str">
        <f t="array" ref="S135:T135">_xlfn.TEXTSPLIT(R135,"/")</f>
        <v>music</v>
      </c>
      <c r="T135" s="4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21">
        <f t="shared" si="10"/>
        <v>94.987234042553197</v>
      </c>
      <c r="G136" t="s">
        <v>14</v>
      </c>
      <c r="H136">
        <v>940</v>
      </c>
      <c r="I136" s="9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8"/>
        <v>40713.208333333336</v>
      </c>
      <c r="O136" s="11">
        <f t="shared" si="9"/>
        <v>40762.208333333336</v>
      </c>
      <c r="P136" t="b">
        <v>0</v>
      </c>
      <c r="Q136" t="b">
        <v>1</v>
      </c>
      <c r="R136" t="s">
        <v>42</v>
      </c>
      <c r="S136" s="4" t="str">
        <f t="array" ref="S136:T136">_xlfn.TEXTSPLIT(R136,"/")</f>
        <v>film &amp; video</v>
      </c>
      <c r="T136" s="4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21">
        <f t="shared" si="10"/>
        <v>46.905982905982903</v>
      </c>
      <c r="G137" t="s">
        <v>14</v>
      </c>
      <c r="H137">
        <v>117</v>
      </c>
      <c r="I137" s="9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8"/>
        <v>41340.25</v>
      </c>
      <c r="O137" s="11">
        <f t="shared" si="9"/>
        <v>41345.208333333336</v>
      </c>
      <c r="P137" t="b">
        <v>0</v>
      </c>
      <c r="Q137" t="b">
        <v>1</v>
      </c>
      <c r="R137" t="s">
        <v>33</v>
      </c>
      <c r="S137" s="4" t="str">
        <f t="array" ref="S137:T137">_xlfn.TEXTSPLIT(R137,"/")</f>
        <v>theater</v>
      </c>
      <c r="T137" s="4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21">
        <f t="shared" si="10"/>
        <v>46.913793103448278</v>
      </c>
      <c r="G138" t="s">
        <v>74</v>
      </c>
      <c r="H138">
        <v>58</v>
      </c>
      <c r="I138" s="9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8"/>
        <v>41797.208333333336</v>
      </c>
      <c r="O138" s="11">
        <f t="shared" si="9"/>
        <v>41809.208333333336</v>
      </c>
      <c r="P138" t="b">
        <v>0</v>
      </c>
      <c r="Q138" t="b">
        <v>1</v>
      </c>
      <c r="R138" t="s">
        <v>53</v>
      </c>
      <c r="S138" s="4" t="str">
        <f t="array" ref="S138:T138">_xlfn.TEXTSPLIT(R138,"/")</f>
        <v>film &amp; video</v>
      </c>
      <c r="T138" s="4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21">
        <f t="shared" si="10"/>
        <v>94.24</v>
      </c>
      <c r="G139" t="s">
        <v>20</v>
      </c>
      <c r="H139">
        <v>50</v>
      </c>
      <c r="I139" s="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8"/>
        <v>40457.208333333336</v>
      </c>
      <c r="O139" s="11">
        <f t="shared" si="9"/>
        <v>40463.208333333336</v>
      </c>
      <c r="P139" t="b">
        <v>0</v>
      </c>
      <c r="Q139" t="b">
        <v>0</v>
      </c>
      <c r="R139" t="s">
        <v>68</v>
      </c>
      <c r="S139" s="4" t="str">
        <f t="array" ref="S139:T139">_xlfn.TEXTSPLIT(R139,"/")</f>
        <v>publishing</v>
      </c>
      <c r="T139" s="4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21">
        <f t="shared" si="10"/>
        <v>80.139130434782615</v>
      </c>
      <c r="G140" t="s">
        <v>14</v>
      </c>
      <c r="H140">
        <v>115</v>
      </c>
      <c r="I140" s="9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8"/>
        <v>41180.208333333336</v>
      </c>
      <c r="O140" s="11">
        <f t="shared" si="9"/>
        <v>41186.208333333336</v>
      </c>
      <c r="P140" t="b">
        <v>0</v>
      </c>
      <c r="Q140" t="b">
        <v>0</v>
      </c>
      <c r="R140" t="s">
        <v>292</v>
      </c>
      <c r="S140" s="4" t="str">
        <f t="array" ref="S140:T140">_xlfn.TEXTSPLIT(R140,"/")</f>
        <v>games</v>
      </c>
      <c r="T140" s="4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21">
        <f t="shared" si="10"/>
        <v>59.036809815950917</v>
      </c>
      <c r="G141" t="s">
        <v>14</v>
      </c>
      <c r="H141">
        <v>326</v>
      </c>
      <c r="I141" s="9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8"/>
        <v>42115.208333333328</v>
      </c>
      <c r="O141" s="11">
        <f t="shared" si="9"/>
        <v>42131.208333333328</v>
      </c>
      <c r="P141" t="b">
        <v>0</v>
      </c>
      <c r="Q141" t="b">
        <v>1</v>
      </c>
      <c r="R141" t="s">
        <v>65</v>
      </c>
      <c r="S141" s="4" t="str">
        <f t="array" ref="S141:T141">_xlfn.TEXTSPLIT(R141,"/")</f>
        <v>technology</v>
      </c>
      <c r="T141" s="4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21">
        <f t="shared" si="10"/>
        <v>65.989247311827953</v>
      </c>
      <c r="G142" t="s">
        <v>20</v>
      </c>
      <c r="H142">
        <v>186</v>
      </c>
      <c r="I142" s="9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8"/>
        <v>43156.25</v>
      </c>
      <c r="O142" s="11">
        <f t="shared" si="9"/>
        <v>43161.25</v>
      </c>
      <c r="P142" t="b">
        <v>0</v>
      </c>
      <c r="Q142" t="b">
        <v>0</v>
      </c>
      <c r="R142" t="s">
        <v>42</v>
      </c>
      <c r="S142" s="4" t="str">
        <f t="array" ref="S142:T142">_xlfn.TEXTSPLIT(R142,"/")</f>
        <v>film &amp; video</v>
      </c>
      <c r="T142" s="4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21">
        <f t="shared" si="10"/>
        <v>60.992530345471522</v>
      </c>
      <c r="G143" t="s">
        <v>20</v>
      </c>
      <c r="H143">
        <v>1071</v>
      </c>
      <c r="I143" s="9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8"/>
        <v>42167.208333333328</v>
      </c>
      <c r="O143" s="11">
        <f t="shared" si="9"/>
        <v>42173.208333333328</v>
      </c>
      <c r="P143" t="b">
        <v>0</v>
      </c>
      <c r="Q143" t="b">
        <v>0</v>
      </c>
      <c r="R143" t="s">
        <v>28</v>
      </c>
      <c r="S143" s="4" t="str">
        <f t="array" ref="S143:T143">_xlfn.TEXTSPLIT(R143,"/")</f>
        <v>technology</v>
      </c>
      <c r="T143" s="4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21">
        <f t="shared" si="10"/>
        <v>98.307692307692307</v>
      </c>
      <c r="G144" t="s">
        <v>20</v>
      </c>
      <c r="H144">
        <v>117</v>
      </c>
      <c r="I144" s="9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8"/>
        <v>41005.208333333336</v>
      </c>
      <c r="O144" s="11">
        <f t="shared" si="9"/>
        <v>41046.208333333336</v>
      </c>
      <c r="P144" t="b">
        <v>0</v>
      </c>
      <c r="Q144" t="b">
        <v>0</v>
      </c>
      <c r="R144" t="s">
        <v>28</v>
      </c>
      <c r="S144" s="4" t="str">
        <f t="array" ref="S144:T144">_xlfn.TEXTSPLIT(R144,"/")</f>
        <v>technology</v>
      </c>
      <c r="T144" s="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21">
        <f t="shared" si="10"/>
        <v>104.6</v>
      </c>
      <c r="G145" t="s">
        <v>20</v>
      </c>
      <c r="H145">
        <v>70</v>
      </c>
      <c r="I145" s="9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8"/>
        <v>40357.208333333336</v>
      </c>
      <c r="O145" s="11">
        <f t="shared" si="9"/>
        <v>40377.208333333336</v>
      </c>
      <c r="P145" t="b">
        <v>0</v>
      </c>
      <c r="Q145" t="b">
        <v>0</v>
      </c>
      <c r="R145" t="s">
        <v>60</v>
      </c>
      <c r="S145" s="4" t="str">
        <f t="array" ref="S145:T145">_xlfn.TEXTSPLIT(R145,"/")</f>
        <v>music</v>
      </c>
      <c r="T145" s="4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21">
        <f t="shared" si="10"/>
        <v>86.066666666666663</v>
      </c>
      <c r="G146" t="s">
        <v>20</v>
      </c>
      <c r="H146">
        <v>135</v>
      </c>
      <c r="I146" s="9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8"/>
        <v>43633.208333333328</v>
      </c>
      <c r="O146" s="11">
        <f t="shared" si="9"/>
        <v>43641.208333333328</v>
      </c>
      <c r="P146" t="b">
        <v>0</v>
      </c>
      <c r="Q146" t="b">
        <v>0</v>
      </c>
      <c r="R146" t="s">
        <v>33</v>
      </c>
      <c r="S146" s="4" t="str">
        <f t="array" ref="S146:T146">_xlfn.TEXTSPLIT(R146,"/")</f>
        <v>theater</v>
      </c>
      <c r="T146" s="4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21">
        <f t="shared" si="10"/>
        <v>76.989583333333329</v>
      </c>
      <c r="G147" t="s">
        <v>20</v>
      </c>
      <c r="H147">
        <v>768</v>
      </c>
      <c r="I147" s="9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8"/>
        <v>41889.208333333336</v>
      </c>
      <c r="O147" s="11">
        <f t="shared" si="9"/>
        <v>41894.208333333336</v>
      </c>
      <c r="P147" t="b">
        <v>0</v>
      </c>
      <c r="Q147" t="b">
        <v>0</v>
      </c>
      <c r="R147" t="s">
        <v>65</v>
      </c>
      <c r="S147" s="4" t="str">
        <f t="array" ref="S147:T147">_xlfn.TEXTSPLIT(R147,"/")</f>
        <v>technology</v>
      </c>
      <c r="T147" s="4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21">
        <f t="shared" si="10"/>
        <v>29.764705882352942</v>
      </c>
      <c r="G148" t="s">
        <v>74</v>
      </c>
      <c r="H148">
        <v>51</v>
      </c>
      <c r="I148" s="9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8"/>
        <v>40855.25</v>
      </c>
      <c r="O148" s="11">
        <f t="shared" si="9"/>
        <v>40875.25</v>
      </c>
      <c r="P148" t="b">
        <v>0</v>
      </c>
      <c r="Q148" t="b">
        <v>0</v>
      </c>
      <c r="R148" t="s">
        <v>33</v>
      </c>
      <c r="S148" s="4" t="str">
        <f t="array" ref="S148:T148">_xlfn.TEXTSPLIT(R148,"/")</f>
        <v>theater</v>
      </c>
      <c r="T148" s="4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21">
        <f t="shared" si="10"/>
        <v>46.91959798994975</v>
      </c>
      <c r="G149" t="s">
        <v>20</v>
      </c>
      <c r="H149">
        <v>199</v>
      </c>
      <c r="I149" s="9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8"/>
        <v>42534.208333333328</v>
      </c>
      <c r="O149" s="11">
        <f t="shared" si="9"/>
        <v>42540.208333333328</v>
      </c>
      <c r="P149" t="b">
        <v>0</v>
      </c>
      <c r="Q149" t="b">
        <v>1</v>
      </c>
      <c r="R149" t="s">
        <v>33</v>
      </c>
      <c r="S149" s="4" t="str">
        <f t="array" ref="S149:T149">_xlfn.TEXTSPLIT(R149,"/")</f>
        <v>theater</v>
      </c>
      <c r="T149" s="4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21">
        <f t="shared" si="10"/>
        <v>105.18691588785046</v>
      </c>
      <c r="G150" t="s">
        <v>20</v>
      </c>
      <c r="H150">
        <v>107</v>
      </c>
      <c r="I150" s="9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8"/>
        <v>42941.208333333328</v>
      </c>
      <c r="O150" s="11">
        <f t="shared" si="9"/>
        <v>42950.208333333328</v>
      </c>
      <c r="P150" t="b">
        <v>0</v>
      </c>
      <c r="Q150" t="b">
        <v>0</v>
      </c>
      <c r="R150" t="s">
        <v>65</v>
      </c>
      <c r="S150" s="4" t="str">
        <f t="array" ref="S150:T150">_xlfn.TEXTSPLIT(R150,"/")</f>
        <v>technology</v>
      </c>
      <c r="T150" s="4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21">
        <f t="shared" si="10"/>
        <v>69.907692307692301</v>
      </c>
      <c r="G151" t="s">
        <v>20</v>
      </c>
      <c r="H151">
        <v>195</v>
      </c>
      <c r="I151" s="9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8"/>
        <v>41275.25</v>
      </c>
      <c r="O151" s="11">
        <f t="shared" si="9"/>
        <v>41327.25</v>
      </c>
      <c r="P151" t="b">
        <v>0</v>
      </c>
      <c r="Q151" t="b">
        <v>0</v>
      </c>
      <c r="R151" t="s">
        <v>60</v>
      </c>
      <c r="S151" s="4" t="str">
        <f t="array" ref="S151:T151">_xlfn.TEXTSPLIT(R151,"/")</f>
        <v>music</v>
      </c>
      <c r="T151" s="4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21">
        <f t="shared" si="10"/>
        <v>1</v>
      </c>
      <c r="G152" t="s">
        <v>14</v>
      </c>
      <c r="H152">
        <v>1</v>
      </c>
      <c r="I152" s="9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8"/>
        <v>43450.25</v>
      </c>
      <c r="O152" s="11">
        <f t="shared" si="9"/>
        <v>43451.25</v>
      </c>
      <c r="P152" t="b">
        <v>0</v>
      </c>
      <c r="Q152" t="b">
        <v>0</v>
      </c>
      <c r="R152" t="s">
        <v>23</v>
      </c>
      <c r="S152" s="4" t="str">
        <f t="array" ref="S152:T152">_xlfn.TEXTSPLIT(R152,"/")</f>
        <v>music</v>
      </c>
      <c r="T152" s="4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21">
        <f t="shared" si="10"/>
        <v>60.011588275391958</v>
      </c>
      <c r="G153" t="s">
        <v>14</v>
      </c>
      <c r="H153">
        <v>1467</v>
      </c>
      <c r="I153" s="9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8"/>
        <v>41799.208333333336</v>
      </c>
      <c r="O153" s="11">
        <f t="shared" si="9"/>
        <v>41850.208333333336</v>
      </c>
      <c r="P153" t="b">
        <v>0</v>
      </c>
      <c r="Q153" t="b">
        <v>0</v>
      </c>
      <c r="R153" t="s">
        <v>50</v>
      </c>
      <c r="S153" s="4" t="str">
        <f t="array" ref="S153:T153">_xlfn.TEXTSPLIT(R153,"/")</f>
        <v>music</v>
      </c>
      <c r="T153" s="4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21">
        <f t="shared" si="10"/>
        <v>52.006220379146917</v>
      </c>
      <c r="G154" t="s">
        <v>20</v>
      </c>
      <c r="H154">
        <v>3376</v>
      </c>
      <c r="I154" s="9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8"/>
        <v>42783.25</v>
      </c>
      <c r="O154" s="11">
        <f t="shared" si="9"/>
        <v>42790.25</v>
      </c>
      <c r="P154" t="b">
        <v>0</v>
      </c>
      <c r="Q154" t="b">
        <v>0</v>
      </c>
      <c r="R154" t="s">
        <v>60</v>
      </c>
      <c r="S154" s="4" t="str">
        <f t="array" ref="S154:T154">_xlfn.TEXTSPLIT(R154,"/")</f>
        <v>music</v>
      </c>
      <c r="T154" s="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21">
        <f t="shared" si="10"/>
        <v>31.000176025347649</v>
      </c>
      <c r="G155" t="s">
        <v>14</v>
      </c>
      <c r="H155">
        <v>5681</v>
      </c>
      <c r="I155" s="9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8"/>
        <v>41201.208333333336</v>
      </c>
      <c r="O155" s="11">
        <f t="shared" si="9"/>
        <v>41207.208333333336</v>
      </c>
      <c r="P155" t="b">
        <v>0</v>
      </c>
      <c r="Q155" t="b">
        <v>0</v>
      </c>
      <c r="R155" t="s">
        <v>33</v>
      </c>
      <c r="S155" s="4" t="str">
        <f t="array" ref="S155:T155">_xlfn.TEXTSPLIT(R155,"/")</f>
        <v>theater</v>
      </c>
      <c r="T155" s="4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21">
        <f t="shared" si="10"/>
        <v>95.042492917847028</v>
      </c>
      <c r="G156" t="s">
        <v>14</v>
      </c>
      <c r="H156">
        <v>1059</v>
      </c>
      <c r="I156" s="9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8"/>
        <v>42502.208333333328</v>
      </c>
      <c r="O156" s="11">
        <f t="shared" si="9"/>
        <v>42525.208333333328</v>
      </c>
      <c r="P156" t="b">
        <v>0</v>
      </c>
      <c r="Q156" t="b">
        <v>1</v>
      </c>
      <c r="R156" t="s">
        <v>60</v>
      </c>
      <c r="S156" s="4" t="str">
        <f t="array" ref="S156:T156">_xlfn.TEXTSPLIT(R156,"/")</f>
        <v>music</v>
      </c>
      <c r="T156" s="4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21">
        <f t="shared" si="10"/>
        <v>75.968174204355108</v>
      </c>
      <c r="G157" t="s">
        <v>14</v>
      </c>
      <c r="H157">
        <v>1194</v>
      </c>
      <c r="I157" s="9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8"/>
        <v>40262.208333333336</v>
      </c>
      <c r="O157" s="11">
        <f t="shared" si="9"/>
        <v>40277.208333333336</v>
      </c>
      <c r="P157" t="b">
        <v>0</v>
      </c>
      <c r="Q157" t="b">
        <v>0</v>
      </c>
      <c r="R157" t="s">
        <v>33</v>
      </c>
      <c r="S157" s="4" t="str">
        <f t="array" ref="S157:T157">_xlfn.TEXTSPLIT(R157,"/")</f>
        <v>theater</v>
      </c>
      <c r="T157" s="4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21">
        <f t="shared" si="10"/>
        <v>71.013192612137203</v>
      </c>
      <c r="G158" t="s">
        <v>74</v>
      </c>
      <c r="H158">
        <v>379</v>
      </c>
      <c r="I158" s="9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8"/>
        <v>43743.208333333328</v>
      </c>
      <c r="O158" s="11">
        <f t="shared" si="9"/>
        <v>43767.208333333328</v>
      </c>
      <c r="P158" t="b">
        <v>0</v>
      </c>
      <c r="Q158" t="b">
        <v>0</v>
      </c>
      <c r="R158" t="s">
        <v>23</v>
      </c>
      <c r="S158" s="4" t="str">
        <f t="array" ref="S158:T158">_xlfn.TEXTSPLIT(R158,"/")</f>
        <v>music</v>
      </c>
      <c r="T158" s="4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21">
        <f t="shared" si="10"/>
        <v>73.733333333333334</v>
      </c>
      <c r="G159" t="s">
        <v>14</v>
      </c>
      <c r="H159">
        <v>30</v>
      </c>
      <c r="I159" s="9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8"/>
        <v>41638.25</v>
      </c>
      <c r="O159" s="11">
        <f t="shared" si="9"/>
        <v>41650.25</v>
      </c>
      <c r="P159" t="b">
        <v>0</v>
      </c>
      <c r="Q159" t="b">
        <v>0</v>
      </c>
      <c r="R159" t="s">
        <v>122</v>
      </c>
      <c r="S159" s="4" t="str">
        <f t="array" ref="S159:T159">_xlfn.TEXTSPLIT(R159,"/")</f>
        <v>photography</v>
      </c>
      <c r="T159" s="4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21">
        <f t="shared" si="10"/>
        <v>113.17073170731707</v>
      </c>
      <c r="G160" t="s">
        <v>20</v>
      </c>
      <c r="H160">
        <v>41</v>
      </c>
      <c r="I160" s="9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8"/>
        <v>42346.25</v>
      </c>
      <c r="O160" s="11">
        <f t="shared" si="9"/>
        <v>42347.25</v>
      </c>
      <c r="P160" t="b">
        <v>0</v>
      </c>
      <c r="Q160" t="b">
        <v>0</v>
      </c>
      <c r="R160" t="s">
        <v>23</v>
      </c>
      <c r="S160" s="4" t="str">
        <f t="array" ref="S160:T160">_xlfn.TEXTSPLIT(R160,"/")</f>
        <v>music</v>
      </c>
      <c r="T160" s="4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21">
        <f t="shared" si="10"/>
        <v>105.00933552992861</v>
      </c>
      <c r="G161" t="s">
        <v>20</v>
      </c>
      <c r="H161">
        <v>1821</v>
      </c>
      <c r="I161" s="9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8"/>
        <v>43551.208333333328</v>
      </c>
      <c r="O161" s="11">
        <f t="shared" si="9"/>
        <v>43569.208333333328</v>
      </c>
      <c r="P161" t="b">
        <v>0</v>
      </c>
      <c r="Q161" t="b">
        <v>1</v>
      </c>
      <c r="R161" t="s">
        <v>33</v>
      </c>
      <c r="S161" s="4" t="str">
        <f t="array" ref="S161:T161">_xlfn.TEXTSPLIT(R161,"/")</f>
        <v>theater</v>
      </c>
      <c r="T161" s="4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21">
        <f t="shared" si="10"/>
        <v>79.176829268292678</v>
      </c>
      <c r="G162" t="s">
        <v>20</v>
      </c>
      <c r="H162">
        <v>164</v>
      </c>
      <c r="I162" s="9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8"/>
        <v>43582.208333333328</v>
      </c>
      <c r="O162" s="11">
        <f t="shared" si="9"/>
        <v>43598.208333333328</v>
      </c>
      <c r="P162" t="b">
        <v>0</v>
      </c>
      <c r="Q162" t="b">
        <v>0</v>
      </c>
      <c r="R162" t="s">
        <v>65</v>
      </c>
      <c r="S162" s="4" t="str">
        <f t="array" ref="S162:T162">_xlfn.TEXTSPLIT(R162,"/")</f>
        <v>technology</v>
      </c>
      <c r="T162" s="4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21">
        <f t="shared" si="10"/>
        <v>57.333333333333336</v>
      </c>
      <c r="G163" t="s">
        <v>14</v>
      </c>
      <c r="H163">
        <v>75</v>
      </c>
      <c r="I163" s="9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8"/>
        <v>42270.208333333328</v>
      </c>
      <c r="O163" s="11">
        <f t="shared" si="9"/>
        <v>42276.208333333328</v>
      </c>
      <c r="P163" t="b">
        <v>0</v>
      </c>
      <c r="Q163" t="b">
        <v>1</v>
      </c>
      <c r="R163" t="s">
        <v>28</v>
      </c>
      <c r="S163" s="4" t="str">
        <f t="array" ref="S163:T163">_xlfn.TEXTSPLIT(R163,"/")</f>
        <v>technology</v>
      </c>
      <c r="T163" s="4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21">
        <f t="shared" si="10"/>
        <v>58.178343949044589</v>
      </c>
      <c r="G164" t="s">
        <v>20</v>
      </c>
      <c r="H164">
        <v>157</v>
      </c>
      <c r="I164" s="9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8"/>
        <v>43442.25</v>
      </c>
      <c r="O164" s="11">
        <f t="shared" si="9"/>
        <v>43472.25</v>
      </c>
      <c r="P164" t="b">
        <v>0</v>
      </c>
      <c r="Q164" t="b">
        <v>0</v>
      </c>
      <c r="R164" t="s">
        <v>23</v>
      </c>
      <c r="S164" s="4" t="str">
        <f t="array" ref="S164:T164">_xlfn.TEXTSPLIT(R164,"/")</f>
        <v>music</v>
      </c>
      <c r="T164" s="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21">
        <f t="shared" si="10"/>
        <v>36.032520325203251</v>
      </c>
      <c r="G165" t="s">
        <v>20</v>
      </c>
      <c r="H165">
        <v>246</v>
      </c>
      <c r="I165" s="9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8"/>
        <v>43028.208333333328</v>
      </c>
      <c r="O165" s="11">
        <f t="shared" si="9"/>
        <v>43077.25</v>
      </c>
      <c r="P165" t="b">
        <v>0</v>
      </c>
      <c r="Q165" t="b">
        <v>1</v>
      </c>
      <c r="R165" t="s">
        <v>122</v>
      </c>
      <c r="S165" s="4" t="str">
        <f t="array" ref="S165:T165">_xlfn.TEXTSPLIT(R165,"/")</f>
        <v>photography</v>
      </c>
      <c r="T165" s="4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21">
        <f t="shared" si="10"/>
        <v>107.99068767908309</v>
      </c>
      <c r="G166" t="s">
        <v>20</v>
      </c>
      <c r="H166">
        <v>1396</v>
      </c>
      <c r="I166" s="9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8"/>
        <v>43016.208333333328</v>
      </c>
      <c r="O166" s="11">
        <f t="shared" si="9"/>
        <v>43017.208333333328</v>
      </c>
      <c r="P166" t="b">
        <v>0</v>
      </c>
      <c r="Q166" t="b">
        <v>0</v>
      </c>
      <c r="R166" t="s">
        <v>33</v>
      </c>
      <c r="S166" s="4" t="str">
        <f t="array" ref="S166:T166">_xlfn.TEXTSPLIT(R166,"/")</f>
        <v>theater</v>
      </c>
      <c r="T166" s="4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21">
        <f t="shared" si="10"/>
        <v>44.005985634477256</v>
      </c>
      <c r="G167" t="s">
        <v>20</v>
      </c>
      <c r="H167">
        <v>2506</v>
      </c>
      <c r="I167" s="9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8"/>
        <v>42948.208333333328</v>
      </c>
      <c r="O167" s="11">
        <f t="shared" si="9"/>
        <v>42980.208333333328</v>
      </c>
      <c r="P167" t="b">
        <v>0</v>
      </c>
      <c r="Q167" t="b">
        <v>0</v>
      </c>
      <c r="R167" t="s">
        <v>28</v>
      </c>
      <c r="S167" s="4" t="str">
        <f t="array" ref="S167:T167">_xlfn.TEXTSPLIT(R167,"/")</f>
        <v>technology</v>
      </c>
      <c r="T167" s="4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21">
        <f t="shared" si="10"/>
        <v>55.077868852459019</v>
      </c>
      <c r="G168" t="s">
        <v>20</v>
      </c>
      <c r="H168">
        <v>244</v>
      </c>
      <c r="I168" s="9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8"/>
        <v>40534.25</v>
      </c>
      <c r="O168" s="11">
        <f t="shared" si="9"/>
        <v>40538.25</v>
      </c>
      <c r="P168" t="b">
        <v>0</v>
      </c>
      <c r="Q168" t="b">
        <v>0</v>
      </c>
      <c r="R168" t="s">
        <v>122</v>
      </c>
      <c r="S168" s="4" t="str">
        <f t="array" ref="S168:T168">_xlfn.TEXTSPLIT(R168,"/")</f>
        <v>photography</v>
      </c>
      <c r="T168" s="4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21">
        <f t="shared" si="10"/>
        <v>74</v>
      </c>
      <c r="G169" t="s">
        <v>20</v>
      </c>
      <c r="H169">
        <v>146</v>
      </c>
      <c r="I169" s="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8"/>
        <v>41435.208333333336</v>
      </c>
      <c r="O169" s="11">
        <f t="shared" si="9"/>
        <v>41445.208333333336</v>
      </c>
      <c r="P169" t="b">
        <v>0</v>
      </c>
      <c r="Q169" t="b">
        <v>0</v>
      </c>
      <c r="R169" t="s">
        <v>33</v>
      </c>
      <c r="S169" s="4" t="str">
        <f t="array" ref="S169:T169">_xlfn.TEXTSPLIT(R169,"/")</f>
        <v>theater</v>
      </c>
      <c r="T169" s="4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21">
        <f t="shared" si="10"/>
        <v>41.996858638743454</v>
      </c>
      <c r="G170" t="s">
        <v>14</v>
      </c>
      <c r="H170">
        <v>955</v>
      </c>
      <c r="I170" s="9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8"/>
        <v>43518.25</v>
      </c>
      <c r="O170" s="11">
        <f t="shared" si="9"/>
        <v>43541.208333333328</v>
      </c>
      <c r="P170" t="b">
        <v>0</v>
      </c>
      <c r="Q170" t="b">
        <v>1</v>
      </c>
      <c r="R170" t="s">
        <v>60</v>
      </c>
      <c r="S170" s="4" t="str">
        <f t="array" ref="S170:T170">_xlfn.TEXTSPLIT(R170,"/")</f>
        <v>music</v>
      </c>
      <c r="T170" s="4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21">
        <f t="shared" si="10"/>
        <v>77.988161010260455</v>
      </c>
      <c r="G171" t="s">
        <v>20</v>
      </c>
      <c r="H171">
        <v>1267</v>
      </c>
      <c r="I171" s="9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8"/>
        <v>41077.208333333336</v>
      </c>
      <c r="O171" s="11">
        <f t="shared" si="9"/>
        <v>41105.208333333336</v>
      </c>
      <c r="P171" t="b">
        <v>0</v>
      </c>
      <c r="Q171" t="b">
        <v>1</v>
      </c>
      <c r="R171" t="s">
        <v>100</v>
      </c>
      <c r="S171" s="4" t="str">
        <f t="array" ref="S171:T171">_xlfn.TEXTSPLIT(R171,"/")</f>
        <v>film &amp; video</v>
      </c>
      <c r="T171" s="4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21">
        <f t="shared" si="10"/>
        <v>82.507462686567166</v>
      </c>
      <c r="G172" t="s">
        <v>14</v>
      </c>
      <c r="H172">
        <v>67</v>
      </c>
      <c r="I172" s="9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8"/>
        <v>42950.208333333328</v>
      </c>
      <c r="O172" s="11">
        <f t="shared" si="9"/>
        <v>42957.208333333328</v>
      </c>
      <c r="P172" t="b">
        <v>0</v>
      </c>
      <c r="Q172" t="b">
        <v>0</v>
      </c>
      <c r="R172" t="s">
        <v>60</v>
      </c>
      <c r="S172" s="4" t="str">
        <f t="array" ref="S172:T172">_xlfn.TEXTSPLIT(R172,"/")</f>
        <v>music</v>
      </c>
      <c r="T172" s="4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21">
        <f t="shared" si="10"/>
        <v>104.2</v>
      </c>
      <c r="G173" t="s">
        <v>14</v>
      </c>
      <c r="H173">
        <v>5</v>
      </c>
      <c r="I173" s="9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8"/>
        <v>41718.208333333336</v>
      </c>
      <c r="O173" s="11">
        <f t="shared" si="9"/>
        <v>41740.208333333336</v>
      </c>
      <c r="P173" t="b">
        <v>0</v>
      </c>
      <c r="Q173" t="b">
        <v>0</v>
      </c>
      <c r="R173" t="s">
        <v>206</v>
      </c>
      <c r="S173" s="4" t="str">
        <f t="array" ref="S173:T173">_xlfn.TEXTSPLIT(R173,"/")</f>
        <v>publishing</v>
      </c>
      <c r="T173" s="4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21">
        <f t="shared" si="10"/>
        <v>25.5</v>
      </c>
      <c r="G174" t="s">
        <v>14</v>
      </c>
      <c r="H174">
        <v>26</v>
      </c>
      <c r="I174" s="9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8"/>
        <v>41839.208333333336</v>
      </c>
      <c r="O174" s="11">
        <f t="shared" si="9"/>
        <v>41854.208333333336</v>
      </c>
      <c r="P174" t="b">
        <v>0</v>
      </c>
      <c r="Q174" t="b">
        <v>1</v>
      </c>
      <c r="R174" t="s">
        <v>42</v>
      </c>
      <c r="S174" s="4" t="str">
        <f t="array" ref="S174:T174">_xlfn.TEXTSPLIT(R174,"/")</f>
        <v>film &amp; video</v>
      </c>
      <c r="T174" s="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21">
        <f t="shared" si="10"/>
        <v>100.98334401024984</v>
      </c>
      <c r="G175" t="s">
        <v>20</v>
      </c>
      <c r="H175">
        <v>1561</v>
      </c>
      <c r="I175" s="9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8"/>
        <v>41412.208333333336</v>
      </c>
      <c r="O175" s="11">
        <f t="shared" si="9"/>
        <v>41418.208333333336</v>
      </c>
      <c r="P175" t="b">
        <v>0</v>
      </c>
      <c r="Q175" t="b">
        <v>0</v>
      </c>
      <c r="R175" t="s">
        <v>33</v>
      </c>
      <c r="S175" s="4" t="str">
        <f t="array" ref="S175:T175">_xlfn.TEXTSPLIT(R175,"/")</f>
        <v>theater</v>
      </c>
      <c r="T175" s="4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21">
        <f t="shared" si="10"/>
        <v>111.83333333333333</v>
      </c>
      <c r="G176" t="s">
        <v>20</v>
      </c>
      <c r="H176">
        <v>48</v>
      </c>
      <c r="I176" s="9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8"/>
        <v>42282.208333333328</v>
      </c>
      <c r="O176" s="11">
        <f t="shared" si="9"/>
        <v>42283.208333333328</v>
      </c>
      <c r="P176" t="b">
        <v>0</v>
      </c>
      <c r="Q176" t="b">
        <v>1</v>
      </c>
      <c r="R176" t="s">
        <v>65</v>
      </c>
      <c r="S176" s="4" t="str">
        <f t="array" ref="S176:T176">_xlfn.TEXTSPLIT(R176,"/")</f>
        <v>technology</v>
      </c>
      <c r="T176" s="4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21">
        <f t="shared" si="10"/>
        <v>41.999115044247787</v>
      </c>
      <c r="G177" t="s">
        <v>14</v>
      </c>
      <c r="H177">
        <v>1130</v>
      </c>
      <c r="I177" s="9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8"/>
        <v>42613.208333333328</v>
      </c>
      <c r="O177" s="11">
        <f t="shared" si="9"/>
        <v>42632.208333333328</v>
      </c>
      <c r="P177" t="b">
        <v>0</v>
      </c>
      <c r="Q177" t="b">
        <v>0</v>
      </c>
      <c r="R177" t="s">
        <v>33</v>
      </c>
      <c r="S177" s="4" t="str">
        <f t="array" ref="S177:T177">_xlfn.TEXTSPLIT(R177,"/")</f>
        <v>theater</v>
      </c>
      <c r="T177" s="4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21">
        <f t="shared" si="10"/>
        <v>110.05115089514067</v>
      </c>
      <c r="G178" t="s">
        <v>14</v>
      </c>
      <c r="H178">
        <v>782</v>
      </c>
      <c r="I178" s="9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8"/>
        <v>42616.208333333328</v>
      </c>
      <c r="O178" s="11">
        <f t="shared" si="9"/>
        <v>42625.208333333328</v>
      </c>
      <c r="P178" t="b">
        <v>0</v>
      </c>
      <c r="Q178" t="b">
        <v>0</v>
      </c>
      <c r="R178" t="s">
        <v>33</v>
      </c>
      <c r="S178" s="4" t="str">
        <f t="array" ref="S178:T178">_xlfn.TEXTSPLIT(R178,"/")</f>
        <v>theater</v>
      </c>
      <c r="T178" s="4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21">
        <f t="shared" si="10"/>
        <v>58.997079225994888</v>
      </c>
      <c r="G179" t="s">
        <v>20</v>
      </c>
      <c r="H179">
        <v>2739</v>
      </c>
      <c r="I179" s="9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8"/>
        <v>40497.25</v>
      </c>
      <c r="O179" s="11">
        <f t="shared" si="9"/>
        <v>40522.25</v>
      </c>
      <c r="P179" t="b">
        <v>0</v>
      </c>
      <c r="Q179" t="b">
        <v>0</v>
      </c>
      <c r="R179" t="s">
        <v>33</v>
      </c>
      <c r="S179" s="4" t="str">
        <f t="array" ref="S179:T179">_xlfn.TEXTSPLIT(R179,"/")</f>
        <v>theater</v>
      </c>
      <c r="T179" s="4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21">
        <f t="shared" si="10"/>
        <v>32.985714285714288</v>
      </c>
      <c r="G180" t="s">
        <v>14</v>
      </c>
      <c r="H180">
        <v>210</v>
      </c>
      <c r="I180" s="9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8"/>
        <v>42999.208333333328</v>
      </c>
      <c r="O180" s="11">
        <f t="shared" si="9"/>
        <v>43008.208333333328</v>
      </c>
      <c r="P180" t="b">
        <v>0</v>
      </c>
      <c r="Q180" t="b">
        <v>0</v>
      </c>
      <c r="R180" t="s">
        <v>17</v>
      </c>
      <c r="S180" s="4" t="str">
        <f t="array" ref="S180:T180">_xlfn.TEXTSPLIT(R180,"/")</f>
        <v>food</v>
      </c>
      <c r="T180" s="4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21">
        <f t="shared" si="10"/>
        <v>45.005654509471306</v>
      </c>
      <c r="G181" t="s">
        <v>20</v>
      </c>
      <c r="H181">
        <v>3537</v>
      </c>
      <c r="I181" s="9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8"/>
        <v>41350.208333333336</v>
      </c>
      <c r="O181" s="11">
        <f t="shared" si="9"/>
        <v>41351.208333333336</v>
      </c>
      <c r="P181" t="b">
        <v>0</v>
      </c>
      <c r="Q181" t="b">
        <v>1</v>
      </c>
      <c r="R181" t="s">
        <v>33</v>
      </c>
      <c r="S181" s="4" t="str">
        <f t="array" ref="S181:T181">_xlfn.TEXTSPLIT(R181,"/")</f>
        <v>theater</v>
      </c>
      <c r="T181" s="4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21">
        <f t="shared" si="10"/>
        <v>81.98196487897485</v>
      </c>
      <c r="G182" t="s">
        <v>20</v>
      </c>
      <c r="H182">
        <v>2107</v>
      </c>
      <c r="I182" s="9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8"/>
        <v>40259.208333333336</v>
      </c>
      <c r="O182" s="11">
        <f t="shared" si="9"/>
        <v>40264.208333333336</v>
      </c>
      <c r="P182" t="b">
        <v>0</v>
      </c>
      <c r="Q182" t="b">
        <v>0</v>
      </c>
      <c r="R182" t="s">
        <v>65</v>
      </c>
      <c r="S182" s="4" t="str">
        <f t="array" ref="S182:T182">_xlfn.TEXTSPLIT(R182,"/")</f>
        <v>technology</v>
      </c>
      <c r="T182" s="4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21">
        <f t="shared" si="10"/>
        <v>39.080882352941174</v>
      </c>
      <c r="G183" t="s">
        <v>14</v>
      </c>
      <c r="H183">
        <v>136</v>
      </c>
      <c r="I183" s="9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8"/>
        <v>43012.208333333328</v>
      </c>
      <c r="O183" s="11">
        <f t="shared" si="9"/>
        <v>43030.208333333328</v>
      </c>
      <c r="P183" t="b">
        <v>0</v>
      </c>
      <c r="Q183" t="b">
        <v>0</v>
      </c>
      <c r="R183" t="s">
        <v>28</v>
      </c>
      <c r="S183" s="4" t="str">
        <f t="array" ref="S183:T183">_xlfn.TEXTSPLIT(R183,"/")</f>
        <v>technology</v>
      </c>
      <c r="T183" s="4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21">
        <f t="shared" si="10"/>
        <v>58.996383363471971</v>
      </c>
      <c r="G184" t="s">
        <v>20</v>
      </c>
      <c r="H184">
        <v>3318</v>
      </c>
      <c r="I184" s="9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8"/>
        <v>43631.208333333328</v>
      </c>
      <c r="O184" s="11">
        <f t="shared" si="9"/>
        <v>43647.208333333328</v>
      </c>
      <c r="P184" t="b">
        <v>0</v>
      </c>
      <c r="Q184" t="b">
        <v>0</v>
      </c>
      <c r="R184" t="s">
        <v>33</v>
      </c>
      <c r="S184" s="4" t="str">
        <f t="array" ref="S184:T184">_xlfn.TEXTSPLIT(R184,"/")</f>
        <v>theater</v>
      </c>
      <c r="T184" s="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21">
        <f t="shared" si="10"/>
        <v>40.988372093023258</v>
      </c>
      <c r="G185" t="s">
        <v>14</v>
      </c>
      <c r="H185">
        <v>86</v>
      </c>
      <c r="I185" s="9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8"/>
        <v>40430.208333333336</v>
      </c>
      <c r="O185" s="11">
        <f t="shared" si="9"/>
        <v>40443.208333333336</v>
      </c>
      <c r="P185" t="b">
        <v>0</v>
      </c>
      <c r="Q185" t="b">
        <v>0</v>
      </c>
      <c r="R185" t="s">
        <v>23</v>
      </c>
      <c r="S185" s="4" t="str">
        <f t="array" ref="S185:T185">_xlfn.TEXTSPLIT(R185,"/")</f>
        <v>music</v>
      </c>
      <c r="T185" s="4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21">
        <f t="shared" si="10"/>
        <v>31.029411764705884</v>
      </c>
      <c r="G186" t="s">
        <v>20</v>
      </c>
      <c r="H186">
        <v>340</v>
      </c>
      <c r="I186" s="9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8"/>
        <v>43588.208333333328</v>
      </c>
      <c r="O186" s="11">
        <f t="shared" si="9"/>
        <v>43589.208333333328</v>
      </c>
      <c r="P186" t="b">
        <v>0</v>
      </c>
      <c r="Q186" t="b">
        <v>0</v>
      </c>
      <c r="R186" t="s">
        <v>33</v>
      </c>
      <c r="S186" s="4" t="str">
        <f t="array" ref="S186:T186">_xlfn.TEXTSPLIT(R186,"/")</f>
        <v>theater</v>
      </c>
      <c r="T186" s="4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21">
        <f t="shared" si="10"/>
        <v>37.789473684210527</v>
      </c>
      <c r="G187" t="s">
        <v>14</v>
      </c>
      <c r="H187">
        <v>19</v>
      </c>
      <c r="I187" s="9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8"/>
        <v>43233.208333333328</v>
      </c>
      <c r="O187" s="11">
        <f t="shared" si="9"/>
        <v>43244.208333333328</v>
      </c>
      <c r="P187" t="b">
        <v>0</v>
      </c>
      <c r="Q187" t="b">
        <v>0</v>
      </c>
      <c r="R187" t="s">
        <v>269</v>
      </c>
      <c r="S187" s="4" t="str">
        <f t="array" ref="S187:T187">_xlfn.TEXTSPLIT(R187,"/")</f>
        <v>film &amp; video</v>
      </c>
      <c r="T187" s="4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21">
        <f t="shared" si="10"/>
        <v>32.006772009029348</v>
      </c>
      <c r="G188" t="s">
        <v>14</v>
      </c>
      <c r="H188">
        <v>886</v>
      </c>
      <c r="I188" s="9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8"/>
        <v>41782.208333333336</v>
      </c>
      <c r="O188" s="11">
        <f t="shared" si="9"/>
        <v>41797.208333333336</v>
      </c>
      <c r="P188" t="b">
        <v>0</v>
      </c>
      <c r="Q188" t="b">
        <v>0</v>
      </c>
      <c r="R188" t="s">
        <v>33</v>
      </c>
      <c r="S188" s="4" t="str">
        <f t="array" ref="S188:T188">_xlfn.TEXTSPLIT(R188,"/")</f>
        <v>theater</v>
      </c>
      <c r="T188" s="4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21">
        <f t="shared" si="10"/>
        <v>95.966712898751737</v>
      </c>
      <c r="G189" t="s">
        <v>20</v>
      </c>
      <c r="H189">
        <v>1442</v>
      </c>
      <c r="I189" s="9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8"/>
        <v>41328.25</v>
      </c>
      <c r="O189" s="11">
        <f t="shared" si="9"/>
        <v>41356.208333333336</v>
      </c>
      <c r="P189" t="b">
        <v>0</v>
      </c>
      <c r="Q189" t="b">
        <v>1</v>
      </c>
      <c r="R189" t="s">
        <v>100</v>
      </c>
      <c r="S189" s="4" t="str">
        <f t="array" ref="S189:T189">_xlfn.TEXTSPLIT(R189,"/")</f>
        <v>film &amp; video</v>
      </c>
      <c r="T189" s="4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21">
        <f t="shared" si="10"/>
        <v>75</v>
      </c>
      <c r="G190" t="s">
        <v>14</v>
      </c>
      <c r="H190">
        <v>35</v>
      </c>
      <c r="I190" s="9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8"/>
        <v>41975.25</v>
      </c>
      <c r="O190" s="11">
        <f t="shared" si="9"/>
        <v>41976.25</v>
      </c>
      <c r="P190" t="b">
        <v>0</v>
      </c>
      <c r="Q190" t="b">
        <v>0</v>
      </c>
      <c r="R190" t="s">
        <v>33</v>
      </c>
      <c r="S190" s="4" t="str">
        <f t="array" ref="S190:T190">_xlfn.TEXTSPLIT(R190,"/")</f>
        <v>theater</v>
      </c>
      <c r="T190" s="4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21">
        <f t="shared" si="10"/>
        <v>102.0498866213152</v>
      </c>
      <c r="G191" t="s">
        <v>74</v>
      </c>
      <c r="H191">
        <v>441</v>
      </c>
      <c r="I191" s="9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8"/>
        <v>42433.25</v>
      </c>
      <c r="O191" s="11">
        <f t="shared" si="9"/>
        <v>42433.25</v>
      </c>
      <c r="P191" t="b">
        <v>0</v>
      </c>
      <c r="Q191" t="b">
        <v>0</v>
      </c>
      <c r="R191" t="s">
        <v>33</v>
      </c>
      <c r="S191" s="4" t="str">
        <f t="array" ref="S191:T191">_xlfn.TEXTSPLIT(R191,"/")</f>
        <v>theater</v>
      </c>
      <c r="T191" s="4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21">
        <f t="shared" si="10"/>
        <v>105.75</v>
      </c>
      <c r="G192" t="s">
        <v>14</v>
      </c>
      <c r="H192">
        <v>24</v>
      </c>
      <c r="I192" s="9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8"/>
        <v>41429.208333333336</v>
      </c>
      <c r="O192" s="11">
        <f t="shared" si="9"/>
        <v>41430.208333333336</v>
      </c>
      <c r="P192" t="b">
        <v>0</v>
      </c>
      <c r="Q192" t="b">
        <v>1</v>
      </c>
      <c r="R192" t="s">
        <v>33</v>
      </c>
      <c r="S192" s="4" t="str">
        <f t="array" ref="S192:T192">_xlfn.TEXTSPLIT(R192,"/")</f>
        <v>theater</v>
      </c>
      <c r="T192" s="4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21">
        <f t="shared" si="10"/>
        <v>37.069767441860463</v>
      </c>
      <c r="G193" t="s">
        <v>14</v>
      </c>
      <c r="H193">
        <v>86</v>
      </c>
      <c r="I193" s="9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8"/>
        <v>43536.208333333328</v>
      </c>
      <c r="O193" s="11">
        <f t="shared" si="9"/>
        <v>43539.208333333328</v>
      </c>
      <c r="P193" t="b">
        <v>0</v>
      </c>
      <c r="Q193" t="b">
        <v>0</v>
      </c>
      <c r="R193" t="s">
        <v>33</v>
      </c>
      <c r="S193" s="4" t="str">
        <f t="array" ref="S193:T193">_xlfn.TEXTSPLIT(R193,"/")</f>
        <v>theater</v>
      </c>
      <c r="T193" s="4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21">
        <f t="shared" si="10"/>
        <v>35.049382716049379</v>
      </c>
      <c r="G194" t="s">
        <v>14</v>
      </c>
      <c r="H194">
        <v>243</v>
      </c>
      <c r="I194" s="9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ref="N194:N257" si="12">(((L194/60)/60)/24)+DATE(1970,1,1)</f>
        <v>41817.208333333336</v>
      </c>
      <c r="O194" s="11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s="4" t="str">
        <f t="array" ref="S194:T194">_xlfn.TEXTSPLIT(R194,"/")</f>
        <v>music</v>
      </c>
      <c r="T194" s="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21">
        <f t="shared" si="10"/>
        <v>46.338461538461537</v>
      </c>
      <c r="G195" t="s">
        <v>14</v>
      </c>
      <c r="H195">
        <v>65</v>
      </c>
      <c r="I195" s="9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si="12"/>
        <v>43198.208333333328</v>
      </c>
      <c r="O195" s="11">
        <f t="shared" si="13"/>
        <v>43202.208333333328</v>
      </c>
      <c r="P195" t="b">
        <v>1</v>
      </c>
      <c r="Q195" t="b">
        <v>0</v>
      </c>
      <c r="R195" t="s">
        <v>60</v>
      </c>
      <c r="S195" s="4" t="str">
        <f t="array" ref="S195:T195">_xlfn.TEXTSPLIT(R195,"/")</f>
        <v>music</v>
      </c>
      <c r="T195" s="4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21">
        <f t="shared" ref="F196:F259" si="14">IFERROR(E196/H196,0)</f>
        <v>69.174603174603178</v>
      </c>
      <c r="G196" t="s">
        <v>20</v>
      </c>
      <c r="H196">
        <v>126</v>
      </c>
      <c r="I196" s="9">
        <f t="shared" ref="I196:I259" si="15">IFERROR(E196/H196,0)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2"/>
        <v>42261.208333333328</v>
      </c>
      <c r="O196" s="11">
        <f t="shared" si="13"/>
        <v>42277.208333333328</v>
      </c>
      <c r="P196" t="b">
        <v>0</v>
      </c>
      <c r="Q196" t="b">
        <v>0</v>
      </c>
      <c r="R196" t="s">
        <v>148</v>
      </c>
      <c r="S196" s="4" t="str">
        <f t="array" ref="S196:T196">_xlfn.TEXTSPLIT(R196,"/")</f>
        <v>music</v>
      </c>
      <c r="T196" s="4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21">
        <f t="shared" si="14"/>
        <v>109.07824427480917</v>
      </c>
      <c r="G197" t="s">
        <v>20</v>
      </c>
      <c r="H197">
        <v>524</v>
      </c>
      <c r="I197" s="9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2"/>
        <v>43310.208333333328</v>
      </c>
      <c r="O197" s="11">
        <f t="shared" si="13"/>
        <v>43317.208333333328</v>
      </c>
      <c r="P197" t="b">
        <v>0</v>
      </c>
      <c r="Q197" t="b">
        <v>0</v>
      </c>
      <c r="R197" t="s">
        <v>50</v>
      </c>
      <c r="S197" s="4" t="str">
        <f t="array" ref="S197:T197">_xlfn.TEXTSPLIT(R197,"/")</f>
        <v>music</v>
      </c>
      <c r="T197" s="4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21">
        <f t="shared" si="14"/>
        <v>51.78</v>
      </c>
      <c r="G198" t="s">
        <v>14</v>
      </c>
      <c r="H198">
        <v>100</v>
      </c>
      <c r="I198" s="9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2"/>
        <v>42616.208333333328</v>
      </c>
      <c r="O198" s="11">
        <f t="shared" si="13"/>
        <v>42635.208333333328</v>
      </c>
      <c r="P198" t="b">
        <v>0</v>
      </c>
      <c r="Q198" t="b">
        <v>0</v>
      </c>
      <c r="R198" t="s">
        <v>65</v>
      </c>
      <c r="S198" s="4" t="str">
        <f t="array" ref="S198:T198">_xlfn.TEXTSPLIT(R198,"/")</f>
        <v>technology</v>
      </c>
      <c r="T198" s="4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21">
        <f t="shared" si="14"/>
        <v>82.010055304172951</v>
      </c>
      <c r="G199" t="s">
        <v>20</v>
      </c>
      <c r="H199">
        <v>1989</v>
      </c>
      <c r="I199" s="9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2"/>
        <v>42909.208333333328</v>
      </c>
      <c r="O199" s="11">
        <f t="shared" si="13"/>
        <v>42923.208333333328</v>
      </c>
      <c r="P199" t="b">
        <v>0</v>
      </c>
      <c r="Q199" t="b">
        <v>0</v>
      </c>
      <c r="R199" t="s">
        <v>53</v>
      </c>
      <c r="S199" s="4" t="str">
        <f t="array" ref="S199:T199">_xlfn.TEXTSPLIT(R199,"/")</f>
        <v>film &amp; video</v>
      </c>
      <c r="T199" s="4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21">
        <f t="shared" si="14"/>
        <v>35.958333333333336</v>
      </c>
      <c r="G200" t="s">
        <v>14</v>
      </c>
      <c r="H200">
        <v>168</v>
      </c>
      <c r="I200" s="9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2"/>
        <v>40396.208333333336</v>
      </c>
      <c r="O200" s="11">
        <f t="shared" si="13"/>
        <v>40425.208333333336</v>
      </c>
      <c r="P200" t="b">
        <v>0</v>
      </c>
      <c r="Q200" t="b">
        <v>0</v>
      </c>
      <c r="R200" t="s">
        <v>50</v>
      </c>
      <c r="S200" s="4" t="str">
        <f t="array" ref="S200:T200">_xlfn.TEXTSPLIT(R200,"/")</f>
        <v>music</v>
      </c>
      <c r="T200" s="4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21">
        <f t="shared" si="14"/>
        <v>74.461538461538467</v>
      </c>
      <c r="G201" t="s">
        <v>14</v>
      </c>
      <c r="H201">
        <v>13</v>
      </c>
      <c r="I201" s="9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2"/>
        <v>42192.208333333328</v>
      </c>
      <c r="O201" s="11">
        <f t="shared" si="13"/>
        <v>42196.208333333328</v>
      </c>
      <c r="P201" t="b">
        <v>0</v>
      </c>
      <c r="Q201" t="b">
        <v>0</v>
      </c>
      <c r="R201" t="s">
        <v>23</v>
      </c>
      <c r="S201" s="4" t="str">
        <f t="array" ref="S201:T201">_xlfn.TEXTSPLIT(R201,"/")</f>
        <v>music</v>
      </c>
      <c r="T201" s="4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21">
        <f t="shared" si="14"/>
        <v>2</v>
      </c>
      <c r="G202" t="s">
        <v>14</v>
      </c>
      <c r="H202">
        <v>1</v>
      </c>
      <c r="I202" s="9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2"/>
        <v>40262.208333333336</v>
      </c>
      <c r="O202" s="11">
        <f t="shared" si="13"/>
        <v>40273.208333333336</v>
      </c>
      <c r="P202" t="b">
        <v>0</v>
      </c>
      <c r="Q202" t="b">
        <v>0</v>
      </c>
      <c r="R202" t="s">
        <v>33</v>
      </c>
      <c r="S202" s="4" t="str">
        <f t="array" ref="S202:T202">_xlfn.TEXTSPLIT(R202,"/")</f>
        <v>theater</v>
      </c>
      <c r="T202" s="4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21">
        <f t="shared" si="14"/>
        <v>91.114649681528661</v>
      </c>
      <c r="G203" t="s">
        <v>20</v>
      </c>
      <c r="H203">
        <v>157</v>
      </c>
      <c r="I203" s="9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2"/>
        <v>41845.208333333336</v>
      </c>
      <c r="O203" s="11">
        <f t="shared" si="13"/>
        <v>41863.208333333336</v>
      </c>
      <c r="P203" t="b">
        <v>0</v>
      </c>
      <c r="Q203" t="b">
        <v>0</v>
      </c>
      <c r="R203" t="s">
        <v>28</v>
      </c>
      <c r="S203" s="4" t="str">
        <f t="array" ref="S203:T203">_xlfn.TEXTSPLIT(R203,"/")</f>
        <v>technology</v>
      </c>
      <c r="T203" s="4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21">
        <f t="shared" si="14"/>
        <v>79.792682926829272</v>
      </c>
      <c r="G204" t="s">
        <v>74</v>
      </c>
      <c r="H204">
        <v>82</v>
      </c>
      <c r="I204" s="9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2"/>
        <v>40818.208333333336</v>
      </c>
      <c r="O204" s="11">
        <f t="shared" si="13"/>
        <v>40822.208333333336</v>
      </c>
      <c r="P204" t="b">
        <v>0</v>
      </c>
      <c r="Q204" t="b">
        <v>0</v>
      </c>
      <c r="R204" t="s">
        <v>17</v>
      </c>
      <c r="S204" s="4" t="str">
        <f t="array" ref="S204:T204">_xlfn.TEXTSPLIT(R204,"/")</f>
        <v>food</v>
      </c>
      <c r="T204" s="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21">
        <f t="shared" si="14"/>
        <v>42.999777678968428</v>
      </c>
      <c r="G205" t="s">
        <v>20</v>
      </c>
      <c r="H205">
        <v>4498</v>
      </c>
      <c r="I205" s="9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2"/>
        <v>42752.25</v>
      </c>
      <c r="O205" s="11">
        <f t="shared" si="13"/>
        <v>42754.25</v>
      </c>
      <c r="P205" t="b">
        <v>0</v>
      </c>
      <c r="Q205" t="b">
        <v>0</v>
      </c>
      <c r="R205" t="s">
        <v>33</v>
      </c>
      <c r="S205" s="4" t="str">
        <f t="array" ref="S205:T205">_xlfn.TEXTSPLIT(R205,"/")</f>
        <v>theater</v>
      </c>
      <c r="T205" s="4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21">
        <f t="shared" si="14"/>
        <v>63.225000000000001</v>
      </c>
      <c r="G206" t="s">
        <v>14</v>
      </c>
      <c r="H206">
        <v>40</v>
      </c>
      <c r="I206" s="9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2"/>
        <v>40636.208333333336</v>
      </c>
      <c r="O206" s="11">
        <f t="shared" si="13"/>
        <v>40646.208333333336</v>
      </c>
      <c r="P206" t="b">
        <v>0</v>
      </c>
      <c r="Q206" t="b">
        <v>0</v>
      </c>
      <c r="R206" t="s">
        <v>159</v>
      </c>
      <c r="S206" s="4" t="str">
        <f t="array" ref="S206:T206">_xlfn.TEXTSPLIT(R206,"/")</f>
        <v>music</v>
      </c>
      <c r="T206" s="4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21">
        <f t="shared" si="14"/>
        <v>70.174999999999997</v>
      </c>
      <c r="G207" t="s">
        <v>20</v>
      </c>
      <c r="H207">
        <v>80</v>
      </c>
      <c r="I207" s="9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2"/>
        <v>43390.208333333328</v>
      </c>
      <c r="O207" s="11">
        <f t="shared" si="13"/>
        <v>43402.208333333328</v>
      </c>
      <c r="P207" t="b">
        <v>1</v>
      </c>
      <c r="Q207" t="b">
        <v>0</v>
      </c>
      <c r="R207" t="s">
        <v>33</v>
      </c>
      <c r="S207" s="4" t="str">
        <f t="array" ref="S207:T207">_xlfn.TEXTSPLIT(R207,"/")</f>
        <v>theater</v>
      </c>
      <c r="T207" s="4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21">
        <f t="shared" si="14"/>
        <v>61.333333333333336</v>
      </c>
      <c r="G208" t="s">
        <v>74</v>
      </c>
      <c r="H208">
        <v>57</v>
      </c>
      <c r="I208" s="9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2"/>
        <v>40236.25</v>
      </c>
      <c r="O208" s="11">
        <f t="shared" si="13"/>
        <v>40245.25</v>
      </c>
      <c r="P208" t="b">
        <v>0</v>
      </c>
      <c r="Q208" t="b">
        <v>0</v>
      </c>
      <c r="R208" t="s">
        <v>119</v>
      </c>
      <c r="S208" s="4" t="str">
        <f t="array" ref="S208:T208">_xlfn.TEXTSPLIT(R208,"/")</f>
        <v>publishing</v>
      </c>
      <c r="T208" s="4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21">
        <f t="shared" si="14"/>
        <v>99</v>
      </c>
      <c r="G209" t="s">
        <v>20</v>
      </c>
      <c r="H209">
        <v>43</v>
      </c>
      <c r="I209" s="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2"/>
        <v>43340.208333333328</v>
      </c>
      <c r="O209" s="11">
        <f t="shared" si="13"/>
        <v>43360.208333333328</v>
      </c>
      <c r="P209" t="b">
        <v>0</v>
      </c>
      <c r="Q209" t="b">
        <v>1</v>
      </c>
      <c r="R209" t="s">
        <v>23</v>
      </c>
      <c r="S209" s="4" t="str">
        <f t="array" ref="S209:T209">_xlfn.TEXTSPLIT(R209,"/")</f>
        <v>music</v>
      </c>
      <c r="T209" s="4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21">
        <f t="shared" si="14"/>
        <v>96.984900146127615</v>
      </c>
      <c r="G210" t="s">
        <v>20</v>
      </c>
      <c r="H210">
        <v>2053</v>
      </c>
      <c r="I210" s="9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2"/>
        <v>43048.25</v>
      </c>
      <c r="O210" s="11">
        <f t="shared" si="13"/>
        <v>43072.25</v>
      </c>
      <c r="P210" t="b">
        <v>0</v>
      </c>
      <c r="Q210" t="b">
        <v>0</v>
      </c>
      <c r="R210" t="s">
        <v>42</v>
      </c>
      <c r="S210" s="4" t="str">
        <f t="array" ref="S210:T210">_xlfn.TEXTSPLIT(R210,"/")</f>
        <v>film &amp; video</v>
      </c>
      <c r="T210" s="4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21">
        <f t="shared" si="14"/>
        <v>51.004950495049506</v>
      </c>
      <c r="G211" t="s">
        <v>47</v>
      </c>
      <c r="H211">
        <v>808</v>
      </c>
      <c r="I211" s="9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2"/>
        <v>42496.208333333328</v>
      </c>
      <c r="O211" s="11">
        <f t="shared" si="13"/>
        <v>42503.208333333328</v>
      </c>
      <c r="P211" t="b">
        <v>0</v>
      </c>
      <c r="Q211" t="b">
        <v>0</v>
      </c>
      <c r="R211" t="s">
        <v>42</v>
      </c>
      <c r="S211" s="4" t="str">
        <f t="array" ref="S211:T211">_xlfn.TEXTSPLIT(R211,"/")</f>
        <v>film &amp; video</v>
      </c>
      <c r="T211" s="4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21">
        <f t="shared" si="14"/>
        <v>28.044247787610619</v>
      </c>
      <c r="G212" t="s">
        <v>14</v>
      </c>
      <c r="H212">
        <v>226</v>
      </c>
      <c r="I212" s="9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2"/>
        <v>42797.25</v>
      </c>
      <c r="O212" s="11">
        <f t="shared" si="13"/>
        <v>42824.208333333328</v>
      </c>
      <c r="P212" t="b">
        <v>0</v>
      </c>
      <c r="Q212" t="b">
        <v>0</v>
      </c>
      <c r="R212" t="s">
        <v>474</v>
      </c>
      <c r="S212" s="4" t="str">
        <f t="array" ref="S212:T212">_xlfn.TEXTSPLIT(R212,"/")</f>
        <v>film &amp; video</v>
      </c>
      <c r="T212" s="4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21">
        <f t="shared" si="14"/>
        <v>60.984615384615381</v>
      </c>
      <c r="G213" t="s">
        <v>14</v>
      </c>
      <c r="H213">
        <v>1625</v>
      </c>
      <c r="I213" s="9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2"/>
        <v>41513.208333333336</v>
      </c>
      <c r="O213" s="11">
        <f t="shared" si="13"/>
        <v>41537.208333333336</v>
      </c>
      <c r="P213" t="b">
        <v>0</v>
      </c>
      <c r="Q213" t="b">
        <v>0</v>
      </c>
      <c r="R213" t="s">
        <v>33</v>
      </c>
      <c r="S213" s="4" t="str">
        <f t="array" ref="S213:T213">_xlfn.TEXTSPLIT(R213,"/")</f>
        <v>theater</v>
      </c>
      <c r="T213" s="4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21">
        <f t="shared" si="14"/>
        <v>73.214285714285708</v>
      </c>
      <c r="G214" t="s">
        <v>20</v>
      </c>
      <c r="H214">
        <v>168</v>
      </c>
      <c r="I214" s="9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2"/>
        <v>43814.25</v>
      </c>
      <c r="O214" s="11">
        <f t="shared" si="13"/>
        <v>43860.25</v>
      </c>
      <c r="P214" t="b">
        <v>0</v>
      </c>
      <c r="Q214" t="b">
        <v>0</v>
      </c>
      <c r="R214" t="s">
        <v>33</v>
      </c>
      <c r="S214" s="4" t="str">
        <f t="array" ref="S214:T214">_xlfn.TEXTSPLIT(R214,"/")</f>
        <v>theater</v>
      </c>
      <c r="T214" s="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21">
        <f t="shared" si="14"/>
        <v>39.997435299603637</v>
      </c>
      <c r="G215" t="s">
        <v>20</v>
      </c>
      <c r="H215">
        <v>4289</v>
      </c>
      <c r="I215" s="9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2"/>
        <v>40488.208333333336</v>
      </c>
      <c r="O215" s="11">
        <f t="shared" si="13"/>
        <v>40496.25</v>
      </c>
      <c r="P215" t="b">
        <v>0</v>
      </c>
      <c r="Q215" t="b">
        <v>1</v>
      </c>
      <c r="R215" t="s">
        <v>60</v>
      </c>
      <c r="S215" s="4" t="str">
        <f t="array" ref="S215:T215">_xlfn.TEXTSPLIT(R215,"/")</f>
        <v>music</v>
      </c>
      <c r="T215" s="4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21">
        <f t="shared" si="14"/>
        <v>86.812121212121212</v>
      </c>
      <c r="G216" t="s">
        <v>20</v>
      </c>
      <c r="H216">
        <v>165</v>
      </c>
      <c r="I216" s="9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2"/>
        <v>40409.208333333336</v>
      </c>
      <c r="O216" s="11">
        <f t="shared" si="13"/>
        <v>40415.208333333336</v>
      </c>
      <c r="P216" t="b">
        <v>0</v>
      </c>
      <c r="Q216" t="b">
        <v>0</v>
      </c>
      <c r="R216" t="s">
        <v>23</v>
      </c>
      <c r="S216" s="4" t="str">
        <f t="array" ref="S216:T216">_xlfn.TEXTSPLIT(R216,"/")</f>
        <v>music</v>
      </c>
      <c r="T216" s="4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21">
        <f t="shared" si="14"/>
        <v>42.125874125874127</v>
      </c>
      <c r="G217" t="s">
        <v>14</v>
      </c>
      <c r="H217">
        <v>143</v>
      </c>
      <c r="I217" s="9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2"/>
        <v>43509.25</v>
      </c>
      <c r="O217" s="11">
        <f t="shared" si="13"/>
        <v>43511.25</v>
      </c>
      <c r="P217" t="b">
        <v>0</v>
      </c>
      <c r="Q217" t="b">
        <v>0</v>
      </c>
      <c r="R217" t="s">
        <v>33</v>
      </c>
      <c r="S217" s="4" t="str">
        <f t="array" ref="S217:T217">_xlfn.TEXTSPLIT(R217,"/")</f>
        <v>theater</v>
      </c>
      <c r="T217" s="4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21">
        <f t="shared" si="14"/>
        <v>103.97851239669421</v>
      </c>
      <c r="G218" t="s">
        <v>20</v>
      </c>
      <c r="H218">
        <v>1815</v>
      </c>
      <c r="I218" s="9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2"/>
        <v>40869.25</v>
      </c>
      <c r="O218" s="11">
        <f t="shared" si="13"/>
        <v>40871.25</v>
      </c>
      <c r="P218" t="b">
        <v>0</v>
      </c>
      <c r="Q218" t="b">
        <v>0</v>
      </c>
      <c r="R218" t="s">
        <v>33</v>
      </c>
      <c r="S218" s="4" t="str">
        <f t="array" ref="S218:T218">_xlfn.TEXTSPLIT(R218,"/")</f>
        <v>theater</v>
      </c>
      <c r="T218" s="4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21">
        <f t="shared" si="14"/>
        <v>62.003211991434689</v>
      </c>
      <c r="G219" t="s">
        <v>14</v>
      </c>
      <c r="H219">
        <v>934</v>
      </c>
      <c r="I219" s="9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2"/>
        <v>43583.208333333328</v>
      </c>
      <c r="O219" s="11">
        <f t="shared" si="13"/>
        <v>43592.208333333328</v>
      </c>
      <c r="P219" t="b">
        <v>0</v>
      </c>
      <c r="Q219" t="b">
        <v>0</v>
      </c>
      <c r="R219" t="s">
        <v>474</v>
      </c>
      <c r="S219" s="4" t="str">
        <f t="array" ref="S219:T219">_xlfn.TEXTSPLIT(R219,"/")</f>
        <v>film &amp; video</v>
      </c>
      <c r="T219" s="4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21">
        <f t="shared" si="14"/>
        <v>31.005037783375315</v>
      </c>
      <c r="G220" t="s">
        <v>20</v>
      </c>
      <c r="H220">
        <v>397</v>
      </c>
      <c r="I220" s="9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2"/>
        <v>40858.25</v>
      </c>
      <c r="O220" s="11">
        <f t="shared" si="13"/>
        <v>40892.25</v>
      </c>
      <c r="P220" t="b">
        <v>0</v>
      </c>
      <c r="Q220" t="b">
        <v>1</v>
      </c>
      <c r="R220" t="s">
        <v>100</v>
      </c>
      <c r="S220" s="4" t="str">
        <f t="array" ref="S220:T220">_xlfn.TEXTSPLIT(R220,"/")</f>
        <v>film &amp; video</v>
      </c>
      <c r="T220" s="4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21">
        <f t="shared" si="14"/>
        <v>89.991552956465242</v>
      </c>
      <c r="G221" t="s">
        <v>20</v>
      </c>
      <c r="H221">
        <v>1539</v>
      </c>
      <c r="I221" s="9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2"/>
        <v>41137.208333333336</v>
      </c>
      <c r="O221" s="11">
        <f t="shared" si="13"/>
        <v>41149.208333333336</v>
      </c>
      <c r="P221" t="b">
        <v>0</v>
      </c>
      <c r="Q221" t="b">
        <v>0</v>
      </c>
      <c r="R221" t="s">
        <v>71</v>
      </c>
      <c r="S221" s="4" t="str">
        <f t="array" ref="S221:T221">_xlfn.TEXTSPLIT(R221,"/")</f>
        <v>film &amp; video</v>
      </c>
      <c r="T221" s="4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21">
        <f t="shared" si="14"/>
        <v>39.235294117647058</v>
      </c>
      <c r="G222" t="s">
        <v>14</v>
      </c>
      <c r="H222">
        <v>17</v>
      </c>
      <c r="I222" s="9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2"/>
        <v>40725.208333333336</v>
      </c>
      <c r="O222" s="11">
        <f t="shared" si="13"/>
        <v>40743.208333333336</v>
      </c>
      <c r="P222" t="b">
        <v>1</v>
      </c>
      <c r="Q222" t="b">
        <v>0</v>
      </c>
      <c r="R222" t="s">
        <v>33</v>
      </c>
      <c r="S222" s="4" t="str">
        <f t="array" ref="S222:T222">_xlfn.TEXTSPLIT(R222,"/")</f>
        <v>theater</v>
      </c>
      <c r="T222" s="4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21">
        <f t="shared" si="14"/>
        <v>54.993116108306566</v>
      </c>
      <c r="G223" t="s">
        <v>14</v>
      </c>
      <c r="H223">
        <v>2179</v>
      </c>
      <c r="I223" s="9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2"/>
        <v>41081.208333333336</v>
      </c>
      <c r="O223" s="11">
        <f t="shared" si="13"/>
        <v>41083.208333333336</v>
      </c>
      <c r="P223" t="b">
        <v>1</v>
      </c>
      <c r="Q223" t="b">
        <v>0</v>
      </c>
      <c r="R223" t="s">
        <v>17</v>
      </c>
      <c r="S223" s="4" t="str">
        <f t="array" ref="S223:T223">_xlfn.TEXTSPLIT(R223,"/")</f>
        <v>food</v>
      </c>
      <c r="T223" s="4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21">
        <f t="shared" si="14"/>
        <v>47.992753623188406</v>
      </c>
      <c r="G224" t="s">
        <v>20</v>
      </c>
      <c r="H224">
        <v>138</v>
      </c>
      <c r="I224" s="9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2"/>
        <v>41914.208333333336</v>
      </c>
      <c r="O224" s="11">
        <f t="shared" si="13"/>
        <v>41915.208333333336</v>
      </c>
      <c r="P224" t="b">
        <v>0</v>
      </c>
      <c r="Q224" t="b">
        <v>0</v>
      </c>
      <c r="R224" t="s">
        <v>122</v>
      </c>
      <c r="S224" s="4" t="str">
        <f t="array" ref="S224:T224">_xlfn.TEXTSPLIT(R224,"/")</f>
        <v>photography</v>
      </c>
      <c r="T224" s="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21">
        <f t="shared" si="14"/>
        <v>87.966702470461868</v>
      </c>
      <c r="G225" t="s">
        <v>14</v>
      </c>
      <c r="H225">
        <v>931</v>
      </c>
      <c r="I225" s="9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2"/>
        <v>42445.208333333328</v>
      </c>
      <c r="O225" s="11">
        <f t="shared" si="13"/>
        <v>42459.208333333328</v>
      </c>
      <c r="P225" t="b">
        <v>0</v>
      </c>
      <c r="Q225" t="b">
        <v>0</v>
      </c>
      <c r="R225" t="s">
        <v>33</v>
      </c>
      <c r="S225" s="4" t="str">
        <f t="array" ref="S225:T225">_xlfn.TEXTSPLIT(R225,"/")</f>
        <v>theater</v>
      </c>
      <c r="T225" s="4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21">
        <f t="shared" si="14"/>
        <v>51.999165275459099</v>
      </c>
      <c r="G226" t="s">
        <v>20</v>
      </c>
      <c r="H226">
        <v>3594</v>
      </c>
      <c r="I226" s="9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2"/>
        <v>41906.208333333336</v>
      </c>
      <c r="O226" s="11">
        <f t="shared" si="13"/>
        <v>41951.25</v>
      </c>
      <c r="P226" t="b">
        <v>0</v>
      </c>
      <c r="Q226" t="b">
        <v>0</v>
      </c>
      <c r="R226" t="s">
        <v>474</v>
      </c>
      <c r="S226" s="4" t="str">
        <f t="array" ref="S226:T226">_xlfn.TEXTSPLIT(R226,"/")</f>
        <v>film &amp; video</v>
      </c>
      <c r="T226" s="4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21">
        <f t="shared" si="14"/>
        <v>29.999659863945578</v>
      </c>
      <c r="G227" t="s">
        <v>20</v>
      </c>
      <c r="H227">
        <v>5880</v>
      </c>
      <c r="I227" s="9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2"/>
        <v>41762.208333333336</v>
      </c>
      <c r="O227" s="11">
        <f t="shared" si="13"/>
        <v>41762.208333333336</v>
      </c>
      <c r="P227" t="b">
        <v>1</v>
      </c>
      <c r="Q227" t="b">
        <v>0</v>
      </c>
      <c r="R227" t="s">
        <v>23</v>
      </c>
      <c r="S227" s="4" t="str">
        <f t="array" ref="S227:T227">_xlfn.TEXTSPLIT(R227,"/")</f>
        <v>music</v>
      </c>
      <c r="T227" s="4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21">
        <f t="shared" si="14"/>
        <v>98.205357142857139</v>
      </c>
      <c r="G228" t="s">
        <v>20</v>
      </c>
      <c r="H228">
        <v>112</v>
      </c>
      <c r="I228" s="9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2"/>
        <v>40276.208333333336</v>
      </c>
      <c r="O228" s="11">
        <f t="shared" si="13"/>
        <v>40313.208333333336</v>
      </c>
      <c r="P228" t="b">
        <v>0</v>
      </c>
      <c r="Q228" t="b">
        <v>0</v>
      </c>
      <c r="R228" t="s">
        <v>122</v>
      </c>
      <c r="S228" s="4" t="str">
        <f t="array" ref="S228:T228">_xlfn.TEXTSPLIT(R228,"/")</f>
        <v>photography</v>
      </c>
      <c r="T228" s="4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21">
        <f t="shared" si="14"/>
        <v>108.96182396606575</v>
      </c>
      <c r="G229" t="s">
        <v>20</v>
      </c>
      <c r="H229">
        <v>943</v>
      </c>
      <c r="I229" s="9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2"/>
        <v>42139.208333333328</v>
      </c>
      <c r="O229" s="11">
        <f t="shared" si="13"/>
        <v>42145.208333333328</v>
      </c>
      <c r="P229" t="b">
        <v>0</v>
      </c>
      <c r="Q229" t="b">
        <v>0</v>
      </c>
      <c r="R229" t="s">
        <v>292</v>
      </c>
      <c r="S229" s="4" t="str">
        <f t="array" ref="S229:T229">_xlfn.TEXTSPLIT(R229,"/")</f>
        <v>games</v>
      </c>
      <c r="T229" s="4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21">
        <f t="shared" si="14"/>
        <v>66.998379254457049</v>
      </c>
      <c r="G230" t="s">
        <v>20</v>
      </c>
      <c r="H230">
        <v>2468</v>
      </c>
      <c r="I230" s="9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2"/>
        <v>42613.208333333328</v>
      </c>
      <c r="O230" s="11">
        <f t="shared" si="13"/>
        <v>42638.208333333328</v>
      </c>
      <c r="P230" t="b">
        <v>0</v>
      </c>
      <c r="Q230" t="b">
        <v>0</v>
      </c>
      <c r="R230" t="s">
        <v>71</v>
      </c>
      <c r="S230" s="4" t="str">
        <f t="array" ref="S230:T230">_xlfn.TEXTSPLIT(R230,"/")</f>
        <v>film &amp; video</v>
      </c>
      <c r="T230" s="4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21">
        <f t="shared" si="14"/>
        <v>64.99333594668758</v>
      </c>
      <c r="G231" t="s">
        <v>20</v>
      </c>
      <c r="H231">
        <v>2551</v>
      </c>
      <c r="I231" s="9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2"/>
        <v>42887.208333333328</v>
      </c>
      <c r="O231" s="11">
        <f t="shared" si="13"/>
        <v>42935.208333333328</v>
      </c>
      <c r="P231" t="b">
        <v>0</v>
      </c>
      <c r="Q231" t="b">
        <v>1</v>
      </c>
      <c r="R231" t="s">
        <v>292</v>
      </c>
      <c r="S231" s="4" t="str">
        <f t="array" ref="S231:T231">_xlfn.TEXTSPLIT(R231,"/")</f>
        <v>games</v>
      </c>
      <c r="T231" s="4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21">
        <f t="shared" si="14"/>
        <v>99.841584158415841</v>
      </c>
      <c r="G232" t="s">
        <v>20</v>
      </c>
      <c r="H232">
        <v>101</v>
      </c>
      <c r="I232" s="9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2"/>
        <v>43805.25</v>
      </c>
      <c r="O232" s="11">
        <f t="shared" si="13"/>
        <v>43805.25</v>
      </c>
      <c r="P232" t="b">
        <v>0</v>
      </c>
      <c r="Q232" t="b">
        <v>0</v>
      </c>
      <c r="R232" t="s">
        <v>89</v>
      </c>
      <c r="S232" s="4" t="str">
        <f t="array" ref="S232:T232">_xlfn.TEXTSPLIT(R232,"/")</f>
        <v>games</v>
      </c>
      <c r="T232" s="4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21">
        <f t="shared" si="14"/>
        <v>82.432835820895519</v>
      </c>
      <c r="G233" t="s">
        <v>74</v>
      </c>
      <c r="H233">
        <v>67</v>
      </c>
      <c r="I233" s="9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2"/>
        <v>41415.208333333336</v>
      </c>
      <c r="O233" s="11">
        <f t="shared" si="13"/>
        <v>41473.208333333336</v>
      </c>
      <c r="P233" t="b">
        <v>0</v>
      </c>
      <c r="Q233" t="b">
        <v>0</v>
      </c>
      <c r="R233" t="s">
        <v>33</v>
      </c>
      <c r="S233" s="4" t="str">
        <f t="array" ref="S233:T233">_xlfn.TEXTSPLIT(R233,"/")</f>
        <v>theater</v>
      </c>
      <c r="T233" s="4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21">
        <f t="shared" si="14"/>
        <v>63.293478260869563</v>
      </c>
      <c r="G234" t="s">
        <v>20</v>
      </c>
      <c r="H234">
        <v>92</v>
      </c>
      <c r="I234" s="9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2"/>
        <v>42576.208333333328</v>
      </c>
      <c r="O234" s="11">
        <f t="shared" si="13"/>
        <v>42577.208333333328</v>
      </c>
      <c r="P234" t="b">
        <v>0</v>
      </c>
      <c r="Q234" t="b">
        <v>0</v>
      </c>
      <c r="R234" t="s">
        <v>33</v>
      </c>
      <c r="S234" s="4" t="str">
        <f t="array" ref="S234:T234">_xlfn.TEXTSPLIT(R234,"/")</f>
        <v>theater</v>
      </c>
      <c r="T234" s="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21">
        <f t="shared" si="14"/>
        <v>96.774193548387103</v>
      </c>
      <c r="G235" t="s">
        <v>20</v>
      </c>
      <c r="H235">
        <v>62</v>
      </c>
      <c r="I235" s="9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2"/>
        <v>40706.208333333336</v>
      </c>
      <c r="O235" s="11">
        <f t="shared" si="13"/>
        <v>40722.208333333336</v>
      </c>
      <c r="P235" t="b">
        <v>0</v>
      </c>
      <c r="Q235" t="b">
        <v>0</v>
      </c>
      <c r="R235" t="s">
        <v>71</v>
      </c>
      <c r="S235" s="4" t="str">
        <f t="array" ref="S235:T235">_xlfn.TEXTSPLIT(R235,"/")</f>
        <v>film &amp; video</v>
      </c>
      <c r="T235" s="4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21">
        <f t="shared" si="14"/>
        <v>54.906040268456373</v>
      </c>
      <c r="G236" t="s">
        <v>20</v>
      </c>
      <c r="H236">
        <v>149</v>
      </c>
      <c r="I236" s="9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2"/>
        <v>42969.208333333328</v>
      </c>
      <c r="O236" s="11">
        <f t="shared" si="13"/>
        <v>42976.208333333328</v>
      </c>
      <c r="P236" t="b">
        <v>0</v>
      </c>
      <c r="Q236" t="b">
        <v>1</v>
      </c>
      <c r="R236" t="s">
        <v>89</v>
      </c>
      <c r="S236" s="4" t="str">
        <f t="array" ref="S236:T236">_xlfn.TEXTSPLIT(R236,"/")</f>
        <v>games</v>
      </c>
      <c r="T236" s="4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21">
        <f t="shared" si="14"/>
        <v>39.010869565217391</v>
      </c>
      <c r="G237" t="s">
        <v>14</v>
      </c>
      <c r="H237">
        <v>92</v>
      </c>
      <c r="I237" s="9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2"/>
        <v>42779.25</v>
      </c>
      <c r="O237" s="11">
        <f t="shared" si="13"/>
        <v>42784.25</v>
      </c>
      <c r="P237" t="b">
        <v>0</v>
      </c>
      <c r="Q237" t="b">
        <v>0</v>
      </c>
      <c r="R237" t="s">
        <v>71</v>
      </c>
      <c r="S237" s="4" t="str">
        <f t="array" ref="S237:T237">_xlfn.TEXTSPLIT(R237,"/")</f>
        <v>film &amp; video</v>
      </c>
      <c r="T237" s="4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21">
        <f t="shared" si="14"/>
        <v>75.84210526315789</v>
      </c>
      <c r="G238" t="s">
        <v>14</v>
      </c>
      <c r="H238">
        <v>57</v>
      </c>
      <c r="I238" s="9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2"/>
        <v>43641.208333333328</v>
      </c>
      <c r="O238" s="11">
        <f t="shared" si="13"/>
        <v>43648.208333333328</v>
      </c>
      <c r="P238" t="b">
        <v>0</v>
      </c>
      <c r="Q238" t="b">
        <v>1</v>
      </c>
      <c r="R238" t="s">
        <v>23</v>
      </c>
      <c r="S238" s="4" t="str">
        <f t="array" ref="S238:T238">_xlfn.TEXTSPLIT(R238,"/")</f>
        <v>music</v>
      </c>
      <c r="T238" s="4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21">
        <f t="shared" si="14"/>
        <v>45.051671732522799</v>
      </c>
      <c r="G239" t="s">
        <v>20</v>
      </c>
      <c r="H239">
        <v>329</v>
      </c>
      <c r="I239" s="9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2"/>
        <v>41754.208333333336</v>
      </c>
      <c r="O239" s="11">
        <f t="shared" si="13"/>
        <v>41756.208333333336</v>
      </c>
      <c r="P239" t="b">
        <v>0</v>
      </c>
      <c r="Q239" t="b">
        <v>0</v>
      </c>
      <c r="R239" t="s">
        <v>71</v>
      </c>
      <c r="S239" s="4" t="str">
        <f t="array" ref="S239:T239">_xlfn.TEXTSPLIT(R239,"/")</f>
        <v>film &amp; video</v>
      </c>
      <c r="T239" s="4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21">
        <f t="shared" si="14"/>
        <v>104.51546391752578</v>
      </c>
      <c r="G240" t="s">
        <v>20</v>
      </c>
      <c r="H240">
        <v>97</v>
      </c>
      <c r="I240" s="9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2"/>
        <v>43083.25</v>
      </c>
      <c r="O240" s="11">
        <f t="shared" si="13"/>
        <v>43108.25</v>
      </c>
      <c r="P240" t="b">
        <v>0</v>
      </c>
      <c r="Q240" t="b">
        <v>1</v>
      </c>
      <c r="R240" t="s">
        <v>33</v>
      </c>
      <c r="S240" s="4" t="str">
        <f t="array" ref="S240:T240">_xlfn.TEXTSPLIT(R240,"/")</f>
        <v>theater</v>
      </c>
      <c r="T240" s="4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21">
        <f t="shared" si="14"/>
        <v>76.268292682926827</v>
      </c>
      <c r="G241" t="s">
        <v>14</v>
      </c>
      <c r="H241">
        <v>41</v>
      </c>
      <c r="I241" s="9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2"/>
        <v>42245.208333333328</v>
      </c>
      <c r="O241" s="11">
        <f t="shared" si="13"/>
        <v>42249.208333333328</v>
      </c>
      <c r="P241" t="b">
        <v>0</v>
      </c>
      <c r="Q241" t="b">
        <v>0</v>
      </c>
      <c r="R241" t="s">
        <v>65</v>
      </c>
      <c r="S241" s="4" t="str">
        <f t="array" ref="S241:T241">_xlfn.TEXTSPLIT(R241,"/")</f>
        <v>technology</v>
      </c>
      <c r="T241" s="4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21">
        <f t="shared" si="14"/>
        <v>69.015695067264573</v>
      </c>
      <c r="G242" t="s">
        <v>20</v>
      </c>
      <c r="H242">
        <v>1784</v>
      </c>
      <c r="I242" s="9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2"/>
        <v>40396.208333333336</v>
      </c>
      <c r="O242" s="11">
        <f t="shared" si="13"/>
        <v>40397.208333333336</v>
      </c>
      <c r="P242" t="b">
        <v>0</v>
      </c>
      <c r="Q242" t="b">
        <v>0</v>
      </c>
      <c r="R242" t="s">
        <v>33</v>
      </c>
      <c r="S242" s="4" t="str">
        <f t="array" ref="S242:T242">_xlfn.TEXTSPLIT(R242,"/")</f>
        <v>theater</v>
      </c>
      <c r="T242" s="4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21">
        <f t="shared" si="14"/>
        <v>101.97684085510689</v>
      </c>
      <c r="G243" t="s">
        <v>20</v>
      </c>
      <c r="H243">
        <v>1684</v>
      </c>
      <c r="I243" s="9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2"/>
        <v>41742.208333333336</v>
      </c>
      <c r="O243" s="11">
        <f t="shared" si="13"/>
        <v>41752.208333333336</v>
      </c>
      <c r="P243" t="b">
        <v>0</v>
      </c>
      <c r="Q243" t="b">
        <v>1</v>
      </c>
      <c r="R243" t="s">
        <v>68</v>
      </c>
      <c r="S243" s="4" t="str">
        <f t="array" ref="S243:T243">_xlfn.TEXTSPLIT(R243,"/")</f>
        <v>publishing</v>
      </c>
      <c r="T243" s="4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21">
        <f t="shared" si="14"/>
        <v>42.915999999999997</v>
      </c>
      <c r="G244" t="s">
        <v>20</v>
      </c>
      <c r="H244">
        <v>250</v>
      </c>
      <c r="I244" s="9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2"/>
        <v>42865.208333333328</v>
      </c>
      <c r="O244" s="11">
        <f t="shared" si="13"/>
        <v>42875.208333333328</v>
      </c>
      <c r="P244" t="b">
        <v>0</v>
      </c>
      <c r="Q244" t="b">
        <v>1</v>
      </c>
      <c r="R244" t="s">
        <v>23</v>
      </c>
      <c r="S244" s="4" t="str">
        <f t="array" ref="S244:T244">_xlfn.TEXTSPLIT(R244,"/")</f>
        <v>music</v>
      </c>
      <c r="T244" s="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21">
        <f t="shared" si="14"/>
        <v>43.025210084033617</v>
      </c>
      <c r="G245" t="s">
        <v>20</v>
      </c>
      <c r="H245">
        <v>238</v>
      </c>
      <c r="I245" s="9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2"/>
        <v>43163.25</v>
      </c>
      <c r="O245" s="11">
        <f t="shared" si="13"/>
        <v>43166.25</v>
      </c>
      <c r="P245" t="b">
        <v>0</v>
      </c>
      <c r="Q245" t="b">
        <v>0</v>
      </c>
      <c r="R245" t="s">
        <v>33</v>
      </c>
      <c r="S245" s="4" t="str">
        <f t="array" ref="S245:T245">_xlfn.TEXTSPLIT(R245,"/")</f>
        <v>theater</v>
      </c>
      <c r="T245" s="4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21">
        <f t="shared" si="14"/>
        <v>75.245283018867923</v>
      </c>
      <c r="G246" t="s">
        <v>20</v>
      </c>
      <c r="H246">
        <v>53</v>
      </c>
      <c r="I246" s="9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2"/>
        <v>41834.208333333336</v>
      </c>
      <c r="O246" s="11">
        <f t="shared" si="13"/>
        <v>41886.208333333336</v>
      </c>
      <c r="P246" t="b">
        <v>0</v>
      </c>
      <c r="Q246" t="b">
        <v>0</v>
      </c>
      <c r="R246" t="s">
        <v>33</v>
      </c>
      <c r="S246" s="4" t="str">
        <f t="array" ref="S246:T246">_xlfn.TEXTSPLIT(R246,"/")</f>
        <v>theater</v>
      </c>
      <c r="T246" s="4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21">
        <f t="shared" si="14"/>
        <v>69.023364485981304</v>
      </c>
      <c r="G247" t="s">
        <v>20</v>
      </c>
      <c r="H247">
        <v>214</v>
      </c>
      <c r="I247" s="9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2"/>
        <v>41736.208333333336</v>
      </c>
      <c r="O247" s="11">
        <f t="shared" si="13"/>
        <v>41737.208333333336</v>
      </c>
      <c r="P247" t="b">
        <v>0</v>
      </c>
      <c r="Q247" t="b">
        <v>0</v>
      </c>
      <c r="R247" t="s">
        <v>33</v>
      </c>
      <c r="S247" s="4" t="str">
        <f t="array" ref="S247:T247">_xlfn.TEXTSPLIT(R247,"/")</f>
        <v>theater</v>
      </c>
      <c r="T247" s="4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21">
        <f t="shared" si="14"/>
        <v>65.986486486486484</v>
      </c>
      <c r="G248" t="s">
        <v>20</v>
      </c>
      <c r="H248">
        <v>222</v>
      </c>
      <c r="I248" s="9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2"/>
        <v>41491.208333333336</v>
      </c>
      <c r="O248" s="11">
        <f t="shared" si="13"/>
        <v>41495.208333333336</v>
      </c>
      <c r="P248" t="b">
        <v>0</v>
      </c>
      <c r="Q248" t="b">
        <v>0</v>
      </c>
      <c r="R248" t="s">
        <v>28</v>
      </c>
      <c r="S248" s="4" t="str">
        <f t="array" ref="S248:T248">_xlfn.TEXTSPLIT(R248,"/")</f>
        <v>technology</v>
      </c>
      <c r="T248" s="4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21">
        <f t="shared" si="14"/>
        <v>98.013800424628457</v>
      </c>
      <c r="G249" t="s">
        <v>20</v>
      </c>
      <c r="H249">
        <v>1884</v>
      </c>
      <c r="I249" s="9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2"/>
        <v>42726.25</v>
      </c>
      <c r="O249" s="11">
        <f t="shared" si="13"/>
        <v>42741.25</v>
      </c>
      <c r="P249" t="b">
        <v>0</v>
      </c>
      <c r="Q249" t="b">
        <v>1</v>
      </c>
      <c r="R249" t="s">
        <v>119</v>
      </c>
      <c r="S249" s="4" t="str">
        <f t="array" ref="S249:T249">_xlfn.TEXTSPLIT(R249,"/")</f>
        <v>publishing</v>
      </c>
      <c r="T249" s="4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21">
        <f t="shared" si="14"/>
        <v>60.105504587155963</v>
      </c>
      <c r="G250" t="s">
        <v>20</v>
      </c>
      <c r="H250">
        <v>218</v>
      </c>
      <c r="I250" s="9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2"/>
        <v>42004.25</v>
      </c>
      <c r="O250" s="11">
        <f t="shared" si="13"/>
        <v>42009.25</v>
      </c>
      <c r="P250" t="b">
        <v>0</v>
      </c>
      <c r="Q250" t="b">
        <v>0</v>
      </c>
      <c r="R250" t="s">
        <v>292</v>
      </c>
      <c r="S250" s="4" t="str">
        <f t="array" ref="S250:T250">_xlfn.TEXTSPLIT(R250,"/")</f>
        <v>games</v>
      </c>
      <c r="T250" s="4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21">
        <f t="shared" si="14"/>
        <v>26.000773395204948</v>
      </c>
      <c r="G251" t="s">
        <v>20</v>
      </c>
      <c r="H251">
        <v>6465</v>
      </c>
      <c r="I251" s="9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2"/>
        <v>42006.25</v>
      </c>
      <c r="O251" s="11">
        <f t="shared" si="13"/>
        <v>42013.25</v>
      </c>
      <c r="P251" t="b">
        <v>0</v>
      </c>
      <c r="Q251" t="b">
        <v>0</v>
      </c>
      <c r="R251" t="s">
        <v>206</v>
      </c>
      <c r="S251" s="4" t="str">
        <f t="array" ref="S251:T251">_xlfn.TEXTSPLIT(R251,"/")</f>
        <v>publishing</v>
      </c>
      <c r="T251" s="4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21">
        <f t="shared" si="14"/>
        <v>3</v>
      </c>
      <c r="G252" t="s">
        <v>14</v>
      </c>
      <c r="H252">
        <v>1</v>
      </c>
      <c r="I252" s="9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2"/>
        <v>40203.25</v>
      </c>
      <c r="O252" s="11">
        <f t="shared" si="13"/>
        <v>40238.25</v>
      </c>
      <c r="P252" t="b">
        <v>0</v>
      </c>
      <c r="Q252" t="b">
        <v>0</v>
      </c>
      <c r="R252" t="s">
        <v>23</v>
      </c>
      <c r="S252" s="4" t="str">
        <f t="array" ref="S252:T252">_xlfn.TEXTSPLIT(R252,"/")</f>
        <v>music</v>
      </c>
      <c r="T252" s="4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21">
        <f t="shared" si="14"/>
        <v>38.019801980198018</v>
      </c>
      <c r="G253" t="s">
        <v>14</v>
      </c>
      <c r="H253">
        <v>101</v>
      </c>
      <c r="I253" s="9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2"/>
        <v>41252.25</v>
      </c>
      <c r="O253" s="11">
        <f t="shared" si="13"/>
        <v>41254.25</v>
      </c>
      <c r="P253" t="b">
        <v>0</v>
      </c>
      <c r="Q253" t="b">
        <v>0</v>
      </c>
      <c r="R253" t="s">
        <v>33</v>
      </c>
      <c r="S253" s="4" t="str">
        <f t="array" ref="S253:T253">_xlfn.TEXTSPLIT(R253,"/")</f>
        <v>theater</v>
      </c>
      <c r="T253" s="4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21">
        <f t="shared" si="14"/>
        <v>106.15254237288136</v>
      </c>
      <c r="G254" t="s">
        <v>20</v>
      </c>
      <c r="H254">
        <v>59</v>
      </c>
      <c r="I254" s="9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2"/>
        <v>41572.208333333336</v>
      </c>
      <c r="O254" s="11">
        <f t="shared" si="13"/>
        <v>41577.208333333336</v>
      </c>
      <c r="P254" t="b">
        <v>0</v>
      </c>
      <c r="Q254" t="b">
        <v>0</v>
      </c>
      <c r="R254" t="s">
        <v>33</v>
      </c>
      <c r="S254" s="4" t="str">
        <f t="array" ref="S254:T254">_xlfn.TEXTSPLIT(R254,"/")</f>
        <v>theater</v>
      </c>
      <c r="T254" s="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21">
        <f t="shared" si="14"/>
        <v>81.019475655430711</v>
      </c>
      <c r="G255" t="s">
        <v>14</v>
      </c>
      <c r="H255">
        <v>1335</v>
      </c>
      <c r="I255" s="9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2"/>
        <v>40641.208333333336</v>
      </c>
      <c r="O255" s="11">
        <f t="shared" si="13"/>
        <v>40653.208333333336</v>
      </c>
      <c r="P255" t="b">
        <v>0</v>
      </c>
      <c r="Q255" t="b">
        <v>0</v>
      </c>
      <c r="R255" t="s">
        <v>53</v>
      </c>
      <c r="S255" s="4" t="str">
        <f t="array" ref="S255:T255">_xlfn.TEXTSPLIT(R255,"/")</f>
        <v>film &amp; video</v>
      </c>
      <c r="T255" s="4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21">
        <f t="shared" si="14"/>
        <v>96.647727272727266</v>
      </c>
      <c r="G256" t="s">
        <v>20</v>
      </c>
      <c r="H256">
        <v>88</v>
      </c>
      <c r="I256" s="9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2"/>
        <v>42787.25</v>
      </c>
      <c r="O256" s="11">
        <f t="shared" si="13"/>
        <v>42789.25</v>
      </c>
      <c r="P256" t="b">
        <v>0</v>
      </c>
      <c r="Q256" t="b">
        <v>0</v>
      </c>
      <c r="R256" t="s">
        <v>68</v>
      </c>
      <c r="S256" s="4" t="str">
        <f t="array" ref="S256:T256">_xlfn.TEXTSPLIT(R256,"/")</f>
        <v>publishing</v>
      </c>
      <c r="T256" s="4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21">
        <f t="shared" si="14"/>
        <v>57.003535651149086</v>
      </c>
      <c r="G257" t="s">
        <v>20</v>
      </c>
      <c r="H257">
        <v>1697</v>
      </c>
      <c r="I257" s="9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2"/>
        <v>40590.25</v>
      </c>
      <c r="O257" s="11">
        <f t="shared" si="13"/>
        <v>40595.25</v>
      </c>
      <c r="P257" t="b">
        <v>0</v>
      </c>
      <c r="Q257" t="b">
        <v>1</v>
      </c>
      <c r="R257" t="s">
        <v>23</v>
      </c>
      <c r="S257" s="4" t="str">
        <f t="array" ref="S257:T257">_xlfn.TEXTSPLIT(R257,"/")</f>
        <v>music</v>
      </c>
      <c r="T257" s="4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21">
        <f t="shared" si="14"/>
        <v>63.93333333333333</v>
      </c>
      <c r="G258" t="s">
        <v>14</v>
      </c>
      <c r="H258">
        <v>15</v>
      </c>
      <c r="I258" s="9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ref="N258:N321" si="16">(((L258/60)/60)/24)+DATE(1970,1,1)</f>
        <v>42393.25</v>
      </c>
      <c r="O258" s="11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s="4" t="str">
        <f t="array" ref="S258:T258">_xlfn.TEXTSPLIT(R258,"/")</f>
        <v>music</v>
      </c>
      <c r="T258" s="4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21">
        <f t="shared" si="14"/>
        <v>90.456521739130437</v>
      </c>
      <c r="G259" t="s">
        <v>20</v>
      </c>
      <c r="H259">
        <v>92</v>
      </c>
      <c r="I259" s="9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si="16"/>
        <v>41338.25</v>
      </c>
      <c r="O259" s="11">
        <f t="shared" si="17"/>
        <v>41352.208333333336</v>
      </c>
      <c r="P259" t="b">
        <v>0</v>
      </c>
      <c r="Q259" t="b">
        <v>0</v>
      </c>
      <c r="R259" t="s">
        <v>33</v>
      </c>
      <c r="S259" s="4" t="str">
        <f t="array" ref="S259:T259">_xlfn.TEXTSPLIT(R259,"/")</f>
        <v>theater</v>
      </c>
      <c r="T259" s="4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21">
        <f t="shared" ref="F260:F323" si="18">IFERROR(E260/H260,0)</f>
        <v>72.172043010752688</v>
      </c>
      <c r="G260" t="s">
        <v>20</v>
      </c>
      <c r="H260">
        <v>186</v>
      </c>
      <c r="I260" s="9">
        <f t="shared" ref="I260:I323" si="19">IFERROR(E260/H260,0)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6"/>
        <v>42712.25</v>
      </c>
      <c r="O260" s="11">
        <f t="shared" si="17"/>
        <v>42732.25</v>
      </c>
      <c r="P260" t="b">
        <v>0</v>
      </c>
      <c r="Q260" t="b">
        <v>1</v>
      </c>
      <c r="R260" t="s">
        <v>33</v>
      </c>
      <c r="S260" s="4" t="str">
        <f t="array" ref="S260:T260">_xlfn.TEXTSPLIT(R260,"/")</f>
        <v>theater</v>
      </c>
      <c r="T260" s="4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21">
        <f t="shared" si="18"/>
        <v>77.934782608695656</v>
      </c>
      <c r="G261" t="s">
        <v>20</v>
      </c>
      <c r="H261">
        <v>138</v>
      </c>
      <c r="I261" s="9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6"/>
        <v>41251.25</v>
      </c>
      <c r="O261" s="11">
        <f t="shared" si="17"/>
        <v>41270.25</v>
      </c>
      <c r="P261" t="b">
        <v>1</v>
      </c>
      <c r="Q261" t="b">
        <v>0</v>
      </c>
      <c r="R261" t="s">
        <v>122</v>
      </c>
      <c r="S261" s="4" t="str">
        <f t="array" ref="S261:T261">_xlfn.TEXTSPLIT(R261,"/")</f>
        <v>photography</v>
      </c>
      <c r="T261" s="4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21">
        <f t="shared" si="18"/>
        <v>38.065134099616856</v>
      </c>
      <c r="G262" t="s">
        <v>20</v>
      </c>
      <c r="H262">
        <v>261</v>
      </c>
      <c r="I262" s="9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6"/>
        <v>41180.208333333336</v>
      </c>
      <c r="O262" s="11">
        <f t="shared" si="17"/>
        <v>41192.208333333336</v>
      </c>
      <c r="P262" t="b">
        <v>0</v>
      </c>
      <c r="Q262" t="b">
        <v>0</v>
      </c>
      <c r="R262" t="s">
        <v>23</v>
      </c>
      <c r="S262" s="4" t="str">
        <f t="array" ref="S262:T262">_xlfn.TEXTSPLIT(R262,"/")</f>
        <v>music</v>
      </c>
      <c r="T262" s="4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21">
        <f t="shared" si="18"/>
        <v>57.936123348017624</v>
      </c>
      <c r="G263" t="s">
        <v>14</v>
      </c>
      <c r="H263">
        <v>454</v>
      </c>
      <c r="I263" s="9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6"/>
        <v>40415.208333333336</v>
      </c>
      <c r="O263" s="11">
        <f t="shared" si="17"/>
        <v>40419.208333333336</v>
      </c>
      <c r="P263" t="b">
        <v>0</v>
      </c>
      <c r="Q263" t="b">
        <v>1</v>
      </c>
      <c r="R263" t="s">
        <v>23</v>
      </c>
      <c r="S263" s="4" t="str">
        <f t="array" ref="S263:T263">_xlfn.TEXTSPLIT(R263,"/")</f>
        <v>music</v>
      </c>
      <c r="T263" s="4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21">
        <f t="shared" si="18"/>
        <v>49.794392523364486</v>
      </c>
      <c r="G264" t="s">
        <v>20</v>
      </c>
      <c r="H264">
        <v>107</v>
      </c>
      <c r="I264" s="9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6"/>
        <v>40638.208333333336</v>
      </c>
      <c r="O264" s="11">
        <f t="shared" si="17"/>
        <v>40664.208333333336</v>
      </c>
      <c r="P264" t="b">
        <v>0</v>
      </c>
      <c r="Q264" t="b">
        <v>1</v>
      </c>
      <c r="R264" t="s">
        <v>60</v>
      </c>
      <c r="S264" s="4" t="str">
        <f t="array" ref="S264:T264">_xlfn.TEXTSPLIT(R264,"/")</f>
        <v>music</v>
      </c>
      <c r="T264" s="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21">
        <f t="shared" si="18"/>
        <v>54.050251256281406</v>
      </c>
      <c r="G265" t="s">
        <v>20</v>
      </c>
      <c r="H265">
        <v>199</v>
      </c>
      <c r="I265" s="9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6"/>
        <v>40187.25</v>
      </c>
      <c r="O265" s="11">
        <f t="shared" si="17"/>
        <v>40187.25</v>
      </c>
      <c r="P265" t="b">
        <v>0</v>
      </c>
      <c r="Q265" t="b">
        <v>0</v>
      </c>
      <c r="R265" t="s">
        <v>122</v>
      </c>
      <c r="S265" s="4" t="str">
        <f t="array" ref="S265:T265">_xlfn.TEXTSPLIT(R265,"/")</f>
        <v>photography</v>
      </c>
      <c r="T265" s="4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21">
        <f t="shared" si="18"/>
        <v>30.002721335268504</v>
      </c>
      <c r="G266" t="s">
        <v>20</v>
      </c>
      <c r="H266">
        <v>5512</v>
      </c>
      <c r="I266" s="9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6"/>
        <v>41317.25</v>
      </c>
      <c r="O266" s="11">
        <f t="shared" si="17"/>
        <v>41333.25</v>
      </c>
      <c r="P266" t="b">
        <v>0</v>
      </c>
      <c r="Q266" t="b">
        <v>0</v>
      </c>
      <c r="R266" t="s">
        <v>33</v>
      </c>
      <c r="S266" s="4" t="str">
        <f t="array" ref="S266:T266">_xlfn.TEXTSPLIT(R266,"/")</f>
        <v>theater</v>
      </c>
      <c r="T266" s="4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21">
        <f t="shared" si="18"/>
        <v>70.127906976744185</v>
      </c>
      <c r="G267" t="s">
        <v>20</v>
      </c>
      <c r="H267">
        <v>86</v>
      </c>
      <c r="I267" s="9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6"/>
        <v>42372.25</v>
      </c>
      <c r="O267" s="11">
        <f t="shared" si="17"/>
        <v>42416.25</v>
      </c>
      <c r="P267" t="b">
        <v>0</v>
      </c>
      <c r="Q267" t="b">
        <v>0</v>
      </c>
      <c r="R267" t="s">
        <v>33</v>
      </c>
      <c r="S267" s="4" t="str">
        <f t="array" ref="S267:T267">_xlfn.TEXTSPLIT(R267,"/")</f>
        <v>theater</v>
      </c>
      <c r="T267" s="4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21">
        <f t="shared" si="18"/>
        <v>26.996228786926462</v>
      </c>
      <c r="G268" t="s">
        <v>14</v>
      </c>
      <c r="H268">
        <v>3182</v>
      </c>
      <c r="I268" s="9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6"/>
        <v>41950.25</v>
      </c>
      <c r="O268" s="11">
        <f t="shared" si="17"/>
        <v>41983.25</v>
      </c>
      <c r="P268" t="b">
        <v>0</v>
      </c>
      <c r="Q268" t="b">
        <v>1</v>
      </c>
      <c r="R268" t="s">
        <v>159</v>
      </c>
      <c r="S268" s="4" t="str">
        <f t="array" ref="S268:T268">_xlfn.TEXTSPLIT(R268,"/")</f>
        <v>music</v>
      </c>
      <c r="T268" s="4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21">
        <f t="shared" si="18"/>
        <v>51.990606936416185</v>
      </c>
      <c r="G269" t="s">
        <v>20</v>
      </c>
      <c r="H269">
        <v>2768</v>
      </c>
      <c r="I269" s="9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6"/>
        <v>41206.208333333336</v>
      </c>
      <c r="O269" s="11">
        <f t="shared" si="17"/>
        <v>41222.25</v>
      </c>
      <c r="P269" t="b">
        <v>0</v>
      </c>
      <c r="Q269" t="b">
        <v>0</v>
      </c>
      <c r="R269" t="s">
        <v>33</v>
      </c>
      <c r="S269" s="4" t="str">
        <f t="array" ref="S269:T269">_xlfn.TEXTSPLIT(R269,"/")</f>
        <v>theater</v>
      </c>
      <c r="T269" s="4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21">
        <f t="shared" si="18"/>
        <v>56.416666666666664</v>
      </c>
      <c r="G270" t="s">
        <v>20</v>
      </c>
      <c r="H270">
        <v>48</v>
      </c>
      <c r="I270" s="9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6"/>
        <v>41186.208333333336</v>
      </c>
      <c r="O270" s="11">
        <f t="shared" si="17"/>
        <v>41232.25</v>
      </c>
      <c r="P270" t="b">
        <v>0</v>
      </c>
      <c r="Q270" t="b">
        <v>0</v>
      </c>
      <c r="R270" t="s">
        <v>42</v>
      </c>
      <c r="S270" s="4" t="str">
        <f t="array" ref="S270:T270">_xlfn.TEXTSPLIT(R270,"/")</f>
        <v>film &amp; video</v>
      </c>
      <c r="T270" s="4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21">
        <f t="shared" si="18"/>
        <v>101.63218390804597</v>
      </c>
      <c r="G271" t="s">
        <v>20</v>
      </c>
      <c r="H271">
        <v>87</v>
      </c>
      <c r="I271" s="9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6"/>
        <v>43496.25</v>
      </c>
      <c r="O271" s="11">
        <f t="shared" si="17"/>
        <v>43517.25</v>
      </c>
      <c r="P271" t="b">
        <v>0</v>
      </c>
      <c r="Q271" t="b">
        <v>0</v>
      </c>
      <c r="R271" t="s">
        <v>269</v>
      </c>
      <c r="S271" s="4" t="str">
        <f t="array" ref="S271:T271">_xlfn.TEXTSPLIT(R271,"/")</f>
        <v>film &amp; video</v>
      </c>
      <c r="T271" s="4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21">
        <f t="shared" si="18"/>
        <v>25.005291005291006</v>
      </c>
      <c r="G272" t="s">
        <v>74</v>
      </c>
      <c r="H272">
        <v>1890</v>
      </c>
      <c r="I272" s="9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6"/>
        <v>40514.25</v>
      </c>
      <c r="O272" s="11">
        <f t="shared" si="17"/>
        <v>40516.25</v>
      </c>
      <c r="P272" t="b">
        <v>0</v>
      </c>
      <c r="Q272" t="b">
        <v>0</v>
      </c>
      <c r="R272" t="s">
        <v>89</v>
      </c>
      <c r="S272" s="4" t="str">
        <f t="array" ref="S272:T272">_xlfn.TEXTSPLIT(R272,"/")</f>
        <v>games</v>
      </c>
      <c r="T272" s="4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21">
        <f t="shared" si="18"/>
        <v>32.016393442622949</v>
      </c>
      <c r="G273" t="s">
        <v>47</v>
      </c>
      <c r="H273">
        <v>61</v>
      </c>
      <c r="I273" s="9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6"/>
        <v>42345.25</v>
      </c>
      <c r="O273" s="11">
        <f t="shared" si="17"/>
        <v>42376.25</v>
      </c>
      <c r="P273" t="b">
        <v>0</v>
      </c>
      <c r="Q273" t="b">
        <v>0</v>
      </c>
      <c r="R273" t="s">
        <v>122</v>
      </c>
      <c r="S273" s="4" t="str">
        <f t="array" ref="S273:T273">_xlfn.TEXTSPLIT(R273,"/")</f>
        <v>photography</v>
      </c>
      <c r="T273" s="4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21">
        <f t="shared" si="18"/>
        <v>82.021647307286173</v>
      </c>
      <c r="G274" t="s">
        <v>20</v>
      </c>
      <c r="H274">
        <v>1894</v>
      </c>
      <c r="I274" s="9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6"/>
        <v>43656.208333333328</v>
      </c>
      <c r="O274" s="11">
        <f t="shared" si="17"/>
        <v>43681.208333333328</v>
      </c>
      <c r="P274" t="b">
        <v>0</v>
      </c>
      <c r="Q274" t="b">
        <v>1</v>
      </c>
      <c r="R274" t="s">
        <v>33</v>
      </c>
      <c r="S274" s="4" t="str">
        <f t="array" ref="S274:T274">_xlfn.TEXTSPLIT(R274,"/")</f>
        <v>theater</v>
      </c>
      <c r="T274" s="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21">
        <f t="shared" si="18"/>
        <v>37.957446808510639</v>
      </c>
      <c r="G275" t="s">
        <v>20</v>
      </c>
      <c r="H275">
        <v>282</v>
      </c>
      <c r="I275" s="9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6"/>
        <v>42995.208333333328</v>
      </c>
      <c r="O275" s="11">
        <f t="shared" si="17"/>
        <v>42998.208333333328</v>
      </c>
      <c r="P275" t="b">
        <v>0</v>
      </c>
      <c r="Q275" t="b">
        <v>0</v>
      </c>
      <c r="R275" t="s">
        <v>33</v>
      </c>
      <c r="S275" s="4" t="str">
        <f t="array" ref="S275:T275">_xlfn.TEXTSPLIT(R275,"/")</f>
        <v>theater</v>
      </c>
      <c r="T275" s="4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21">
        <f t="shared" si="18"/>
        <v>51.533333333333331</v>
      </c>
      <c r="G276" t="s">
        <v>14</v>
      </c>
      <c r="H276">
        <v>15</v>
      </c>
      <c r="I276" s="9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6"/>
        <v>43045.25</v>
      </c>
      <c r="O276" s="11">
        <f t="shared" si="17"/>
        <v>43050.25</v>
      </c>
      <c r="P276" t="b">
        <v>0</v>
      </c>
      <c r="Q276" t="b">
        <v>0</v>
      </c>
      <c r="R276" t="s">
        <v>33</v>
      </c>
      <c r="S276" s="4" t="str">
        <f t="array" ref="S276:T276">_xlfn.TEXTSPLIT(R276,"/")</f>
        <v>theater</v>
      </c>
      <c r="T276" s="4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21">
        <f t="shared" si="18"/>
        <v>81.198275862068968</v>
      </c>
      <c r="G277" t="s">
        <v>20</v>
      </c>
      <c r="H277">
        <v>116</v>
      </c>
      <c r="I277" s="9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6"/>
        <v>43561.208333333328</v>
      </c>
      <c r="O277" s="11">
        <f t="shared" si="17"/>
        <v>43569.208333333328</v>
      </c>
      <c r="P277" t="b">
        <v>0</v>
      </c>
      <c r="Q277" t="b">
        <v>0</v>
      </c>
      <c r="R277" t="s">
        <v>206</v>
      </c>
      <c r="S277" s="4" t="str">
        <f t="array" ref="S277:T277">_xlfn.TEXTSPLIT(R277,"/")</f>
        <v>publishing</v>
      </c>
      <c r="T277" s="4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21">
        <f t="shared" si="18"/>
        <v>40.030075187969928</v>
      </c>
      <c r="G278" t="s">
        <v>14</v>
      </c>
      <c r="H278">
        <v>133</v>
      </c>
      <c r="I278" s="9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6"/>
        <v>41018.208333333336</v>
      </c>
      <c r="O278" s="11">
        <f t="shared" si="17"/>
        <v>41023.208333333336</v>
      </c>
      <c r="P278" t="b">
        <v>0</v>
      </c>
      <c r="Q278" t="b">
        <v>1</v>
      </c>
      <c r="R278" t="s">
        <v>89</v>
      </c>
      <c r="S278" s="4" t="str">
        <f t="array" ref="S278:T278">_xlfn.TEXTSPLIT(R278,"/")</f>
        <v>games</v>
      </c>
      <c r="T278" s="4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21">
        <f t="shared" si="18"/>
        <v>89.939759036144579</v>
      </c>
      <c r="G279" t="s">
        <v>20</v>
      </c>
      <c r="H279">
        <v>83</v>
      </c>
      <c r="I279" s="9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6"/>
        <v>40378.208333333336</v>
      </c>
      <c r="O279" s="11">
        <f t="shared" si="17"/>
        <v>40380.208333333336</v>
      </c>
      <c r="P279" t="b">
        <v>0</v>
      </c>
      <c r="Q279" t="b">
        <v>0</v>
      </c>
      <c r="R279" t="s">
        <v>33</v>
      </c>
      <c r="S279" s="4" t="str">
        <f t="array" ref="S279:T279">_xlfn.TEXTSPLIT(R279,"/")</f>
        <v>theater</v>
      </c>
      <c r="T279" s="4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21">
        <f t="shared" si="18"/>
        <v>96.692307692307693</v>
      </c>
      <c r="G280" t="s">
        <v>20</v>
      </c>
      <c r="H280">
        <v>91</v>
      </c>
      <c r="I280" s="9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6"/>
        <v>41239.25</v>
      </c>
      <c r="O280" s="11">
        <f t="shared" si="17"/>
        <v>41264.25</v>
      </c>
      <c r="P280" t="b">
        <v>0</v>
      </c>
      <c r="Q280" t="b">
        <v>0</v>
      </c>
      <c r="R280" t="s">
        <v>28</v>
      </c>
      <c r="S280" s="4" t="str">
        <f t="array" ref="S280:T280">_xlfn.TEXTSPLIT(R280,"/")</f>
        <v>technology</v>
      </c>
      <c r="T280" s="4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21">
        <f t="shared" si="18"/>
        <v>25.010989010989011</v>
      </c>
      <c r="G281" t="s">
        <v>20</v>
      </c>
      <c r="H281">
        <v>546</v>
      </c>
      <c r="I281" s="9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6"/>
        <v>43346.208333333328</v>
      </c>
      <c r="O281" s="11">
        <f t="shared" si="17"/>
        <v>43349.208333333328</v>
      </c>
      <c r="P281" t="b">
        <v>0</v>
      </c>
      <c r="Q281" t="b">
        <v>0</v>
      </c>
      <c r="R281" t="s">
        <v>33</v>
      </c>
      <c r="S281" s="4" t="str">
        <f t="array" ref="S281:T281">_xlfn.TEXTSPLIT(R281,"/")</f>
        <v>theater</v>
      </c>
      <c r="T281" s="4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21">
        <f t="shared" si="18"/>
        <v>36.987277353689571</v>
      </c>
      <c r="G282" t="s">
        <v>20</v>
      </c>
      <c r="H282">
        <v>393</v>
      </c>
      <c r="I282" s="9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6"/>
        <v>43060.25</v>
      </c>
      <c r="O282" s="11">
        <f t="shared" si="17"/>
        <v>43066.25</v>
      </c>
      <c r="P282" t="b">
        <v>0</v>
      </c>
      <c r="Q282" t="b">
        <v>0</v>
      </c>
      <c r="R282" t="s">
        <v>71</v>
      </c>
      <c r="S282" s="4" t="str">
        <f t="array" ref="S282:T282">_xlfn.TEXTSPLIT(R282,"/")</f>
        <v>film &amp; video</v>
      </c>
      <c r="T282" s="4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21">
        <f t="shared" si="18"/>
        <v>73.012609117361791</v>
      </c>
      <c r="G283" t="s">
        <v>14</v>
      </c>
      <c r="H283">
        <v>2062</v>
      </c>
      <c r="I283" s="9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6"/>
        <v>40979.25</v>
      </c>
      <c r="O283" s="11">
        <f t="shared" si="17"/>
        <v>41000.208333333336</v>
      </c>
      <c r="P283" t="b">
        <v>0</v>
      </c>
      <c r="Q283" t="b">
        <v>1</v>
      </c>
      <c r="R283" t="s">
        <v>33</v>
      </c>
      <c r="S283" s="4" t="str">
        <f t="array" ref="S283:T283">_xlfn.TEXTSPLIT(R283,"/")</f>
        <v>theater</v>
      </c>
      <c r="T283" s="4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21">
        <f t="shared" si="18"/>
        <v>68.240601503759393</v>
      </c>
      <c r="G284" t="s">
        <v>20</v>
      </c>
      <c r="H284">
        <v>133</v>
      </c>
      <c r="I284" s="9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6"/>
        <v>42701.25</v>
      </c>
      <c r="O284" s="11">
        <f t="shared" si="17"/>
        <v>42707.25</v>
      </c>
      <c r="P284" t="b">
        <v>0</v>
      </c>
      <c r="Q284" t="b">
        <v>1</v>
      </c>
      <c r="R284" t="s">
        <v>269</v>
      </c>
      <c r="S284" s="4" t="str">
        <f t="array" ref="S284:T284">_xlfn.TEXTSPLIT(R284,"/")</f>
        <v>film &amp; video</v>
      </c>
      <c r="T284" s="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21">
        <f t="shared" si="18"/>
        <v>52.310344827586206</v>
      </c>
      <c r="G285" t="s">
        <v>14</v>
      </c>
      <c r="H285">
        <v>29</v>
      </c>
      <c r="I285" s="9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6"/>
        <v>42520.208333333328</v>
      </c>
      <c r="O285" s="11">
        <f t="shared" si="17"/>
        <v>42525.208333333328</v>
      </c>
      <c r="P285" t="b">
        <v>0</v>
      </c>
      <c r="Q285" t="b">
        <v>0</v>
      </c>
      <c r="R285" t="s">
        <v>23</v>
      </c>
      <c r="S285" s="4" t="str">
        <f t="array" ref="S285:T285">_xlfn.TEXTSPLIT(R285,"/")</f>
        <v>music</v>
      </c>
      <c r="T285" s="4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21">
        <f t="shared" si="18"/>
        <v>61.765151515151516</v>
      </c>
      <c r="G286" t="s">
        <v>14</v>
      </c>
      <c r="H286">
        <v>132</v>
      </c>
      <c r="I286" s="9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6"/>
        <v>41030.208333333336</v>
      </c>
      <c r="O286" s="11">
        <f t="shared" si="17"/>
        <v>41035.208333333336</v>
      </c>
      <c r="P286" t="b">
        <v>0</v>
      </c>
      <c r="Q286" t="b">
        <v>0</v>
      </c>
      <c r="R286" t="s">
        <v>28</v>
      </c>
      <c r="S286" s="4" t="str">
        <f t="array" ref="S286:T286">_xlfn.TEXTSPLIT(R286,"/")</f>
        <v>technology</v>
      </c>
      <c r="T286" s="4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21">
        <f t="shared" si="18"/>
        <v>25.027559055118111</v>
      </c>
      <c r="G287" t="s">
        <v>20</v>
      </c>
      <c r="H287">
        <v>254</v>
      </c>
      <c r="I287" s="9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6"/>
        <v>42623.208333333328</v>
      </c>
      <c r="O287" s="11">
        <f t="shared" si="17"/>
        <v>42661.208333333328</v>
      </c>
      <c r="P287" t="b">
        <v>0</v>
      </c>
      <c r="Q287" t="b">
        <v>0</v>
      </c>
      <c r="R287" t="s">
        <v>33</v>
      </c>
      <c r="S287" s="4" t="str">
        <f t="array" ref="S287:T287">_xlfn.TEXTSPLIT(R287,"/")</f>
        <v>theater</v>
      </c>
      <c r="T287" s="4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21">
        <f t="shared" si="18"/>
        <v>106.28804347826087</v>
      </c>
      <c r="G288" t="s">
        <v>74</v>
      </c>
      <c r="H288">
        <v>184</v>
      </c>
      <c r="I288" s="9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6"/>
        <v>42697.25</v>
      </c>
      <c r="O288" s="11">
        <f t="shared" si="17"/>
        <v>42704.25</v>
      </c>
      <c r="P288" t="b">
        <v>0</v>
      </c>
      <c r="Q288" t="b">
        <v>0</v>
      </c>
      <c r="R288" t="s">
        <v>33</v>
      </c>
      <c r="S288" s="4" t="str">
        <f t="array" ref="S288:T288">_xlfn.TEXTSPLIT(R288,"/")</f>
        <v>theater</v>
      </c>
      <c r="T288" s="4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21">
        <f t="shared" si="18"/>
        <v>75.07386363636364</v>
      </c>
      <c r="G289" t="s">
        <v>20</v>
      </c>
      <c r="H289">
        <v>176</v>
      </c>
      <c r="I289" s="9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6"/>
        <v>42122.208333333328</v>
      </c>
      <c r="O289" s="11">
        <f t="shared" si="17"/>
        <v>42122.208333333328</v>
      </c>
      <c r="P289" t="b">
        <v>0</v>
      </c>
      <c r="Q289" t="b">
        <v>0</v>
      </c>
      <c r="R289" t="s">
        <v>50</v>
      </c>
      <c r="S289" s="4" t="str">
        <f t="array" ref="S289:T289">_xlfn.TEXTSPLIT(R289,"/")</f>
        <v>music</v>
      </c>
      <c r="T289" s="4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21">
        <f t="shared" si="18"/>
        <v>39.970802919708028</v>
      </c>
      <c r="G290" t="s">
        <v>14</v>
      </c>
      <c r="H290">
        <v>137</v>
      </c>
      <c r="I290" s="9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6"/>
        <v>40982.208333333336</v>
      </c>
      <c r="O290" s="11">
        <f t="shared" si="17"/>
        <v>40983.208333333336</v>
      </c>
      <c r="P290" t="b">
        <v>0</v>
      </c>
      <c r="Q290" t="b">
        <v>1</v>
      </c>
      <c r="R290" t="s">
        <v>148</v>
      </c>
      <c r="S290" s="4" t="str">
        <f t="array" ref="S290:T290">_xlfn.TEXTSPLIT(R290,"/")</f>
        <v>music</v>
      </c>
      <c r="T290" s="4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21">
        <f t="shared" si="18"/>
        <v>39.982195845697326</v>
      </c>
      <c r="G291" t="s">
        <v>20</v>
      </c>
      <c r="H291">
        <v>337</v>
      </c>
      <c r="I291" s="9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6"/>
        <v>42219.208333333328</v>
      </c>
      <c r="O291" s="11">
        <f t="shared" si="17"/>
        <v>42222.208333333328</v>
      </c>
      <c r="P291" t="b">
        <v>0</v>
      </c>
      <c r="Q291" t="b">
        <v>0</v>
      </c>
      <c r="R291" t="s">
        <v>33</v>
      </c>
      <c r="S291" s="4" t="str">
        <f t="array" ref="S291:T291">_xlfn.TEXTSPLIT(R291,"/")</f>
        <v>theater</v>
      </c>
      <c r="T291" s="4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21">
        <f t="shared" si="18"/>
        <v>101.01541850220265</v>
      </c>
      <c r="G292" t="s">
        <v>14</v>
      </c>
      <c r="H292">
        <v>908</v>
      </c>
      <c r="I292" s="9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6"/>
        <v>41404.208333333336</v>
      </c>
      <c r="O292" s="11">
        <f t="shared" si="17"/>
        <v>41436.208333333336</v>
      </c>
      <c r="P292" t="b">
        <v>0</v>
      </c>
      <c r="Q292" t="b">
        <v>1</v>
      </c>
      <c r="R292" t="s">
        <v>42</v>
      </c>
      <c r="S292" s="4" t="str">
        <f t="array" ref="S292:T292">_xlfn.TEXTSPLIT(R292,"/")</f>
        <v>film &amp; video</v>
      </c>
      <c r="T292" s="4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21">
        <f t="shared" si="18"/>
        <v>76.813084112149539</v>
      </c>
      <c r="G293" t="s">
        <v>20</v>
      </c>
      <c r="H293">
        <v>107</v>
      </c>
      <c r="I293" s="9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6"/>
        <v>40831.208333333336</v>
      </c>
      <c r="O293" s="11">
        <f t="shared" si="17"/>
        <v>40835.208333333336</v>
      </c>
      <c r="P293" t="b">
        <v>1</v>
      </c>
      <c r="Q293" t="b">
        <v>0</v>
      </c>
      <c r="R293" t="s">
        <v>28</v>
      </c>
      <c r="S293" s="4" t="str">
        <f t="array" ref="S293:T293">_xlfn.TEXTSPLIT(R293,"/")</f>
        <v>technology</v>
      </c>
      <c r="T293" s="4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21">
        <f t="shared" si="18"/>
        <v>71.7</v>
      </c>
      <c r="G294" t="s">
        <v>14</v>
      </c>
      <c r="H294">
        <v>10</v>
      </c>
      <c r="I294" s="9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6"/>
        <v>40984.208333333336</v>
      </c>
      <c r="O294" s="11">
        <f t="shared" si="17"/>
        <v>41002.208333333336</v>
      </c>
      <c r="P294" t="b">
        <v>0</v>
      </c>
      <c r="Q294" t="b">
        <v>0</v>
      </c>
      <c r="R294" t="s">
        <v>17</v>
      </c>
      <c r="S294" s="4" t="str">
        <f t="array" ref="S294:T294">_xlfn.TEXTSPLIT(R294,"/")</f>
        <v>food</v>
      </c>
      <c r="T294" s="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21">
        <f t="shared" si="18"/>
        <v>33.28125</v>
      </c>
      <c r="G295" t="s">
        <v>74</v>
      </c>
      <c r="H295">
        <v>32</v>
      </c>
      <c r="I295" s="9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6"/>
        <v>40456.208333333336</v>
      </c>
      <c r="O295" s="11">
        <f t="shared" si="17"/>
        <v>40465.208333333336</v>
      </c>
      <c r="P295" t="b">
        <v>0</v>
      </c>
      <c r="Q295" t="b">
        <v>0</v>
      </c>
      <c r="R295" t="s">
        <v>33</v>
      </c>
      <c r="S295" s="4" t="str">
        <f t="array" ref="S295:T295">_xlfn.TEXTSPLIT(R295,"/")</f>
        <v>theater</v>
      </c>
      <c r="T295" s="4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21">
        <f t="shared" si="18"/>
        <v>43.923497267759565</v>
      </c>
      <c r="G296" t="s">
        <v>20</v>
      </c>
      <c r="H296">
        <v>183</v>
      </c>
      <c r="I296" s="9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6"/>
        <v>43399.208333333328</v>
      </c>
      <c r="O296" s="11">
        <f t="shared" si="17"/>
        <v>43411.25</v>
      </c>
      <c r="P296" t="b">
        <v>0</v>
      </c>
      <c r="Q296" t="b">
        <v>0</v>
      </c>
      <c r="R296" t="s">
        <v>33</v>
      </c>
      <c r="S296" s="4" t="str">
        <f t="array" ref="S296:T296">_xlfn.TEXTSPLIT(R296,"/")</f>
        <v>theater</v>
      </c>
      <c r="T296" s="4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21">
        <f t="shared" si="18"/>
        <v>36.004712041884815</v>
      </c>
      <c r="G297" t="s">
        <v>14</v>
      </c>
      <c r="H297">
        <v>1910</v>
      </c>
      <c r="I297" s="9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6"/>
        <v>41562.208333333336</v>
      </c>
      <c r="O297" s="11">
        <f t="shared" si="17"/>
        <v>41587.25</v>
      </c>
      <c r="P297" t="b">
        <v>0</v>
      </c>
      <c r="Q297" t="b">
        <v>0</v>
      </c>
      <c r="R297" t="s">
        <v>33</v>
      </c>
      <c r="S297" s="4" t="str">
        <f t="array" ref="S297:T297">_xlfn.TEXTSPLIT(R297,"/")</f>
        <v>theater</v>
      </c>
      <c r="T297" s="4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21">
        <f t="shared" si="18"/>
        <v>88.21052631578948</v>
      </c>
      <c r="G298" t="s">
        <v>14</v>
      </c>
      <c r="H298">
        <v>38</v>
      </c>
      <c r="I298" s="9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6"/>
        <v>43493.25</v>
      </c>
      <c r="O298" s="11">
        <f t="shared" si="17"/>
        <v>43515.25</v>
      </c>
      <c r="P298" t="b">
        <v>0</v>
      </c>
      <c r="Q298" t="b">
        <v>0</v>
      </c>
      <c r="R298" t="s">
        <v>33</v>
      </c>
      <c r="S298" s="4" t="str">
        <f t="array" ref="S298:T298">_xlfn.TEXTSPLIT(R298,"/")</f>
        <v>theater</v>
      </c>
      <c r="T298" s="4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21">
        <f t="shared" si="18"/>
        <v>65.240384615384613</v>
      </c>
      <c r="G299" t="s">
        <v>14</v>
      </c>
      <c r="H299">
        <v>104</v>
      </c>
      <c r="I299" s="9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6"/>
        <v>41653.25</v>
      </c>
      <c r="O299" s="11">
        <f t="shared" si="17"/>
        <v>41662.25</v>
      </c>
      <c r="P299" t="b">
        <v>0</v>
      </c>
      <c r="Q299" t="b">
        <v>1</v>
      </c>
      <c r="R299" t="s">
        <v>33</v>
      </c>
      <c r="S299" s="4" t="str">
        <f t="array" ref="S299:T299">_xlfn.TEXTSPLIT(R299,"/")</f>
        <v>theater</v>
      </c>
      <c r="T299" s="4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21">
        <f t="shared" si="18"/>
        <v>69.958333333333329</v>
      </c>
      <c r="G300" t="s">
        <v>20</v>
      </c>
      <c r="H300">
        <v>72</v>
      </c>
      <c r="I300" s="9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6"/>
        <v>42426.25</v>
      </c>
      <c r="O300" s="11">
        <f t="shared" si="17"/>
        <v>42444.208333333328</v>
      </c>
      <c r="P300" t="b">
        <v>0</v>
      </c>
      <c r="Q300" t="b">
        <v>1</v>
      </c>
      <c r="R300" t="s">
        <v>23</v>
      </c>
      <c r="S300" s="4" t="str">
        <f t="array" ref="S300:T300">_xlfn.TEXTSPLIT(R300,"/")</f>
        <v>music</v>
      </c>
      <c r="T300" s="4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21">
        <f t="shared" si="18"/>
        <v>39.877551020408163</v>
      </c>
      <c r="G301" t="s">
        <v>14</v>
      </c>
      <c r="H301">
        <v>49</v>
      </c>
      <c r="I301" s="9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6"/>
        <v>42432.25</v>
      </c>
      <c r="O301" s="11">
        <f t="shared" si="17"/>
        <v>42488.208333333328</v>
      </c>
      <c r="P301" t="b">
        <v>0</v>
      </c>
      <c r="Q301" t="b">
        <v>0</v>
      </c>
      <c r="R301" t="s">
        <v>17</v>
      </c>
      <c r="S301" s="4" t="str">
        <f t="array" ref="S301:T301">_xlfn.TEXTSPLIT(R301,"/")</f>
        <v>food</v>
      </c>
      <c r="T301" s="4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21">
        <f t="shared" si="18"/>
        <v>5</v>
      </c>
      <c r="G302" t="s">
        <v>14</v>
      </c>
      <c r="H302">
        <v>1</v>
      </c>
      <c r="I302" s="9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6"/>
        <v>42977.208333333328</v>
      </c>
      <c r="O302" s="11">
        <f t="shared" si="17"/>
        <v>42978.208333333328</v>
      </c>
      <c r="P302" t="b">
        <v>0</v>
      </c>
      <c r="Q302" t="b">
        <v>1</v>
      </c>
      <c r="R302" t="s">
        <v>68</v>
      </c>
      <c r="S302" s="4" t="str">
        <f t="array" ref="S302:T302">_xlfn.TEXTSPLIT(R302,"/")</f>
        <v>publishing</v>
      </c>
      <c r="T302" s="4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21">
        <f t="shared" si="18"/>
        <v>41.023728813559323</v>
      </c>
      <c r="G303" t="s">
        <v>20</v>
      </c>
      <c r="H303">
        <v>295</v>
      </c>
      <c r="I303" s="9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6"/>
        <v>42061.25</v>
      </c>
      <c r="O303" s="11">
        <f t="shared" si="17"/>
        <v>42078.208333333328</v>
      </c>
      <c r="P303" t="b">
        <v>0</v>
      </c>
      <c r="Q303" t="b">
        <v>0</v>
      </c>
      <c r="R303" t="s">
        <v>42</v>
      </c>
      <c r="S303" s="4" t="str">
        <f t="array" ref="S303:T303">_xlfn.TEXTSPLIT(R303,"/")</f>
        <v>film &amp; video</v>
      </c>
      <c r="T303" s="4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21">
        <f t="shared" si="18"/>
        <v>98.914285714285711</v>
      </c>
      <c r="G304" t="s">
        <v>14</v>
      </c>
      <c r="H304">
        <v>245</v>
      </c>
      <c r="I304" s="9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6"/>
        <v>43345.208333333328</v>
      </c>
      <c r="O304" s="11">
        <f t="shared" si="17"/>
        <v>43359.208333333328</v>
      </c>
      <c r="P304" t="b">
        <v>0</v>
      </c>
      <c r="Q304" t="b">
        <v>0</v>
      </c>
      <c r="R304" t="s">
        <v>33</v>
      </c>
      <c r="S304" s="4" t="str">
        <f t="array" ref="S304:T304">_xlfn.TEXTSPLIT(R304,"/")</f>
        <v>theater</v>
      </c>
      <c r="T304" s="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21">
        <f t="shared" si="18"/>
        <v>87.78125</v>
      </c>
      <c r="G305" t="s">
        <v>14</v>
      </c>
      <c r="H305">
        <v>32</v>
      </c>
      <c r="I305" s="9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6"/>
        <v>42376.25</v>
      </c>
      <c r="O305" s="11">
        <f t="shared" si="17"/>
        <v>42381.25</v>
      </c>
      <c r="P305" t="b">
        <v>0</v>
      </c>
      <c r="Q305" t="b">
        <v>0</v>
      </c>
      <c r="R305" t="s">
        <v>60</v>
      </c>
      <c r="S305" s="4" t="str">
        <f t="array" ref="S305:T305">_xlfn.TEXTSPLIT(R305,"/")</f>
        <v>music</v>
      </c>
      <c r="T305" s="4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21">
        <f t="shared" si="18"/>
        <v>80.767605633802816</v>
      </c>
      <c r="G306" t="s">
        <v>20</v>
      </c>
      <c r="H306">
        <v>142</v>
      </c>
      <c r="I306" s="9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6"/>
        <v>42589.208333333328</v>
      </c>
      <c r="O306" s="11">
        <f t="shared" si="17"/>
        <v>42630.208333333328</v>
      </c>
      <c r="P306" t="b">
        <v>0</v>
      </c>
      <c r="Q306" t="b">
        <v>0</v>
      </c>
      <c r="R306" t="s">
        <v>42</v>
      </c>
      <c r="S306" s="4" t="str">
        <f t="array" ref="S306:T306">_xlfn.TEXTSPLIT(R306,"/")</f>
        <v>film &amp; video</v>
      </c>
      <c r="T306" s="4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21">
        <f t="shared" si="18"/>
        <v>94.28235294117647</v>
      </c>
      <c r="G307" t="s">
        <v>20</v>
      </c>
      <c r="H307">
        <v>85</v>
      </c>
      <c r="I307" s="9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6"/>
        <v>42448.208333333328</v>
      </c>
      <c r="O307" s="11">
        <f t="shared" si="17"/>
        <v>42489.208333333328</v>
      </c>
      <c r="P307" t="b">
        <v>0</v>
      </c>
      <c r="Q307" t="b">
        <v>0</v>
      </c>
      <c r="R307" t="s">
        <v>33</v>
      </c>
      <c r="S307" s="4" t="str">
        <f t="array" ref="S307:T307">_xlfn.TEXTSPLIT(R307,"/")</f>
        <v>theater</v>
      </c>
      <c r="T307" s="4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21">
        <f t="shared" si="18"/>
        <v>73.428571428571431</v>
      </c>
      <c r="G308" t="s">
        <v>14</v>
      </c>
      <c r="H308">
        <v>7</v>
      </c>
      <c r="I308" s="9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6"/>
        <v>42930.208333333328</v>
      </c>
      <c r="O308" s="11">
        <f t="shared" si="17"/>
        <v>42933.208333333328</v>
      </c>
      <c r="P308" t="b">
        <v>0</v>
      </c>
      <c r="Q308" t="b">
        <v>1</v>
      </c>
      <c r="R308" t="s">
        <v>33</v>
      </c>
      <c r="S308" s="4" t="str">
        <f t="array" ref="S308:T308">_xlfn.TEXTSPLIT(R308,"/")</f>
        <v>theater</v>
      </c>
      <c r="T308" s="4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21">
        <f t="shared" si="18"/>
        <v>65.968133535660087</v>
      </c>
      <c r="G309" t="s">
        <v>20</v>
      </c>
      <c r="H309">
        <v>659</v>
      </c>
      <c r="I309" s="9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6"/>
        <v>41066.208333333336</v>
      </c>
      <c r="O309" s="11">
        <f t="shared" si="17"/>
        <v>41086.208333333336</v>
      </c>
      <c r="P309" t="b">
        <v>0</v>
      </c>
      <c r="Q309" t="b">
        <v>1</v>
      </c>
      <c r="R309" t="s">
        <v>119</v>
      </c>
      <c r="S309" s="4" t="str">
        <f t="array" ref="S309:T309">_xlfn.TEXTSPLIT(R309,"/")</f>
        <v>publishing</v>
      </c>
      <c r="T309" s="4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21">
        <f t="shared" si="18"/>
        <v>109.04109589041096</v>
      </c>
      <c r="G310" t="s">
        <v>14</v>
      </c>
      <c r="H310">
        <v>803</v>
      </c>
      <c r="I310" s="9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6"/>
        <v>40651.208333333336</v>
      </c>
      <c r="O310" s="11">
        <f t="shared" si="17"/>
        <v>40652.208333333336</v>
      </c>
      <c r="P310" t="b">
        <v>0</v>
      </c>
      <c r="Q310" t="b">
        <v>0</v>
      </c>
      <c r="R310" t="s">
        <v>33</v>
      </c>
      <c r="S310" s="4" t="str">
        <f t="array" ref="S310:T310">_xlfn.TEXTSPLIT(R310,"/")</f>
        <v>theater</v>
      </c>
      <c r="T310" s="4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21">
        <f t="shared" si="18"/>
        <v>41.16</v>
      </c>
      <c r="G311" t="s">
        <v>74</v>
      </c>
      <c r="H311">
        <v>75</v>
      </c>
      <c r="I311" s="9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6"/>
        <v>40807.208333333336</v>
      </c>
      <c r="O311" s="11">
        <f t="shared" si="17"/>
        <v>40827.208333333336</v>
      </c>
      <c r="P311" t="b">
        <v>0</v>
      </c>
      <c r="Q311" t="b">
        <v>1</v>
      </c>
      <c r="R311" t="s">
        <v>60</v>
      </c>
      <c r="S311" s="4" t="str">
        <f t="array" ref="S311:T311">_xlfn.TEXTSPLIT(R311,"/")</f>
        <v>music</v>
      </c>
      <c r="T311" s="4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21">
        <f t="shared" si="18"/>
        <v>99.125</v>
      </c>
      <c r="G312" t="s">
        <v>14</v>
      </c>
      <c r="H312">
        <v>16</v>
      </c>
      <c r="I312" s="9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6"/>
        <v>40277.208333333336</v>
      </c>
      <c r="O312" s="11">
        <f t="shared" si="17"/>
        <v>40293.208333333336</v>
      </c>
      <c r="P312" t="b">
        <v>0</v>
      </c>
      <c r="Q312" t="b">
        <v>0</v>
      </c>
      <c r="R312" t="s">
        <v>89</v>
      </c>
      <c r="S312" s="4" t="str">
        <f t="array" ref="S312:T312">_xlfn.TEXTSPLIT(R312,"/")</f>
        <v>games</v>
      </c>
      <c r="T312" s="4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21">
        <f t="shared" si="18"/>
        <v>105.88429752066116</v>
      </c>
      <c r="G313" t="s">
        <v>20</v>
      </c>
      <c r="H313">
        <v>121</v>
      </c>
      <c r="I313" s="9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6"/>
        <v>40590.25</v>
      </c>
      <c r="O313" s="11">
        <f t="shared" si="17"/>
        <v>40602.25</v>
      </c>
      <c r="P313" t="b">
        <v>0</v>
      </c>
      <c r="Q313" t="b">
        <v>0</v>
      </c>
      <c r="R313" t="s">
        <v>33</v>
      </c>
      <c r="S313" s="4" t="str">
        <f t="array" ref="S313:T313">_xlfn.TEXTSPLIT(R313,"/")</f>
        <v>theater</v>
      </c>
      <c r="T313" s="4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21">
        <f t="shared" si="18"/>
        <v>48.996525921966864</v>
      </c>
      <c r="G314" t="s">
        <v>20</v>
      </c>
      <c r="H314">
        <v>3742</v>
      </c>
      <c r="I314" s="9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6"/>
        <v>41572.208333333336</v>
      </c>
      <c r="O314" s="11">
        <f t="shared" si="17"/>
        <v>41579.208333333336</v>
      </c>
      <c r="P314" t="b">
        <v>0</v>
      </c>
      <c r="Q314" t="b">
        <v>0</v>
      </c>
      <c r="R314" t="s">
        <v>33</v>
      </c>
      <c r="S314" s="4" t="str">
        <f t="array" ref="S314:T314">_xlfn.TEXTSPLIT(R314,"/")</f>
        <v>theater</v>
      </c>
      <c r="T314" s="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21">
        <f t="shared" si="18"/>
        <v>39</v>
      </c>
      <c r="G315" t="s">
        <v>20</v>
      </c>
      <c r="H315">
        <v>223</v>
      </c>
      <c r="I315" s="9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6"/>
        <v>40966.25</v>
      </c>
      <c r="O315" s="11">
        <f t="shared" si="17"/>
        <v>40968.25</v>
      </c>
      <c r="P315" t="b">
        <v>0</v>
      </c>
      <c r="Q315" t="b">
        <v>0</v>
      </c>
      <c r="R315" t="s">
        <v>23</v>
      </c>
      <c r="S315" s="4" t="str">
        <f t="array" ref="S315:T315">_xlfn.TEXTSPLIT(R315,"/")</f>
        <v>music</v>
      </c>
      <c r="T315" s="4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21">
        <f t="shared" si="18"/>
        <v>31.022556390977442</v>
      </c>
      <c r="G316" t="s">
        <v>20</v>
      </c>
      <c r="H316">
        <v>133</v>
      </c>
      <c r="I316" s="9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6"/>
        <v>43536.208333333328</v>
      </c>
      <c r="O316" s="11">
        <f t="shared" si="17"/>
        <v>43541.208333333328</v>
      </c>
      <c r="P316" t="b">
        <v>0</v>
      </c>
      <c r="Q316" t="b">
        <v>1</v>
      </c>
      <c r="R316" t="s">
        <v>42</v>
      </c>
      <c r="S316" s="4" t="str">
        <f t="array" ref="S316:T316">_xlfn.TEXTSPLIT(R316,"/")</f>
        <v>film &amp; video</v>
      </c>
      <c r="T316" s="4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21">
        <f t="shared" si="18"/>
        <v>103.87096774193549</v>
      </c>
      <c r="G317" t="s">
        <v>14</v>
      </c>
      <c r="H317">
        <v>31</v>
      </c>
      <c r="I317" s="9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6"/>
        <v>41783.208333333336</v>
      </c>
      <c r="O317" s="11">
        <f t="shared" si="17"/>
        <v>41812.208333333336</v>
      </c>
      <c r="P317" t="b">
        <v>0</v>
      </c>
      <c r="Q317" t="b">
        <v>0</v>
      </c>
      <c r="R317" t="s">
        <v>33</v>
      </c>
      <c r="S317" s="4" t="str">
        <f t="array" ref="S317:T317">_xlfn.TEXTSPLIT(R317,"/")</f>
        <v>theater</v>
      </c>
      <c r="T317" s="4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21">
        <f t="shared" si="18"/>
        <v>59.268518518518519</v>
      </c>
      <c r="G318" t="s">
        <v>14</v>
      </c>
      <c r="H318">
        <v>108</v>
      </c>
      <c r="I318" s="9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6"/>
        <v>43788.25</v>
      </c>
      <c r="O318" s="11">
        <f t="shared" si="17"/>
        <v>43789.25</v>
      </c>
      <c r="P318" t="b">
        <v>0</v>
      </c>
      <c r="Q318" t="b">
        <v>1</v>
      </c>
      <c r="R318" t="s">
        <v>17</v>
      </c>
      <c r="S318" s="4" t="str">
        <f t="array" ref="S318:T318">_xlfn.TEXTSPLIT(R318,"/")</f>
        <v>food</v>
      </c>
      <c r="T318" s="4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21">
        <f t="shared" si="18"/>
        <v>42.3</v>
      </c>
      <c r="G319" t="s">
        <v>14</v>
      </c>
      <c r="H319">
        <v>30</v>
      </c>
      <c r="I319" s="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6"/>
        <v>42869.208333333328</v>
      </c>
      <c r="O319" s="11">
        <f t="shared" si="17"/>
        <v>42882.208333333328</v>
      </c>
      <c r="P319" t="b">
        <v>0</v>
      </c>
      <c r="Q319" t="b">
        <v>0</v>
      </c>
      <c r="R319" t="s">
        <v>33</v>
      </c>
      <c r="S319" s="4" t="str">
        <f t="array" ref="S319:T319">_xlfn.TEXTSPLIT(R319,"/")</f>
        <v>theater</v>
      </c>
      <c r="T319" s="4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21">
        <f t="shared" si="18"/>
        <v>53.117647058823529</v>
      </c>
      <c r="G320" t="s">
        <v>14</v>
      </c>
      <c r="H320">
        <v>17</v>
      </c>
      <c r="I320" s="9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6"/>
        <v>41684.25</v>
      </c>
      <c r="O320" s="11">
        <f t="shared" si="17"/>
        <v>41686.25</v>
      </c>
      <c r="P320" t="b">
        <v>0</v>
      </c>
      <c r="Q320" t="b">
        <v>0</v>
      </c>
      <c r="R320" t="s">
        <v>23</v>
      </c>
      <c r="S320" s="4" t="str">
        <f t="array" ref="S320:T320">_xlfn.TEXTSPLIT(R320,"/")</f>
        <v>music</v>
      </c>
      <c r="T320" s="4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21">
        <f t="shared" si="18"/>
        <v>50.796875</v>
      </c>
      <c r="G321" t="s">
        <v>74</v>
      </c>
      <c r="H321">
        <v>64</v>
      </c>
      <c r="I321" s="9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6"/>
        <v>40402.208333333336</v>
      </c>
      <c r="O321" s="11">
        <f t="shared" si="17"/>
        <v>40426.208333333336</v>
      </c>
      <c r="P321" t="b">
        <v>0</v>
      </c>
      <c r="Q321" t="b">
        <v>0</v>
      </c>
      <c r="R321" t="s">
        <v>28</v>
      </c>
      <c r="S321" s="4" t="str">
        <f t="array" ref="S321:T321">_xlfn.TEXTSPLIT(R321,"/")</f>
        <v>technology</v>
      </c>
      <c r="T321" s="4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21">
        <f t="shared" si="18"/>
        <v>101.15</v>
      </c>
      <c r="G322" t="s">
        <v>14</v>
      </c>
      <c r="H322">
        <v>80</v>
      </c>
      <c r="I322" s="9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ref="N322:N385" si="20">(((L322/60)/60)/24)+DATE(1970,1,1)</f>
        <v>40673.208333333336</v>
      </c>
      <c r="O322" s="11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s="4" t="str">
        <f t="array" ref="S322:T322">_xlfn.TEXTSPLIT(R322,"/")</f>
        <v>publishing</v>
      </c>
      <c r="T322" s="4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21">
        <f t="shared" si="18"/>
        <v>65.000810372771468</v>
      </c>
      <c r="G323" t="s">
        <v>14</v>
      </c>
      <c r="H323">
        <v>2468</v>
      </c>
      <c r="I323" s="9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si="20"/>
        <v>40634.208333333336</v>
      </c>
      <c r="O323" s="11">
        <f t="shared" si="21"/>
        <v>40642.208333333336</v>
      </c>
      <c r="P323" t="b">
        <v>0</v>
      </c>
      <c r="Q323" t="b">
        <v>0</v>
      </c>
      <c r="R323" t="s">
        <v>100</v>
      </c>
      <c r="S323" s="4" t="str">
        <f t="array" ref="S323:T323">_xlfn.TEXTSPLIT(R323,"/")</f>
        <v>film &amp; video</v>
      </c>
      <c r="T323" s="4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21">
        <f t="shared" ref="F324:F387" si="22">IFERROR(E324/H324,0)</f>
        <v>37.998645510835914</v>
      </c>
      <c r="G324" t="s">
        <v>20</v>
      </c>
      <c r="H324">
        <v>5168</v>
      </c>
      <c r="I324" s="9">
        <f t="shared" ref="I324:I387" si="23">IFERROR(E324/H324,0)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0"/>
        <v>40507.25</v>
      </c>
      <c r="O324" s="11">
        <f t="shared" si="21"/>
        <v>40520.25</v>
      </c>
      <c r="P324" t="b">
        <v>0</v>
      </c>
      <c r="Q324" t="b">
        <v>0</v>
      </c>
      <c r="R324" t="s">
        <v>33</v>
      </c>
      <c r="S324" s="4" t="str">
        <f t="array" ref="S324:T324">_xlfn.TEXTSPLIT(R324,"/")</f>
        <v>theater</v>
      </c>
      <c r="T324" s="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21">
        <f t="shared" si="22"/>
        <v>82.615384615384613</v>
      </c>
      <c r="G325" t="s">
        <v>14</v>
      </c>
      <c r="H325">
        <v>26</v>
      </c>
      <c r="I325" s="9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0"/>
        <v>41725.208333333336</v>
      </c>
      <c r="O325" s="11">
        <f t="shared" si="21"/>
        <v>41727.208333333336</v>
      </c>
      <c r="P325" t="b">
        <v>0</v>
      </c>
      <c r="Q325" t="b">
        <v>0</v>
      </c>
      <c r="R325" t="s">
        <v>42</v>
      </c>
      <c r="S325" s="4" t="str">
        <f t="array" ref="S325:T325">_xlfn.TEXTSPLIT(R325,"/")</f>
        <v>film &amp; video</v>
      </c>
      <c r="T325" s="4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21">
        <f t="shared" si="22"/>
        <v>37.941368078175898</v>
      </c>
      <c r="G326" t="s">
        <v>20</v>
      </c>
      <c r="H326">
        <v>307</v>
      </c>
      <c r="I326" s="9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0"/>
        <v>42176.208333333328</v>
      </c>
      <c r="O326" s="11">
        <f t="shared" si="21"/>
        <v>42188.208333333328</v>
      </c>
      <c r="P326" t="b">
        <v>0</v>
      </c>
      <c r="Q326" t="b">
        <v>1</v>
      </c>
      <c r="R326" t="s">
        <v>33</v>
      </c>
      <c r="S326" s="4" t="str">
        <f t="array" ref="S326:T326">_xlfn.TEXTSPLIT(R326,"/")</f>
        <v>theater</v>
      </c>
      <c r="T326" s="4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21">
        <f t="shared" si="22"/>
        <v>80.780821917808225</v>
      </c>
      <c r="G327" t="s">
        <v>14</v>
      </c>
      <c r="H327">
        <v>73</v>
      </c>
      <c r="I327" s="9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0"/>
        <v>43267.208333333328</v>
      </c>
      <c r="O327" s="11">
        <f t="shared" si="21"/>
        <v>43290.208333333328</v>
      </c>
      <c r="P327" t="b">
        <v>0</v>
      </c>
      <c r="Q327" t="b">
        <v>1</v>
      </c>
      <c r="R327" t="s">
        <v>33</v>
      </c>
      <c r="S327" s="4" t="str">
        <f t="array" ref="S327:T327">_xlfn.TEXTSPLIT(R327,"/")</f>
        <v>theater</v>
      </c>
      <c r="T327" s="4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21">
        <f t="shared" si="22"/>
        <v>25.984375</v>
      </c>
      <c r="G328" t="s">
        <v>14</v>
      </c>
      <c r="H328">
        <v>128</v>
      </c>
      <c r="I328" s="9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0"/>
        <v>42364.25</v>
      </c>
      <c r="O328" s="11">
        <f t="shared" si="21"/>
        <v>42370.25</v>
      </c>
      <c r="P328" t="b">
        <v>0</v>
      </c>
      <c r="Q328" t="b">
        <v>0</v>
      </c>
      <c r="R328" t="s">
        <v>71</v>
      </c>
      <c r="S328" s="4" t="str">
        <f t="array" ref="S328:T328">_xlfn.TEXTSPLIT(R328,"/")</f>
        <v>film &amp; video</v>
      </c>
      <c r="T328" s="4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21">
        <f t="shared" si="22"/>
        <v>30.363636363636363</v>
      </c>
      <c r="G329" t="s">
        <v>14</v>
      </c>
      <c r="H329">
        <v>33</v>
      </c>
      <c r="I329" s="9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0"/>
        <v>43705.208333333328</v>
      </c>
      <c r="O329" s="11">
        <f t="shared" si="21"/>
        <v>43709.208333333328</v>
      </c>
      <c r="P329" t="b">
        <v>0</v>
      </c>
      <c r="Q329" t="b">
        <v>1</v>
      </c>
      <c r="R329" t="s">
        <v>33</v>
      </c>
      <c r="S329" s="4" t="str">
        <f t="array" ref="S329:T329">_xlfn.TEXTSPLIT(R329,"/")</f>
        <v>theater</v>
      </c>
      <c r="T329" s="4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21">
        <f t="shared" si="22"/>
        <v>54.004916018025398</v>
      </c>
      <c r="G330" t="s">
        <v>20</v>
      </c>
      <c r="H330">
        <v>2441</v>
      </c>
      <c r="I330" s="9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0"/>
        <v>43434.25</v>
      </c>
      <c r="O330" s="11">
        <f t="shared" si="21"/>
        <v>43445.25</v>
      </c>
      <c r="P330" t="b">
        <v>0</v>
      </c>
      <c r="Q330" t="b">
        <v>0</v>
      </c>
      <c r="R330" t="s">
        <v>23</v>
      </c>
      <c r="S330" s="4" t="str">
        <f t="array" ref="S330:T330">_xlfn.TEXTSPLIT(R330,"/")</f>
        <v>music</v>
      </c>
      <c r="T330" s="4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21">
        <f t="shared" si="22"/>
        <v>101.78672985781991</v>
      </c>
      <c r="G331" t="s">
        <v>47</v>
      </c>
      <c r="H331">
        <v>211</v>
      </c>
      <c r="I331" s="9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0"/>
        <v>42716.25</v>
      </c>
      <c r="O331" s="11">
        <f t="shared" si="21"/>
        <v>42727.25</v>
      </c>
      <c r="P331" t="b">
        <v>0</v>
      </c>
      <c r="Q331" t="b">
        <v>0</v>
      </c>
      <c r="R331" t="s">
        <v>89</v>
      </c>
      <c r="S331" s="4" t="str">
        <f t="array" ref="S331:T331">_xlfn.TEXTSPLIT(R331,"/")</f>
        <v>games</v>
      </c>
      <c r="T331" s="4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21">
        <f t="shared" si="22"/>
        <v>45.003610108303249</v>
      </c>
      <c r="G332" t="s">
        <v>20</v>
      </c>
      <c r="H332">
        <v>1385</v>
      </c>
      <c r="I332" s="9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0"/>
        <v>43077.25</v>
      </c>
      <c r="O332" s="11">
        <f t="shared" si="21"/>
        <v>43078.25</v>
      </c>
      <c r="P332" t="b">
        <v>0</v>
      </c>
      <c r="Q332" t="b">
        <v>0</v>
      </c>
      <c r="R332" t="s">
        <v>42</v>
      </c>
      <c r="S332" s="4" t="str">
        <f t="array" ref="S332:T332">_xlfn.TEXTSPLIT(R332,"/")</f>
        <v>film &amp; video</v>
      </c>
      <c r="T332" s="4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21">
        <f t="shared" si="22"/>
        <v>77.068421052631578</v>
      </c>
      <c r="G333" t="s">
        <v>20</v>
      </c>
      <c r="H333">
        <v>190</v>
      </c>
      <c r="I333" s="9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0"/>
        <v>40896.25</v>
      </c>
      <c r="O333" s="11">
        <f t="shared" si="21"/>
        <v>40897.25</v>
      </c>
      <c r="P333" t="b">
        <v>0</v>
      </c>
      <c r="Q333" t="b">
        <v>0</v>
      </c>
      <c r="R333" t="s">
        <v>17</v>
      </c>
      <c r="S333" s="4" t="str">
        <f t="array" ref="S333:T333">_xlfn.TEXTSPLIT(R333,"/")</f>
        <v>food</v>
      </c>
      <c r="T333" s="4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21">
        <f t="shared" si="22"/>
        <v>88.076595744680844</v>
      </c>
      <c r="G334" t="s">
        <v>20</v>
      </c>
      <c r="H334">
        <v>470</v>
      </c>
      <c r="I334" s="9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0"/>
        <v>41361.208333333336</v>
      </c>
      <c r="O334" s="11">
        <f t="shared" si="21"/>
        <v>41362.208333333336</v>
      </c>
      <c r="P334" t="b">
        <v>0</v>
      </c>
      <c r="Q334" t="b">
        <v>0</v>
      </c>
      <c r="R334" t="s">
        <v>65</v>
      </c>
      <c r="S334" s="4" t="str">
        <f t="array" ref="S334:T334">_xlfn.TEXTSPLIT(R334,"/")</f>
        <v>technology</v>
      </c>
      <c r="T334" s="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21">
        <f t="shared" si="22"/>
        <v>47.035573122529641</v>
      </c>
      <c r="G335" t="s">
        <v>20</v>
      </c>
      <c r="H335">
        <v>253</v>
      </c>
      <c r="I335" s="9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0"/>
        <v>43424.25</v>
      </c>
      <c r="O335" s="11">
        <f t="shared" si="21"/>
        <v>43452.25</v>
      </c>
      <c r="P335" t="b">
        <v>0</v>
      </c>
      <c r="Q335" t="b">
        <v>0</v>
      </c>
      <c r="R335" t="s">
        <v>33</v>
      </c>
      <c r="S335" s="4" t="str">
        <f t="array" ref="S335:T335">_xlfn.TEXTSPLIT(R335,"/")</f>
        <v>theater</v>
      </c>
      <c r="T335" s="4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21">
        <f t="shared" si="22"/>
        <v>110.99550763701707</v>
      </c>
      <c r="G336" t="s">
        <v>20</v>
      </c>
      <c r="H336">
        <v>1113</v>
      </c>
      <c r="I336" s="9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0"/>
        <v>43110.25</v>
      </c>
      <c r="O336" s="11">
        <f t="shared" si="21"/>
        <v>43117.25</v>
      </c>
      <c r="P336" t="b">
        <v>0</v>
      </c>
      <c r="Q336" t="b">
        <v>0</v>
      </c>
      <c r="R336" t="s">
        <v>23</v>
      </c>
      <c r="S336" s="4" t="str">
        <f t="array" ref="S336:T336">_xlfn.TEXTSPLIT(R336,"/")</f>
        <v>music</v>
      </c>
      <c r="T336" s="4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21">
        <f t="shared" si="22"/>
        <v>87.003066141042481</v>
      </c>
      <c r="G337" t="s">
        <v>20</v>
      </c>
      <c r="H337">
        <v>2283</v>
      </c>
      <c r="I337" s="9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0"/>
        <v>43784.25</v>
      </c>
      <c r="O337" s="11">
        <f t="shared" si="21"/>
        <v>43797.25</v>
      </c>
      <c r="P337" t="b">
        <v>0</v>
      </c>
      <c r="Q337" t="b">
        <v>0</v>
      </c>
      <c r="R337" t="s">
        <v>23</v>
      </c>
      <c r="S337" s="4" t="str">
        <f t="array" ref="S337:T337">_xlfn.TEXTSPLIT(R337,"/")</f>
        <v>music</v>
      </c>
      <c r="T337" s="4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21">
        <f t="shared" si="22"/>
        <v>63.994402985074629</v>
      </c>
      <c r="G338" t="s">
        <v>14</v>
      </c>
      <c r="H338">
        <v>1072</v>
      </c>
      <c r="I338" s="9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0"/>
        <v>40527.25</v>
      </c>
      <c r="O338" s="11">
        <f t="shared" si="21"/>
        <v>40528.25</v>
      </c>
      <c r="P338" t="b">
        <v>0</v>
      </c>
      <c r="Q338" t="b">
        <v>1</v>
      </c>
      <c r="R338" t="s">
        <v>23</v>
      </c>
      <c r="S338" s="4" t="str">
        <f t="array" ref="S338:T338">_xlfn.TEXTSPLIT(R338,"/")</f>
        <v>music</v>
      </c>
      <c r="T338" s="4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21">
        <f t="shared" si="22"/>
        <v>105.9945205479452</v>
      </c>
      <c r="G339" t="s">
        <v>20</v>
      </c>
      <c r="H339">
        <v>1095</v>
      </c>
      <c r="I339" s="9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0"/>
        <v>43780.25</v>
      </c>
      <c r="O339" s="11">
        <f t="shared" si="21"/>
        <v>43781.25</v>
      </c>
      <c r="P339" t="b">
        <v>0</v>
      </c>
      <c r="Q339" t="b">
        <v>0</v>
      </c>
      <c r="R339" t="s">
        <v>33</v>
      </c>
      <c r="S339" s="4" t="str">
        <f t="array" ref="S339:T339">_xlfn.TEXTSPLIT(R339,"/")</f>
        <v>theater</v>
      </c>
      <c r="T339" s="4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21">
        <f t="shared" si="22"/>
        <v>73.989349112426041</v>
      </c>
      <c r="G340" t="s">
        <v>20</v>
      </c>
      <c r="H340">
        <v>1690</v>
      </c>
      <c r="I340" s="9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0"/>
        <v>40821.208333333336</v>
      </c>
      <c r="O340" s="11">
        <f t="shared" si="21"/>
        <v>40851.208333333336</v>
      </c>
      <c r="P340" t="b">
        <v>0</v>
      </c>
      <c r="Q340" t="b">
        <v>0</v>
      </c>
      <c r="R340" t="s">
        <v>33</v>
      </c>
      <c r="S340" s="4" t="str">
        <f t="array" ref="S340:T340">_xlfn.TEXTSPLIT(R340,"/")</f>
        <v>theater</v>
      </c>
      <c r="T340" s="4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21">
        <f t="shared" si="22"/>
        <v>84.02004626060139</v>
      </c>
      <c r="G341" t="s">
        <v>74</v>
      </c>
      <c r="H341">
        <v>1297</v>
      </c>
      <c r="I341" s="9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0"/>
        <v>42949.208333333328</v>
      </c>
      <c r="O341" s="11">
        <f t="shared" si="21"/>
        <v>42963.208333333328</v>
      </c>
      <c r="P341" t="b">
        <v>0</v>
      </c>
      <c r="Q341" t="b">
        <v>0</v>
      </c>
      <c r="R341" t="s">
        <v>33</v>
      </c>
      <c r="S341" s="4" t="str">
        <f t="array" ref="S341:T341">_xlfn.TEXTSPLIT(R341,"/")</f>
        <v>theater</v>
      </c>
      <c r="T341" s="4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21">
        <f t="shared" si="22"/>
        <v>88.966921119592882</v>
      </c>
      <c r="G342" t="s">
        <v>14</v>
      </c>
      <c r="H342">
        <v>393</v>
      </c>
      <c r="I342" s="9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0"/>
        <v>40889.25</v>
      </c>
      <c r="O342" s="11">
        <f t="shared" si="21"/>
        <v>40890.25</v>
      </c>
      <c r="P342" t="b">
        <v>0</v>
      </c>
      <c r="Q342" t="b">
        <v>0</v>
      </c>
      <c r="R342" t="s">
        <v>122</v>
      </c>
      <c r="S342" s="4" t="str">
        <f t="array" ref="S342:T342">_xlfn.TEXTSPLIT(R342,"/")</f>
        <v>photography</v>
      </c>
      <c r="T342" s="4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21">
        <f t="shared" si="22"/>
        <v>76.990453460620529</v>
      </c>
      <c r="G343" t="s">
        <v>14</v>
      </c>
      <c r="H343">
        <v>1257</v>
      </c>
      <c r="I343" s="9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0"/>
        <v>42244.208333333328</v>
      </c>
      <c r="O343" s="11">
        <f t="shared" si="21"/>
        <v>42251.208333333328</v>
      </c>
      <c r="P343" t="b">
        <v>0</v>
      </c>
      <c r="Q343" t="b">
        <v>0</v>
      </c>
      <c r="R343" t="s">
        <v>60</v>
      </c>
      <c r="S343" s="4" t="str">
        <f t="array" ref="S343:T343">_xlfn.TEXTSPLIT(R343,"/")</f>
        <v>music</v>
      </c>
      <c r="T343" s="4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21">
        <f t="shared" si="22"/>
        <v>97.146341463414629</v>
      </c>
      <c r="G344" t="s">
        <v>14</v>
      </c>
      <c r="H344">
        <v>328</v>
      </c>
      <c r="I344" s="9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0"/>
        <v>41475.208333333336</v>
      </c>
      <c r="O344" s="11">
        <f t="shared" si="21"/>
        <v>41487.208333333336</v>
      </c>
      <c r="P344" t="b">
        <v>0</v>
      </c>
      <c r="Q344" t="b">
        <v>0</v>
      </c>
      <c r="R344" t="s">
        <v>33</v>
      </c>
      <c r="S344" s="4" t="str">
        <f t="array" ref="S344:T344">_xlfn.TEXTSPLIT(R344,"/")</f>
        <v>theater</v>
      </c>
      <c r="T344" s="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21">
        <f t="shared" si="22"/>
        <v>33.013605442176868</v>
      </c>
      <c r="G345" t="s">
        <v>14</v>
      </c>
      <c r="H345">
        <v>147</v>
      </c>
      <c r="I345" s="9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0"/>
        <v>41597.25</v>
      </c>
      <c r="O345" s="11">
        <f t="shared" si="21"/>
        <v>41650.25</v>
      </c>
      <c r="P345" t="b">
        <v>0</v>
      </c>
      <c r="Q345" t="b">
        <v>0</v>
      </c>
      <c r="R345" t="s">
        <v>33</v>
      </c>
      <c r="S345" s="4" t="str">
        <f t="array" ref="S345:T345">_xlfn.TEXTSPLIT(R345,"/")</f>
        <v>theater</v>
      </c>
      <c r="T345" s="4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21">
        <f t="shared" si="22"/>
        <v>99.950602409638549</v>
      </c>
      <c r="G346" t="s">
        <v>14</v>
      </c>
      <c r="H346">
        <v>830</v>
      </c>
      <c r="I346" s="9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0"/>
        <v>43122.25</v>
      </c>
      <c r="O346" s="11">
        <f t="shared" si="21"/>
        <v>43162.25</v>
      </c>
      <c r="P346" t="b">
        <v>0</v>
      </c>
      <c r="Q346" t="b">
        <v>0</v>
      </c>
      <c r="R346" t="s">
        <v>89</v>
      </c>
      <c r="S346" s="4" t="str">
        <f t="array" ref="S346:T346">_xlfn.TEXTSPLIT(R346,"/")</f>
        <v>games</v>
      </c>
      <c r="T346" s="4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21">
        <f t="shared" si="22"/>
        <v>69.966767371601208</v>
      </c>
      <c r="G347" t="s">
        <v>14</v>
      </c>
      <c r="H347">
        <v>331</v>
      </c>
      <c r="I347" s="9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0"/>
        <v>42194.208333333328</v>
      </c>
      <c r="O347" s="11">
        <f t="shared" si="21"/>
        <v>42195.208333333328</v>
      </c>
      <c r="P347" t="b">
        <v>0</v>
      </c>
      <c r="Q347" t="b">
        <v>0</v>
      </c>
      <c r="R347" t="s">
        <v>53</v>
      </c>
      <c r="S347" s="4" t="str">
        <f t="array" ref="S347:T347">_xlfn.TEXTSPLIT(R347,"/")</f>
        <v>film &amp; video</v>
      </c>
      <c r="T347" s="4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21">
        <f t="shared" si="22"/>
        <v>110.32</v>
      </c>
      <c r="G348" t="s">
        <v>14</v>
      </c>
      <c r="H348">
        <v>25</v>
      </c>
      <c r="I348" s="9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0"/>
        <v>42971.208333333328</v>
      </c>
      <c r="O348" s="11">
        <f t="shared" si="21"/>
        <v>43026.208333333328</v>
      </c>
      <c r="P348" t="b">
        <v>0</v>
      </c>
      <c r="Q348" t="b">
        <v>1</v>
      </c>
      <c r="R348" t="s">
        <v>60</v>
      </c>
      <c r="S348" s="4" t="str">
        <f t="array" ref="S348:T348">_xlfn.TEXTSPLIT(R348,"/")</f>
        <v>music</v>
      </c>
      <c r="T348" s="4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21">
        <f t="shared" si="22"/>
        <v>66.005235602094245</v>
      </c>
      <c r="G349" t="s">
        <v>20</v>
      </c>
      <c r="H349">
        <v>191</v>
      </c>
      <c r="I349" s="9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0"/>
        <v>42046.25</v>
      </c>
      <c r="O349" s="11">
        <f t="shared" si="21"/>
        <v>42070.25</v>
      </c>
      <c r="P349" t="b">
        <v>0</v>
      </c>
      <c r="Q349" t="b">
        <v>0</v>
      </c>
      <c r="R349" t="s">
        <v>28</v>
      </c>
      <c r="S349" s="4" t="str">
        <f t="array" ref="S349:T349">_xlfn.TEXTSPLIT(R349,"/")</f>
        <v>technology</v>
      </c>
      <c r="T349" s="4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21">
        <f t="shared" si="22"/>
        <v>41.005742176284812</v>
      </c>
      <c r="G350" t="s">
        <v>14</v>
      </c>
      <c r="H350">
        <v>3483</v>
      </c>
      <c r="I350" s="9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0"/>
        <v>42782.25</v>
      </c>
      <c r="O350" s="11">
        <f t="shared" si="21"/>
        <v>42795.25</v>
      </c>
      <c r="P350" t="b">
        <v>0</v>
      </c>
      <c r="Q350" t="b">
        <v>0</v>
      </c>
      <c r="R350" t="s">
        <v>17</v>
      </c>
      <c r="S350" s="4" t="str">
        <f t="array" ref="S350:T350">_xlfn.TEXTSPLIT(R350,"/")</f>
        <v>food</v>
      </c>
      <c r="T350" s="4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21">
        <f t="shared" si="22"/>
        <v>103.96316359696641</v>
      </c>
      <c r="G351" t="s">
        <v>14</v>
      </c>
      <c r="H351">
        <v>923</v>
      </c>
      <c r="I351" s="9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0"/>
        <v>42930.208333333328</v>
      </c>
      <c r="O351" s="11">
        <f t="shared" si="21"/>
        <v>42960.208333333328</v>
      </c>
      <c r="P351" t="b">
        <v>0</v>
      </c>
      <c r="Q351" t="b">
        <v>0</v>
      </c>
      <c r="R351" t="s">
        <v>33</v>
      </c>
      <c r="S351" s="4" t="str">
        <f t="array" ref="S351:T351">_xlfn.TEXTSPLIT(R351,"/")</f>
        <v>theater</v>
      </c>
      <c r="T351" s="4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21">
        <f t="shared" si="22"/>
        <v>5</v>
      </c>
      <c r="G352" t="s">
        <v>14</v>
      </c>
      <c r="H352">
        <v>1</v>
      </c>
      <c r="I352" s="9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0"/>
        <v>42144.208333333328</v>
      </c>
      <c r="O352" s="11">
        <f t="shared" si="21"/>
        <v>42162.208333333328</v>
      </c>
      <c r="P352" t="b">
        <v>0</v>
      </c>
      <c r="Q352" t="b">
        <v>1</v>
      </c>
      <c r="R352" t="s">
        <v>159</v>
      </c>
      <c r="S352" s="4" t="str">
        <f t="array" ref="S352:T352">_xlfn.TEXTSPLIT(R352,"/")</f>
        <v>music</v>
      </c>
      <c r="T352" s="4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21">
        <f t="shared" si="22"/>
        <v>47.009935419771487</v>
      </c>
      <c r="G353" t="s">
        <v>20</v>
      </c>
      <c r="H353">
        <v>2013</v>
      </c>
      <c r="I353" s="9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0"/>
        <v>42240.208333333328</v>
      </c>
      <c r="O353" s="11">
        <f t="shared" si="21"/>
        <v>42254.208333333328</v>
      </c>
      <c r="P353" t="b">
        <v>0</v>
      </c>
      <c r="Q353" t="b">
        <v>0</v>
      </c>
      <c r="R353" t="s">
        <v>23</v>
      </c>
      <c r="S353" s="4" t="str">
        <f t="array" ref="S353:T353">_xlfn.TEXTSPLIT(R353,"/")</f>
        <v>music</v>
      </c>
      <c r="T353" s="4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21">
        <f t="shared" si="22"/>
        <v>29.606060606060606</v>
      </c>
      <c r="G354" t="s">
        <v>14</v>
      </c>
      <c r="H354">
        <v>33</v>
      </c>
      <c r="I354" s="9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0"/>
        <v>42315.25</v>
      </c>
      <c r="O354" s="11">
        <f t="shared" si="21"/>
        <v>42323.25</v>
      </c>
      <c r="P354" t="b">
        <v>0</v>
      </c>
      <c r="Q354" t="b">
        <v>0</v>
      </c>
      <c r="R354" t="s">
        <v>33</v>
      </c>
      <c r="S354" s="4" t="str">
        <f t="array" ref="S354:T354">_xlfn.TEXTSPLIT(R354,"/")</f>
        <v>theater</v>
      </c>
      <c r="T354" s="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21">
        <f t="shared" si="22"/>
        <v>81.010569583088667</v>
      </c>
      <c r="G355" t="s">
        <v>20</v>
      </c>
      <c r="H355">
        <v>1703</v>
      </c>
      <c r="I355" s="9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0"/>
        <v>43651.208333333328</v>
      </c>
      <c r="O355" s="11">
        <f t="shared" si="21"/>
        <v>43652.208333333328</v>
      </c>
      <c r="P355" t="b">
        <v>0</v>
      </c>
      <c r="Q355" t="b">
        <v>0</v>
      </c>
      <c r="R355" t="s">
        <v>33</v>
      </c>
      <c r="S355" s="4" t="str">
        <f t="array" ref="S355:T355">_xlfn.TEXTSPLIT(R355,"/")</f>
        <v>theater</v>
      </c>
      <c r="T355" s="4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21">
        <f t="shared" si="22"/>
        <v>94.35</v>
      </c>
      <c r="G356" t="s">
        <v>20</v>
      </c>
      <c r="H356">
        <v>80</v>
      </c>
      <c r="I356" s="9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0"/>
        <v>41520.208333333336</v>
      </c>
      <c r="O356" s="11">
        <f t="shared" si="21"/>
        <v>41527.208333333336</v>
      </c>
      <c r="P356" t="b">
        <v>0</v>
      </c>
      <c r="Q356" t="b">
        <v>0</v>
      </c>
      <c r="R356" t="s">
        <v>42</v>
      </c>
      <c r="S356" s="4" t="str">
        <f t="array" ref="S356:T356">_xlfn.TEXTSPLIT(R356,"/")</f>
        <v>film &amp; video</v>
      </c>
      <c r="T356" s="4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21">
        <f t="shared" si="22"/>
        <v>26.058139534883722</v>
      </c>
      <c r="G357" t="s">
        <v>47</v>
      </c>
      <c r="H357">
        <v>86</v>
      </c>
      <c r="I357" s="9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0"/>
        <v>42757.25</v>
      </c>
      <c r="O357" s="11">
        <f t="shared" si="21"/>
        <v>42797.25</v>
      </c>
      <c r="P357" t="b">
        <v>0</v>
      </c>
      <c r="Q357" t="b">
        <v>0</v>
      </c>
      <c r="R357" t="s">
        <v>65</v>
      </c>
      <c r="S357" s="4" t="str">
        <f t="array" ref="S357:T357">_xlfn.TEXTSPLIT(R357,"/")</f>
        <v>technology</v>
      </c>
      <c r="T357" s="4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21">
        <f t="shared" si="22"/>
        <v>85.775000000000006</v>
      </c>
      <c r="G358" t="s">
        <v>14</v>
      </c>
      <c r="H358">
        <v>40</v>
      </c>
      <c r="I358" s="9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0"/>
        <v>40922.25</v>
      </c>
      <c r="O358" s="11">
        <f t="shared" si="21"/>
        <v>40931.25</v>
      </c>
      <c r="P358" t="b">
        <v>0</v>
      </c>
      <c r="Q358" t="b">
        <v>0</v>
      </c>
      <c r="R358" t="s">
        <v>33</v>
      </c>
      <c r="S358" s="4" t="str">
        <f t="array" ref="S358:T358">_xlfn.TEXTSPLIT(R358,"/")</f>
        <v>theater</v>
      </c>
      <c r="T358" s="4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21">
        <f t="shared" si="22"/>
        <v>103.73170731707317</v>
      </c>
      <c r="G359" t="s">
        <v>20</v>
      </c>
      <c r="H359">
        <v>41</v>
      </c>
      <c r="I359" s="9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0"/>
        <v>42250.208333333328</v>
      </c>
      <c r="O359" s="11">
        <f t="shared" si="21"/>
        <v>42275.208333333328</v>
      </c>
      <c r="P359" t="b">
        <v>0</v>
      </c>
      <c r="Q359" t="b">
        <v>0</v>
      </c>
      <c r="R359" t="s">
        <v>89</v>
      </c>
      <c r="S359" s="4" t="str">
        <f t="array" ref="S359:T359">_xlfn.TEXTSPLIT(R359,"/")</f>
        <v>games</v>
      </c>
      <c r="T359" s="4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21">
        <f t="shared" si="22"/>
        <v>49.826086956521742</v>
      </c>
      <c r="G360" t="s">
        <v>14</v>
      </c>
      <c r="H360">
        <v>23</v>
      </c>
      <c r="I360" s="9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0"/>
        <v>43322.208333333328</v>
      </c>
      <c r="O360" s="11">
        <f t="shared" si="21"/>
        <v>43325.208333333328</v>
      </c>
      <c r="P360" t="b">
        <v>1</v>
      </c>
      <c r="Q360" t="b">
        <v>0</v>
      </c>
      <c r="R360" t="s">
        <v>122</v>
      </c>
      <c r="S360" s="4" t="str">
        <f t="array" ref="S360:T360">_xlfn.TEXTSPLIT(R360,"/")</f>
        <v>photography</v>
      </c>
      <c r="T360" s="4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21">
        <f t="shared" si="22"/>
        <v>63.893048128342244</v>
      </c>
      <c r="G361" t="s">
        <v>20</v>
      </c>
      <c r="H361">
        <v>187</v>
      </c>
      <c r="I361" s="9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0"/>
        <v>40782.208333333336</v>
      </c>
      <c r="O361" s="11">
        <f t="shared" si="21"/>
        <v>40789.208333333336</v>
      </c>
      <c r="P361" t="b">
        <v>0</v>
      </c>
      <c r="Q361" t="b">
        <v>0</v>
      </c>
      <c r="R361" t="s">
        <v>71</v>
      </c>
      <c r="S361" s="4" t="str">
        <f t="array" ref="S361:T361">_xlfn.TEXTSPLIT(R361,"/")</f>
        <v>film &amp; video</v>
      </c>
      <c r="T361" s="4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21">
        <f t="shared" si="22"/>
        <v>47.002434782608695</v>
      </c>
      <c r="G362" t="s">
        <v>20</v>
      </c>
      <c r="H362">
        <v>2875</v>
      </c>
      <c r="I362" s="9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0"/>
        <v>40544.25</v>
      </c>
      <c r="O362" s="11">
        <f t="shared" si="21"/>
        <v>40558.25</v>
      </c>
      <c r="P362" t="b">
        <v>0</v>
      </c>
      <c r="Q362" t="b">
        <v>1</v>
      </c>
      <c r="R362" t="s">
        <v>33</v>
      </c>
      <c r="S362" s="4" t="str">
        <f t="array" ref="S362:T362">_xlfn.TEXTSPLIT(R362,"/")</f>
        <v>theater</v>
      </c>
      <c r="T362" s="4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21">
        <f t="shared" si="22"/>
        <v>108.47727272727273</v>
      </c>
      <c r="G363" t="s">
        <v>20</v>
      </c>
      <c r="H363">
        <v>88</v>
      </c>
      <c r="I363" s="9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0"/>
        <v>43015.208333333328</v>
      </c>
      <c r="O363" s="11">
        <f t="shared" si="21"/>
        <v>43039.208333333328</v>
      </c>
      <c r="P363" t="b">
        <v>0</v>
      </c>
      <c r="Q363" t="b">
        <v>0</v>
      </c>
      <c r="R363" t="s">
        <v>33</v>
      </c>
      <c r="S363" s="4" t="str">
        <f t="array" ref="S363:T363">_xlfn.TEXTSPLIT(R363,"/")</f>
        <v>theater</v>
      </c>
      <c r="T363" s="4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21">
        <f t="shared" si="22"/>
        <v>72.015706806282722</v>
      </c>
      <c r="G364" t="s">
        <v>20</v>
      </c>
      <c r="H364">
        <v>191</v>
      </c>
      <c r="I364" s="9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0"/>
        <v>40570.25</v>
      </c>
      <c r="O364" s="11">
        <f t="shared" si="21"/>
        <v>40608.25</v>
      </c>
      <c r="P364" t="b">
        <v>0</v>
      </c>
      <c r="Q364" t="b">
        <v>0</v>
      </c>
      <c r="R364" t="s">
        <v>23</v>
      </c>
      <c r="S364" s="4" t="str">
        <f t="array" ref="S364:T364">_xlfn.TEXTSPLIT(R364,"/")</f>
        <v>music</v>
      </c>
      <c r="T364" s="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21">
        <f t="shared" si="22"/>
        <v>59.928057553956833</v>
      </c>
      <c r="G365" t="s">
        <v>20</v>
      </c>
      <c r="H365">
        <v>139</v>
      </c>
      <c r="I365" s="9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0"/>
        <v>40904.25</v>
      </c>
      <c r="O365" s="11">
        <f t="shared" si="21"/>
        <v>40905.25</v>
      </c>
      <c r="P365" t="b">
        <v>0</v>
      </c>
      <c r="Q365" t="b">
        <v>0</v>
      </c>
      <c r="R365" t="s">
        <v>23</v>
      </c>
      <c r="S365" s="4" t="str">
        <f t="array" ref="S365:T365">_xlfn.TEXTSPLIT(R365,"/")</f>
        <v>music</v>
      </c>
      <c r="T365" s="4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21">
        <f t="shared" si="22"/>
        <v>78.209677419354833</v>
      </c>
      <c r="G366" t="s">
        <v>20</v>
      </c>
      <c r="H366">
        <v>186</v>
      </c>
      <c r="I366" s="9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0"/>
        <v>43164.25</v>
      </c>
      <c r="O366" s="11">
        <f t="shared" si="21"/>
        <v>43194.208333333328</v>
      </c>
      <c r="P366" t="b">
        <v>0</v>
      </c>
      <c r="Q366" t="b">
        <v>0</v>
      </c>
      <c r="R366" t="s">
        <v>60</v>
      </c>
      <c r="S366" s="4" t="str">
        <f t="array" ref="S366:T366">_xlfn.TEXTSPLIT(R366,"/")</f>
        <v>music</v>
      </c>
      <c r="T366" s="4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21">
        <f t="shared" si="22"/>
        <v>104.77678571428571</v>
      </c>
      <c r="G367" t="s">
        <v>20</v>
      </c>
      <c r="H367">
        <v>112</v>
      </c>
      <c r="I367" s="9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0"/>
        <v>42733.25</v>
      </c>
      <c r="O367" s="11">
        <f t="shared" si="21"/>
        <v>42760.25</v>
      </c>
      <c r="P367" t="b">
        <v>0</v>
      </c>
      <c r="Q367" t="b">
        <v>0</v>
      </c>
      <c r="R367" t="s">
        <v>33</v>
      </c>
      <c r="S367" s="4" t="str">
        <f t="array" ref="S367:T367">_xlfn.TEXTSPLIT(R367,"/")</f>
        <v>theater</v>
      </c>
      <c r="T367" s="4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21">
        <f t="shared" si="22"/>
        <v>105.52475247524752</v>
      </c>
      <c r="G368" t="s">
        <v>20</v>
      </c>
      <c r="H368">
        <v>101</v>
      </c>
      <c r="I368" s="9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0"/>
        <v>40546.25</v>
      </c>
      <c r="O368" s="11">
        <f t="shared" si="21"/>
        <v>40547.25</v>
      </c>
      <c r="P368" t="b">
        <v>0</v>
      </c>
      <c r="Q368" t="b">
        <v>1</v>
      </c>
      <c r="R368" t="s">
        <v>33</v>
      </c>
      <c r="S368" s="4" t="str">
        <f t="array" ref="S368:T368">_xlfn.TEXTSPLIT(R368,"/")</f>
        <v>theater</v>
      </c>
      <c r="T368" s="4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21">
        <f t="shared" si="22"/>
        <v>24.933333333333334</v>
      </c>
      <c r="G369" t="s">
        <v>14</v>
      </c>
      <c r="H369">
        <v>75</v>
      </c>
      <c r="I369" s="9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0"/>
        <v>41930.208333333336</v>
      </c>
      <c r="O369" s="11">
        <f t="shared" si="21"/>
        <v>41954.25</v>
      </c>
      <c r="P369" t="b">
        <v>0</v>
      </c>
      <c r="Q369" t="b">
        <v>1</v>
      </c>
      <c r="R369" t="s">
        <v>33</v>
      </c>
      <c r="S369" s="4" t="str">
        <f t="array" ref="S369:T369">_xlfn.TEXTSPLIT(R369,"/")</f>
        <v>theater</v>
      </c>
      <c r="T369" s="4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21">
        <f t="shared" si="22"/>
        <v>69.873786407766985</v>
      </c>
      <c r="G370" t="s">
        <v>20</v>
      </c>
      <c r="H370">
        <v>206</v>
      </c>
      <c r="I370" s="9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0"/>
        <v>40464.208333333336</v>
      </c>
      <c r="O370" s="11">
        <f t="shared" si="21"/>
        <v>40487.208333333336</v>
      </c>
      <c r="P370" t="b">
        <v>0</v>
      </c>
      <c r="Q370" t="b">
        <v>1</v>
      </c>
      <c r="R370" t="s">
        <v>42</v>
      </c>
      <c r="S370" s="4" t="str">
        <f t="array" ref="S370:T370">_xlfn.TEXTSPLIT(R370,"/")</f>
        <v>film &amp; video</v>
      </c>
      <c r="T370" s="4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21">
        <f t="shared" si="22"/>
        <v>95.733766233766232</v>
      </c>
      <c r="G371" t="s">
        <v>20</v>
      </c>
      <c r="H371">
        <v>154</v>
      </c>
      <c r="I371" s="9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0"/>
        <v>41308.25</v>
      </c>
      <c r="O371" s="11">
        <f t="shared" si="21"/>
        <v>41347.208333333336</v>
      </c>
      <c r="P371" t="b">
        <v>0</v>
      </c>
      <c r="Q371" t="b">
        <v>1</v>
      </c>
      <c r="R371" t="s">
        <v>269</v>
      </c>
      <c r="S371" s="4" t="str">
        <f t="array" ref="S371:T371">_xlfn.TEXTSPLIT(R371,"/")</f>
        <v>film &amp; video</v>
      </c>
      <c r="T371" s="4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21">
        <f t="shared" si="22"/>
        <v>29.997485752598056</v>
      </c>
      <c r="G372" t="s">
        <v>20</v>
      </c>
      <c r="H372">
        <v>5966</v>
      </c>
      <c r="I372" s="9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0"/>
        <v>43570.208333333328</v>
      </c>
      <c r="O372" s="11">
        <f t="shared" si="21"/>
        <v>43576.208333333328</v>
      </c>
      <c r="P372" t="b">
        <v>0</v>
      </c>
      <c r="Q372" t="b">
        <v>0</v>
      </c>
      <c r="R372" t="s">
        <v>33</v>
      </c>
      <c r="S372" s="4" t="str">
        <f t="array" ref="S372:T372">_xlfn.TEXTSPLIT(R372,"/")</f>
        <v>theater</v>
      </c>
      <c r="T372" s="4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21">
        <f t="shared" si="22"/>
        <v>59.011948529411768</v>
      </c>
      <c r="G373" t="s">
        <v>14</v>
      </c>
      <c r="H373">
        <v>2176</v>
      </c>
      <c r="I373" s="9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0"/>
        <v>42043.25</v>
      </c>
      <c r="O373" s="11">
        <f t="shared" si="21"/>
        <v>42094.208333333328</v>
      </c>
      <c r="P373" t="b">
        <v>0</v>
      </c>
      <c r="Q373" t="b">
        <v>0</v>
      </c>
      <c r="R373" t="s">
        <v>33</v>
      </c>
      <c r="S373" s="4" t="str">
        <f t="array" ref="S373:T373">_xlfn.TEXTSPLIT(R373,"/")</f>
        <v>theater</v>
      </c>
      <c r="T373" s="4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21">
        <f t="shared" si="22"/>
        <v>84.757396449704146</v>
      </c>
      <c r="G374" t="s">
        <v>20</v>
      </c>
      <c r="H374">
        <v>169</v>
      </c>
      <c r="I374" s="9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0"/>
        <v>42012.25</v>
      </c>
      <c r="O374" s="11">
        <f t="shared" si="21"/>
        <v>42032.25</v>
      </c>
      <c r="P374" t="b">
        <v>0</v>
      </c>
      <c r="Q374" t="b">
        <v>1</v>
      </c>
      <c r="R374" t="s">
        <v>42</v>
      </c>
      <c r="S374" s="4" t="str">
        <f t="array" ref="S374:T374">_xlfn.TEXTSPLIT(R374,"/")</f>
        <v>film &amp; video</v>
      </c>
      <c r="T374" s="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21">
        <f t="shared" si="22"/>
        <v>78.010921177587846</v>
      </c>
      <c r="G375" t="s">
        <v>20</v>
      </c>
      <c r="H375">
        <v>2106</v>
      </c>
      <c r="I375" s="9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0"/>
        <v>42964.208333333328</v>
      </c>
      <c r="O375" s="11">
        <f t="shared" si="21"/>
        <v>42972.208333333328</v>
      </c>
      <c r="P375" t="b">
        <v>0</v>
      </c>
      <c r="Q375" t="b">
        <v>0</v>
      </c>
      <c r="R375" t="s">
        <v>33</v>
      </c>
      <c r="S375" s="4" t="str">
        <f t="array" ref="S375:T375">_xlfn.TEXTSPLIT(R375,"/")</f>
        <v>theater</v>
      </c>
      <c r="T375" s="4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21">
        <f t="shared" si="22"/>
        <v>50.05215419501134</v>
      </c>
      <c r="G376" t="s">
        <v>14</v>
      </c>
      <c r="H376">
        <v>441</v>
      </c>
      <c r="I376" s="9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0"/>
        <v>43476.25</v>
      </c>
      <c r="O376" s="11">
        <f t="shared" si="21"/>
        <v>43481.25</v>
      </c>
      <c r="P376" t="b">
        <v>0</v>
      </c>
      <c r="Q376" t="b">
        <v>1</v>
      </c>
      <c r="R376" t="s">
        <v>42</v>
      </c>
      <c r="S376" s="4" t="str">
        <f t="array" ref="S376:T376">_xlfn.TEXTSPLIT(R376,"/")</f>
        <v>film &amp; video</v>
      </c>
      <c r="T376" s="4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21">
        <f t="shared" si="22"/>
        <v>59.16</v>
      </c>
      <c r="G377" t="s">
        <v>14</v>
      </c>
      <c r="H377">
        <v>25</v>
      </c>
      <c r="I377" s="9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0"/>
        <v>42293.208333333328</v>
      </c>
      <c r="O377" s="11">
        <f t="shared" si="21"/>
        <v>42350.25</v>
      </c>
      <c r="P377" t="b">
        <v>0</v>
      </c>
      <c r="Q377" t="b">
        <v>0</v>
      </c>
      <c r="R377" t="s">
        <v>60</v>
      </c>
      <c r="S377" s="4" t="str">
        <f t="array" ref="S377:T377">_xlfn.TEXTSPLIT(R377,"/")</f>
        <v>music</v>
      </c>
      <c r="T377" s="4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21">
        <f t="shared" si="22"/>
        <v>93.702290076335885</v>
      </c>
      <c r="G378" t="s">
        <v>20</v>
      </c>
      <c r="H378">
        <v>131</v>
      </c>
      <c r="I378" s="9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0"/>
        <v>41826.208333333336</v>
      </c>
      <c r="O378" s="11">
        <f t="shared" si="21"/>
        <v>41832.208333333336</v>
      </c>
      <c r="P378" t="b">
        <v>0</v>
      </c>
      <c r="Q378" t="b">
        <v>0</v>
      </c>
      <c r="R378" t="s">
        <v>23</v>
      </c>
      <c r="S378" s="4" t="str">
        <f t="array" ref="S378:T378">_xlfn.TEXTSPLIT(R378,"/")</f>
        <v>music</v>
      </c>
      <c r="T378" s="4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21">
        <f t="shared" si="22"/>
        <v>40.14173228346457</v>
      </c>
      <c r="G379" t="s">
        <v>14</v>
      </c>
      <c r="H379">
        <v>127</v>
      </c>
      <c r="I379" s="9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0"/>
        <v>43760.208333333328</v>
      </c>
      <c r="O379" s="11">
        <f t="shared" si="21"/>
        <v>43774.25</v>
      </c>
      <c r="P379" t="b">
        <v>0</v>
      </c>
      <c r="Q379" t="b">
        <v>0</v>
      </c>
      <c r="R379" t="s">
        <v>33</v>
      </c>
      <c r="S379" s="4" t="str">
        <f t="array" ref="S379:T379">_xlfn.TEXTSPLIT(R379,"/")</f>
        <v>theater</v>
      </c>
      <c r="T379" s="4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21">
        <f t="shared" si="22"/>
        <v>70.090140845070422</v>
      </c>
      <c r="G380" t="s">
        <v>14</v>
      </c>
      <c r="H380">
        <v>355</v>
      </c>
      <c r="I380" s="9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0"/>
        <v>43241.208333333328</v>
      </c>
      <c r="O380" s="11">
        <f t="shared" si="21"/>
        <v>43279.208333333328</v>
      </c>
      <c r="P380" t="b">
        <v>0</v>
      </c>
      <c r="Q380" t="b">
        <v>0</v>
      </c>
      <c r="R380" t="s">
        <v>42</v>
      </c>
      <c r="S380" s="4" t="str">
        <f t="array" ref="S380:T380">_xlfn.TEXTSPLIT(R380,"/")</f>
        <v>film &amp; video</v>
      </c>
      <c r="T380" s="4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21">
        <f t="shared" si="22"/>
        <v>66.181818181818187</v>
      </c>
      <c r="G381" t="s">
        <v>14</v>
      </c>
      <c r="H381">
        <v>44</v>
      </c>
      <c r="I381" s="9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0"/>
        <v>40843.208333333336</v>
      </c>
      <c r="O381" s="11">
        <f t="shared" si="21"/>
        <v>40857.25</v>
      </c>
      <c r="P381" t="b">
        <v>0</v>
      </c>
      <c r="Q381" t="b">
        <v>0</v>
      </c>
      <c r="R381" t="s">
        <v>33</v>
      </c>
      <c r="S381" s="4" t="str">
        <f t="array" ref="S381:T381">_xlfn.TEXTSPLIT(R381,"/")</f>
        <v>theater</v>
      </c>
      <c r="T381" s="4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21">
        <f t="shared" si="22"/>
        <v>47.714285714285715</v>
      </c>
      <c r="G382" t="s">
        <v>20</v>
      </c>
      <c r="H382">
        <v>84</v>
      </c>
      <c r="I382" s="9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0"/>
        <v>41448.208333333336</v>
      </c>
      <c r="O382" s="11">
        <f t="shared" si="21"/>
        <v>41453.208333333336</v>
      </c>
      <c r="P382" t="b">
        <v>0</v>
      </c>
      <c r="Q382" t="b">
        <v>0</v>
      </c>
      <c r="R382" t="s">
        <v>33</v>
      </c>
      <c r="S382" s="4" t="str">
        <f t="array" ref="S382:T382">_xlfn.TEXTSPLIT(R382,"/")</f>
        <v>theater</v>
      </c>
      <c r="T382" s="4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21">
        <f t="shared" si="22"/>
        <v>62.896774193548389</v>
      </c>
      <c r="G383" t="s">
        <v>20</v>
      </c>
      <c r="H383">
        <v>155</v>
      </c>
      <c r="I383" s="9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0"/>
        <v>42163.208333333328</v>
      </c>
      <c r="O383" s="11">
        <f t="shared" si="21"/>
        <v>42209.208333333328</v>
      </c>
      <c r="P383" t="b">
        <v>0</v>
      </c>
      <c r="Q383" t="b">
        <v>0</v>
      </c>
      <c r="R383" t="s">
        <v>33</v>
      </c>
      <c r="S383" s="4" t="str">
        <f t="array" ref="S383:T383">_xlfn.TEXTSPLIT(R383,"/")</f>
        <v>theater</v>
      </c>
      <c r="T383" s="4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21">
        <f t="shared" si="22"/>
        <v>86.611940298507463</v>
      </c>
      <c r="G384" t="s">
        <v>14</v>
      </c>
      <c r="H384">
        <v>67</v>
      </c>
      <c r="I384" s="9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0"/>
        <v>43024.208333333328</v>
      </c>
      <c r="O384" s="11">
        <f t="shared" si="21"/>
        <v>43043.208333333328</v>
      </c>
      <c r="P384" t="b">
        <v>0</v>
      </c>
      <c r="Q384" t="b">
        <v>0</v>
      </c>
      <c r="R384" t="s">
        <v>122</v>
      </c>
      <c r="S384" s="4" t="str">
        <f t="array" ref="S384:T384">_xlfn.TEXTSPLIT(R384,"/")</f>
        <v>photography</v>
      </c>
      <c r="T384" s="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21">
        <f t="shared" si="22"/>
        <v>75.126984126984127</v>
      </c>
      <c r="G385" t="s">
        <v>20</v>
      </c>
      <c r="H385">
        <v>189</v>
      </c>
      <c r="I385" s="9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0"/>
        <v>43509.25</v>
      </c>
      <c r="O385" s="11">
        <f t="shared" si="21"/>
        <v>43515.25</v>
      </c>
      <c r="P385" t="b">
        <v>0</v>
      </c>
      <c r="Q385" t="b">
        <v>1</v>
      </c>
      <c r="R385" t="s">
        <v>17</v>
      </c>
      <c r="S385" s="4" t="str">
        <f t="array" ref="S385:T385">_xlfn.TEXTSPLIT(R385,"/")</f>
        <v>food</v>
      </c>
      <c r="T385" s="4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21">
        <f t="shared" si="22"/>
        <v>41.004167534903104</v>
      </c>
      <c r="G386" t="s">
        <v>20</v>
      </c>
      <c r="H386">
        <v>4799</v>
      </c>
      <c r="I386" s="9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ref="N386:N449" si="24">(((L386/60)/60)/24)+DATE(1970,1,1)</f>
        <v>42776.25</v>
      </c>
      <c r="O386" s="11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s="4" t="str">
        <f t="array" ref="S386:T386">_xlfn.TEXTSPLIT(R386,"/")</f>
        <v>film &amp; video</v>
      </c>
      <c r="T386" s="4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21">
        <f t="shared" si="22"/>
        <v>50.007915567282325</v>
      </c>
      <c r="G387" t="s">
        <v>20</v>
      </c>
      <c r="H387">
        <v>1137</v>
      </c>
      <c r="I387" s="9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si="24"/>
        <v>43553.208333333328</v>
      </c>
      <c r="O387" s="11">
        <f t="shared" si="25"/>
        <v>43585.208333333328</v>
      </c>
      <c r="P387" t="b">
        <v>0</v>
      </c>
      <c r="Q387" t="b">
        <v>0</v>
      </c>
      <c r="R387" t="s">
        <v>68</v>
      </c>
      <c r="S387" s="4" t="str">
        <f t="array" ref="S387:T387">_xlfn.TEXTSPLIT(R387,"/")</f>
        <v>publishing</v>
      </c>
      <c r="T387" s="4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21">
        <f t="shared" ref="F388:F451" si="26">IFERROR(E388/H388,0)</f>
        <v>96.960674157303373</v>
      </c>
      <c r="G388" t="s">
        <v>14</v>
      </c>
      <c r="H388">
        <v>1068</v>
      </c>
      <c r="I388" s="9">
        <f t="shared" ref="I388:I451" si="27">IFERROR(E388/H388,0)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4"/>
        <v>40355.208333333336</v>
      </c>
      <c r="O388" s="11">
        <f t="shared" si="25"/>
        <v>40367.208333333336</v>
      </c>
      <c r="P388" t="b">
        <v>0</v>
      </c>
      <c r="Q388" t="b">
        <v>0</v>
      </c>
      <c r="R388" t="s">
        <v>33</v>
      </c>
      <c r="S388" s="4" t="str">
        <f t="array" ref="S388:T388">_xlfn.TEXTSPLIT(R388,"/")</f>
        <v>theater</v>
      </c>
      <c r="T388" s="4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21">
        <f t="shared" si="26"/>
        <v>100.93160377358491</v>
      </c>
      <c r="G389" t="s">
        <v>14</v>
      </c>
      <c r="H389">
        <v>424</v>
      </c>
      <c r="I389" s="9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4"/>
        <v>41072.208333333336</v>
      </c>
      <c r="O389" s="11">
        <f t="shared" si="25"/>
        <v>41077.208333333336</v>
      </c>
      <c r="P389" t="b">
        <v>0</v>
      </c>
      <c r="Q389" t="b">
        <v>0</v>
      </c>
      <c r="R389" t="s">
        <v>65</v>
      </c>
      <c r="S389" s="4" t="str">
        <f t="array" ref="S389:T389">_xlfn.TEXTSPLIT(R389,"/")</f>
        <v>technology</v>
      </c>
      <c r="T389" s="4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21">
        <f t="shared" si="26"/>
        <v>89.227586206896547</v>
      </c>
      <c r="G390" t="s">
        <v>74</v>
      </c>
      <c r="H390">
        <v>145</v>
      </c>
      <c r="I390" s="9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4"/>
        <v>40912.25</v>
      </c>
      <c r="O390" s="11">
        <f t="shared" si="25"/>
        <v>40914.25</v>
      </c>
      <c r="P390" t="b">
        <v>0</v>
      </c>
      <c r="Q390" t="b">
        <v>0</v>
      </c>
      <c r="R390" t="s">
        <v>60</v>
      </c>
      <c r="S390" s="4" t="str">
        <f t="array" ref="S390:T390">_xlfn.TEXTSPLIT(R390,"/")</f>
        <v>music</v>
      </c>
      <c r="T390" s="4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21">
        <f t="shared" si="26"/>
        <v>87.979166666666671</v>
      </c>
      <c r="G391" t="s">
        <v>20</v>
      </c>
      <c r="H391">
        <v>1152</v>
      </c>
      <c r="I391" s="9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4"/>
        <v>40479.208333333336</v>
      </c>
      <c r="O391" s="11">
        <f t="shared" si="25"/>
        <v>40506.25</v>
      </c>
      <c r="P391" t="b">
        <v>0</v>
      </c>
      <c r="Q391" t="b">
        <v>0</v>
      </c>
      <c r="R391" t="s">
        <v>33</v>
      </c>
      <c r="S391" s="4" t="str">
        <f t="array" ref="S391:T391">_xlfn.TEXTSPLIT(R391,"/")</f>
        <v>theater</v>
      </c>
      <c r="T391" s="4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21">
        <f t="shared" si="26"/>
        <v>89.54</v>
      </c>
      <c r="G392" t="s">
        <v>20</v>
      </c>
      <c r="H392">
        <v>50</v>
      </c>
      <c r="I392" s="9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4"/>
        <v>41530.208333333336</v>
      </c>
      <c r="O392" s="11">
        <f t="shared" si="25"/>
        <v>41545.208333333336</v>
      </c>
      <c r="P392" t="b">
        <v>0</v>
      </c>
      <c r="Q392" t="b">
        <v>0</v>
      </c>
      <c r="R392" t="s">
        <v>122</v>
      </c>
      <c r="S392" s="4" t="str">
        <f t="array" ref="S392:T392">_xlfn.TEXTSPLIT(R392,"/")</f>
        <v>photography</v>
      </c>
      <c r="T392" s="4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21">
        <f t="shared" si="26"/>
        <v>29.09271523178808</v>
      </c>
      <c r="G393" t="s">
        <v>14</v>
      </c>
      <c r="H393">
        <v>151</v>
      </c>
      <c r="I393" s="9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4"/>
        <v>41653.25</v>
      </c>
      <c r="O393" s="11">
        <f t="shared" si="25"/>
        <v>41655.25</v>
      </c>
      <c r="P393" t="b">
        <v>0</v>
      </c>
      <c r="Q393" t="b">
        <v>0</v>
      </c>
      <c r="R393" t="s">
        <v>68</v>
      </c>
      <c r="S393" s="4" t="str">
        <f t="array" ref="S393:T393">_xlfn.TEXTSPLIT(R393,"/")</f>
        <v>publishing</v>
      </c>
      <c r="T393" s="4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21">
        <f t="shared" si="26"/>
        <v>42.006218905472636</v>
      </c>
      <c r="G394" t="s">
        <v>14</v>
      </c>
      <c r="H394">
        <v>1608</v>
      </c>
      <c r="I394" s="9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4"/>
        <v>40549.25</v>
      </c>
      <c r="O394" s="11">
        <f t="shared" si="25"/>
        <v>40551.25</v>
      </c>
      <c r="P394" t="b">
        <v>0</v>
      </c>
      <c r="Q394" t="b">
        <v>0</v>
      </c>
      <c r="R394" t="s">
        <v>65</v>
      </c>
      <c r="S394" s="4" t="str">
        <f t="array" ref="S394:T394">_xlfn.TEXTSPLIT(R394,"/")</f>
        <v>technology</v>
      </c>
      <c r="T394" s="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21">
        <f t="shared" si="26"/>
        <v>47.004903563255965</v>
      </c>
      <c r="G395" t="s">
        <v>20</v>
      </c>
      <c r="H395">
        <v>3059</v>
      </c>
      <c r="I395" s="9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4"/>
        <v>42933.208333333328</v>
      </c>
      <c r="O395" s="11">
        <f t="shared" si="25"/>
        <v>42934.208333333328</v>
      </c>
      <c r="P395" t="b">
        <v>0</v>
      </c>
      <c r="Q395" t="b">
        <v>0</v>
      </c>
      <c r="R395" t="s">
        <v>159</v>
      </c>
      <c r="S395" s="4" t="str">
        <f t="array" ref="S395:T395">_xlfn.TEXTSPLIT(R395,"/")</f>
        <v>music</v>
      </c>
      <c r="T395" s="4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21">
        <f t="shared" si="26"/>
        <v>110.44117647058823</v>
      </c>
      <c r="G396" t="s">
        <v>20</v>
      </c>
      <c r="H396">
        <v>34</v>
      </c>
      <c r="I396" s="9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4"/>
        <v>41484.208333333336</v>
      </c>
      <c r="O396" s="11">
        <f t="shared" si="25"/>
        <v>41494.208333333336</v>
      </c>
      <c r="P396" t="b">
        <v>0</v>
      </c>
      <c r="Q396" t="b">
        <v>1</v>
      </c>
      <c r="R396" t="s">
        <v>42</v>
      </c>
      <c r="S396" s="4" t="str">
        <f t="array" ref="S396:T396">_xlfn.TEXTSPLIT(R396,"/")</f>
        <v>film &amp; video</v>
      </c>
      <c r="T396" s="4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21">
        <f t="shared" si="26"/>
        <v>41.990909090909092</v>
      </c>
      <c r="G397" t="s">
        <v>20</v>
      </c>
      <c r="H397">
        <v>220</v>
      </c>
      <c r="I397" s="9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4"/>
        <v>40885.25</v>
      </c>
      <c r="O397" s="11">
        <f t="shared" si="25"/>
        <v>40886.25</v>
      </c>
      <c r="P397" t="b">
        <v>1</v>
      </c>
      <c r="Q397" t="b">
        <v>0</v>
      </c>
      <c r="R397" t="s">
        <v>33</v>
      </c>
      <c r="S397" s="4" t="str">
        <f t="array" ref="S397:T397">_xlfn.TEXTSPLIT(R397,"/")</f>
        <v>theater</v>
      </c>
      <c r="T397" s="4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21">
        <f t="shared" si="26"/>
        <v>48.012468827930178</v>
      </c>
      <c r="G398" t="s">
        <v>20</v>
      </c>
      <c r="H398">
        <v>1604</v>
      </c>
      <c r="I398" s="9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4"/>
        <v>43378.208333333328</v>
      </c>
      <c r="O398" s="11">
        <f t="shared" si="25"/>
        <v>43386.208333333328</v>
      </c>
      <c r="P398" t="b">
        <v>0</v>
      </c>
      <c r="Q398" t="b">
        <v>0</v>
      </c>
      <c r="R398" t="s">
        <v>53</v>
      </c>
      <c r="S398" s="4" t="str">
        <f t="array" ref="S398:T398">_xlfn.TEXTSPLIT(R398,"/")</f>
        <v>film &amp; video</v>
      </c>
      <c r="T398" s="4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21">
        <f t="shared" si="26"/>
        <v>31.019823788546255</v>
      </c>
      <c r="G399" t="s">
        <v>20</v>
      </c>
      <c r="H399">
        <v>454</v>
      </c>
      <c r="I399" s="9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4"/>
        <v>41417.208333333336</v>
      </c>
      <c r="O399" s="11">
        <f t="shared" si="25"/>
        <v>41423.208333333336</v>
      </c>
      <c r="P399" t="b">
        <v>0</v>
      </c>
      <c r="Q399" t="b">
        <v>0</v>
      </c>
      <c r="R399" t="s">
        <v>23</v>
      </c>
      <c r="S399" s="4" t="str">
        <f t="array" ref="S399:T399">_xlfn.TEXTSPLIT(R399,"/")</f>
        <v>music</v>
      </c>
      <c r="T399" s="4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21">
        <f t="shared" si="26"/>
        <v>99.203252032520325</v>
      </c>
      <c r="G400" t="s">
        <v>20</v>
      </c>
      <c r="H400">
        <v>123</v>
      </c>
      <c r="I400" s="9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4"/>
        <v>43228.208333333328</v>
      </c>
      <c r="O400" s="11">
        <f t="shared" si="25"/>
        <v>43230.208333333328</v>
      </c>
      <c r="P400" t="b">
        <v>0</v>
      </c>
      <c r="Q400" t="b">
        <v>1</v>
      </c>
      <c r="R400" t="s">
        <v>71</v>
      </c>
      <c r="S400" s="4" t="str">
        <f t="array" ref="S400:T400">_xlfn.TEXTSPLIT(R400,"/")</f>
        <v>film &amp; video</v>
      </c>
      <c r="T400" s="4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21">
        <f t="shared" si="26"/>
        <v>66.022316684378325</v>
      </c>
      <c r="G401" t="s">
        <v>14</v>
      </c>
      <c r="H401">
        <v>941</v>
      </c>
      <c r="I401" s="9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4"/>
        <v>40576.25</v>
      </c>
      <c r="O401" s="11">
        <f t="shared" si="25"/>
        <v>40583.25</v>
      </c>
      <c r="P401" t="b">
        <v>0</v>
      </c>
      <c r="Q401" t="b">
        <v>0</v>
      </c>
      <c r="R401" t="s">
        <v>60</v>
      </c>
      <c r="S401" s="4" t="str">
        <f t="array" ref="S401:T401">_xlfn.TEXTSPLIT(R401,"/")</f>
        <v>music</v>
      </c>
      <c r="T401" s="4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21">
        <f t="shared" si="26"/>
        <v>2</v>
      </c>
      <c r="G402" t="s">
        <v>14</v>
      </c>
      <c r="H402">
        <v>1</v>
      </c>
      <c r="I402" s="9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4"/>
        <v>41502.208333333336</v>
      </c>
      <c r="O402" s="11">
        <f t="shared" si="25"/>
        <v>41524.208333333336</v>
      </c>
      <c r="P402" t="b">
        <v>0</v>
      </c>
      <c r="Q402" t="b">
        <v>1</v>
      </c>
      <c r="R402" t="s">
        <v>122</v>
      </c>
      <c r="S402" s="4" t="str">
        <f t="array" ref="S402:T402">_xlfn.TEXTSPLIT(R402,"/")</f>
        <v>photography</v>
      </c>
      <c r="T402" s="4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21">
        <f t="shared" si="26"/>
        <v>46.060200668896321</v>
      </c>
      <c r="G403" t="s">
        <v>20</v>
      </c>
      <c r="H403">
        <v>299</v>
      </c>
      <c r="I403" s="9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4"/>
        <v>43765.208333333328</v>
      </c>
      <c r="O403" s="11">
        <f t="shared" si="25"/>
        <v>43765.208333333328</v>
      </c>
      <c r="P403" t="b">
        <v>0</v>
      </c>
      <c r="Q403" t="b">
        <v>0</v>
      </c>
      <c r="R403" t="s">
        <v>33</v>
      </c>
      <c r="S403" s="4" t="str">
        <f t="array" ref="S403:T403">_xlfn.TEXTSPLIT(R403,"/")</f>
        <v>theater</v>
      </c>
      <c r="T403" s="4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21">
        <f t="shared" si="26"/>
        <v>73.650000000000006</v>
      </c>
      <c r="G404" t="s">
        <v>14</v>
      </c>
      <c r="H404">
        <v>40</v>
      </c>
      <c r="I404" s="9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4"/>
        <v>40914.25</v>
      </c>
      <c r="O404" s="11">
        <f t="shared" si="25"/>
        <v>40961.25</v>
      </c>
      <c r="P404" t="b">
        <v>0</v>
      </c>
      <c r="Q404" t="b">
        <v>1</v>
      </c>
      <c r="R404" t="s">
        <v>100</v>
      </c>
      <c r="S404" s="4" t="str">
        <f t="array" ref="S404:T404">_xlfn.TEXTSPLIT(R404,"/")</f>
        <v>film &amp; video</v>
      </c>
      <c r="T404" s="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21">
        <f t="shared" si="26"/>
        <v>55.99336650082919</v>
      </c>
      <c r="G405" t="s">
        <v>14</v>
      </c>
      <c r="H405">
        <v>3015</v>
      </c>
      <c r="I405" s="9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4"/>
        <v>40310.208333333336</v>
      </c>
      <c r="O405" s="11">
        <f t="shared" si="25"/>
        <v>40346.208333333336</v>
      </c>
      <c r="P405" t="b">
        <v>0</v>
      </c>
      <c r="Q405" t="b">
        <v>1</v>
      </c>
      <c r="R405" t="s">
        <v>33</v>
      </c>
      <c r="S405" s="4" t="str">
        <f t="array" ref="S405:T405">_xlfn.TEXTSPLIT(R405,"/")</f>
        <v>theater</v>
      </c>
      <c r="T405" s="4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21">
        <f t="shared" si="26"/>
        <v>68.985695127402778</v>
      </c>
      <c r="G406" t="s">
        <v>20</v>
      </c>
      <c r="H406">
        <v>2237</v>
      </c>
      <c r="I406" s="9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4"/>
        <v>43053.25</v>
      </c>
      <c r="O406" s="11">
        <f t="shared" si="25"/>
        <v>43056.25</v>
      </c>
      <c r="P406" t="b">
        <v>0</v>
      </c>
      <c r="Q406" t="b">
        <v>0</v>
      </c>
      <c r="R406" t="s">
        <v>33</v>
      </c>
      <c r="S406" s="4" t="str">
        <f t="array" ref="S406:T406">_xlfn.TEXTSPLIT(R406,"/")</f>
        <v>theater</v>
      </c>
      <c r="T406" s="4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21">
        <f t="shared" si="26"/>
        <v>60.981609195402299</v>
      </c>
      <c r="G407" t="s">
        <v>14</v>
      </c>
      <c r="H407">
        <v>435</v>
      </c>
      <c r="I407" s="9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4"/>
        <v>43255.208333333328</v>
      </c>
      <c r="O407" s="11">
        <f t="shared" si="25"/>
        <v>43305.208333333328</v>
      </c>
      <c r="P407" t="b">
        <v>0</v>
      </c>
      <c r="Q407" t="b">
        <v>0</v>
      </c>
      <c r="R407" t="s">
        <v>33</v>
      </c>
      <c r="S407" s="4" t="str">
        <f t="array" ref="S407:T407">_xlfn.TEXTSPLIT(R407,"/")</f>
        <v>theater</v>
      </c>
      <c r="T407" s="4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21">
        <f t="shared" si="26"/>
        <v>110.98139534883721</v>
      </c>
      <c r="G408" t="s">
        <v>20</v>
      </c>
      <c r="H408">
        <v>645</v>
      </c>
      <c r="I408" s="9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4"/>
        <v>41304.25</v>
      </c>
      <c r="O408" s="11">
        <f t="shared" si="25"/>
        <v>41316.25</v>
      </c>
      <c r="P408" t="b">
        <v>1</v>
      </c>
      <c r="Q408" t="b">
        <v>0</v>
      </c>
      <c r="R408" t="s">
        <v>42</v>
      </c>
      <c r="S408" s="4" t="str">
        <f t="array" ref="S408:T408">_xlfn.TEXTSPLIT(R408,"/")</f>
        <v>film &amp; video</v>
      </c>
      <c r="T408" s="4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21">
        <f t="shared" si="26"/>
        <v>25</v>
      </c>
      <c r="G409" t="s">
        <v>20</v>
      </c>
      <c r="H409">
        <v>484</v>
      </c>
      <c r="I409" s="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4"/>
        <v>43751.208333333328</v>
      </c>
      <c r="O409" s="11">
        <f t="shared" si="25"/>
        <v>43758.208333333328</v>
      </c>
      <c r="P409" t="b">
        <v>0</v>
      </c>
      <c r="Q409" t="b">
        <v>0</v>
      </c>
      <c r="R409" t="s">
        <v>33</v>
      </c>
      <c r="S409" s="4" t="str">
        <f t="array" ref="S409:T409">_xlfn.TEXTSPLIT(R409,"/")</f>
        <v>theater</v>
      </c>
      <c r="T409" s="4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21">
        <f t="shared" si="26"/>
        <v>78.759740259740255</v>
      </c>
      <c r="G410" t="s">
        <v>20</v>
      </c>
      <c r="H410">
        <v>154</v>
      </c>
      <c r="I410" s="9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4"/>
        <v>42541.208333333328</v>
      </c>
      <c r="O410" s="11">
        <f t="shared" si="25"/>
        <v>42561.208333333328</v>
      </c>
      <c r="P410" t="b">
        <v>0</v>
      </c>
      <c r="Q410" t="b">
        <v>0</v>
      </c>
      <c r="R410" t="s">
        <v>42</v>
      </c>
      <c r="S410" s="4" t="str">
        <f t="array" ref="S410:T410">_xlfn.TEXTSPLIT(R410,"/")</f>
        <v>film &amp; video</v>
      </c>
      <c r="T410" s="4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21">
        <f t="shared" si="26"/>
        <v>87.960784313725483</v>
      </c>
      <c r="G411" t="s">
        <v>14</v>
      </c>
      <c r="H411">
        <v>714</v>
      </c>
      <c r="I411" s="9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4"/>
        <v>42843.208333333328</v>
      </c>
      <c r="O411" s="11">
        <f t="shared" si="25"/>
        <v>42847.208333333328</v>
      </c>
      <c r="P411" t="b">
        <v>0</v>
      </c>
      <c r="Q411" t="b">
        <v>0</v>
      </c>
      <c r="R411" t="s">
        <v>23</v>
      </c>
      <c r="S411" s="4" t="str">
        <f t="array" ref="S411:T411">_xlfn.TEXTSPLIT(R411,"/")</f>
        <v>music</v>
      </c>
      <c r="T411" s="4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21">
        <f t="shared" si="26"/>
        <v>49.987398739873989</v>
      </c>
      <c r="G412" t="s">
        <v>47</v>
      </c>
      <c r="H412">
        <v>1111</v>
      </c>
      <c r="I412" s="9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4"/>
        <v>42122.208333333328</v>
      </c>
      <c r="O412" s="11">
        <f t="shared" si="25"/>
        <v>42122.208333333328</v>
      </c>
      <c r="P412" t="b">
        <v>0</v>
      </c>
      <c r="Q412" t="b">
        <v>0</v>
      </c>
      <c r="R412" t="s">
        <v>292</v>
      </c>
      <c r="S412" s="4" t="str">
        <f t="array" ref="S412:T412">_xlfn.TEXTSPLIT(R412,"/")</f>
        <v>games</v>
      </c>
      <c r="T412" s="4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21">
        <f t="shared" si="26"/>
        <v>99.524390243902445</v>
      </c>
      <c r="G413" t="s">
        <v>20</v>
      </c>
      <c r="H413">
        <v>82</v>
      </c>
      <c r="I413" s="9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4"/>
        <v>42884.208333333328</v>
      </c>
      <c r="O413" s="11">
        <f t="shared" si="25"/>
        <v>42886.208333333328</v>
      </c>
      <c r="P413" t="b">
        <v>0</v>
      </c>
      <c r="Q413" t="b">
        <v>0</v>
      </c>
      <c r="R413" t="s">
        <v>33</v>
      </c>
      <c r="S413" s="4" t="str">
        <f t="array" ref="S413:T413">_xlfn.TEXTSPLIT(R413,"/")</f>
        <v>theater</v>
      </c>
      <c r="T413" s="4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21">
        <f t="shared" si="26"/>
        <v>104.82089552238806</v>
      </c>
      <c r="G414" t="s">
        <v>20</v>
      </c>
      <c r="H414">
        <v>134</v>
      </c>
      <c r="I414" s="9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4"/>
        <v>41642.25</v>
      </c>
      <c r="O414" s="11">
        <f t="shared" si="25"/>
        <v>41652.25</v>
      </c>
      <c r="P414" t="b">
        <v>0</v>
      </c>
      <c r="Q414" t="b">
        <v>0</v>
      </c>
      <c r="R414" t="s">
        <v>119</v>
      </c>
      <c r="S414" s="4" t="str">
        <f t="array" ref="S414:T414">_xlfn.TEXTSPLIT(R414,"/")</f>
        <v>publishing</v>
      </c>
      <c r="T414" s="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21">
        <f t="shared" si="26"/>
        <v>108.01469237832875</v>
      </c>
      <c r="G415" t="s">
        <v>47</v>
      </c>
      <c r="H415">
        <v>1089</v>
      </c>
      <c r="I415" s="9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4"/>
        <v>43431.25</v>
      </c>
      <c r="O415" s="11">
        <f t="shared" si="25"/>
        <v>43458.25</v>
      </c>
      <c r="P415" t="b">
        <v>0</v>
      </c>
      <c r="Q415" t="b">
        <v>0</v>
      </c>
      <c r="R415" t="s">
        <v>71</v>
      </c>
      <c r="S415" s="4" t="str">
        <f t="array" ref="S415:T415">_xlfn.TEXTSPLIT(R415,"/")</f>
        <v>film &amp; video</v>
      </c>
      <c r="T415" s="4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21">
        <f t="shared" si="26"/>
        <v>28.998544660724033</v>
      </c>
      <c r="G416" t="s">
        <v>14</v>
      </c>
      <c r="H416">
        <v>5497</v>
      </c>
      <c r="I416" s="9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4"/>
        <v>40288.208333333336</v>
      </c>
      <c r="O416" s="11">
        <f t="shared" si="25"/>
        <v>40296.208333333336</v>
      </c>
      <c r="P416" t="b">
        <v>0</v>
      </c>
      <c r="Q416" t="b">
        <v>1</v>
      </c>
      <c r="R416" t="s">
        <v>17</v>
      </c>
      <c r="S416" s="4" t="str">
        <f t="array" ref="S416:T416">_xlfn.TEXTSPLIT(R416,"/")</f>
        <v>food</v>
      </c>
      <c r="T416" s="4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21">
        <f t="shared" si="26"/>
        <v>30.028708133971293</v>
      </c>
      <c r="G417" t="s">
        <v>14</v>
      </c>
      <c r="H417">
        <v>418</v>
      </c>
      <c r="I417" s="9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4"/>
        <v>40921.25</v>
      </c>
      <c r="O417" s="11">
        <f t="shared" si="25"/>
        <v>40938.25</v>
      </c>
      <c r="P417" t="b">
        <v>0</v>
      </c>
      <c r="Q417" t="b">
        <v>0</v>
      </c>
      <c r="R417" t="s">
        <v>33</v>
      </c>
      <c r="S417" s="4" t="str">
        <f t="array" ref="S417:T417">_xlfn.TEXTSPLIT(R417,"/")</f>
        <v>theater</v>
      </c>
      <c r="T417" s="4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21">
        <f t="shared" si="26"/>
        <v>41.005559416261292</v>
      </c>
      <c r="G418" t="s">
        <v>14</v>
      </c>
      <c r="H418">
        <v>1439</v>
      </c>
      <c r="I418" s="9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4"/>
        <v>40560.25</v>
      </c>
      <c r="O418" s="11">
        <f t="shared" si="25"/>
        <v>40569.25</v>
      </c>
      <c r="P418" t="b">
        <v>0</v>
      </c>
      <c r="Q418" t="b">
        <v>1</v>
      </c>
      <c r="R418" t="s">
        <v>42</v>
      </c>
      <c r="S418" s="4" t="str">
        <f t="array" ref="S418:T418">_xlfn.TEXTSPLIT(R418,"/")</f>
        <v>film &amp; video</v>
      </c>
      <c r="T418" s="4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21">
        <f t="shared" si="26"/>
        <v>62.866666666666667</v>
      </c>
      <c r="G419" t="s">
        <v>14</v>
      </c>
      <c r="H419">
        <v>15</v>
      </c>
      <c r="I419" s="9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4"/>
        <v>43407.208333333328</v>
      </c>
      <c r="O419" s="11">
        <f t="shared" si="25"/>
        <v>43431.25</v>
      </c>
      <c r="P419" t="b">
        <v>0</v>
      </c>
      <c r="Q419" t="b">
        <v>0</v>
      </c>
      <c r="R419" t="s">
        <v>33</v>
      </c>
      <c r="S419" s="4" t="str">
        <f t="array" ref="S419:T419">_xlfn.TEXTSPLIT(R419,"/")</f>
        <v>theater</v>
      </c>
      <c r="T419" s="4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21">
        <f t="shared" si="26"/>
        <v>47.005002501250623</v>
      </c>
      <c r="G420" t="s">
        <v>14</v>
      </c>
      <c r="H420">
        <v>1999</v>
      </c>
      <c r="I420" s="9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4"/>
        <v>41035.208333333336</v>
      </c>
      <c r="O420" s="11">
        <f t="shared" si="25"/>
        <v>41036.208333333336</v>
      </c>
      <c r="P420" t="b">
        <v>0</v>
      </c>
      <c r="Q420" t="b">
        <v>0</v>
      </c>
      <c r="R420" t="s">
        <v>42</v>
      </c>
      <c r="S420" s="4" t="str">
        <f t="array" ref="S420:T420">_xlfn.TEXTSPLIT(R420,"/")</f>
        <v>film &amp; video</v>
      </c>
      <c r="T420" s="4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21">
        <f t="shared" si="26"/>
        <v>26.997693638285604</v>
      </c>
      <c r="G421" t="s">
        <v>20</v>
      </c>
      <c r="H421">
        <v>5203</v>
      </c>
      <c r="I421" s="9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4"/>
        <v>40899.25</v>
      </c>
      <c r="O421" s="11">
        <f t="shared" si="25"/>
        <v>40905.25</v>
      </c>
      <c r="P421" t="b">
        <v>0</v>
      </c>
      <c r="Q421" t="b">
        <v>0</v>
      </c>
      <c r="R421" t="s">
        <v>28</v>
      </c>
      <c r="S421" s="4" t="str">
        <f t="array" ref="S421:T421">_xlfn.TEXTSPLIT(R421,"/")</f>
        <v>technology</v>
      </c>
      <c r="T421" s="4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21">
        <f t="shared" si="26"/>
        <v>68.329787234042556</v>
      </c>
      <c r="G422" t="s">
        <v>20</v>
      </c>
      <c r="H422">
        <v>94</v>
      </c>
      <c r="I422" s="9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4"/>
        <v>42911.208333333328</v>
      </c>
      <c r="O422" s="11">
        <f t="shared" si="25"/>
        <v>42925.208333333328</v>
      </c>
      <c r="P422" t="b">
        <v>0</v>
      </c>
      <c r="Q422" t="b">
        <v>0</v>
      </c>
      <c r="R422" t="s">
        <v>33</v>
      </c>
      <c r="S422" s="4" t="str">
        <f t="array" ref="S422:T422">_xlfn.TEXTSPLIT(R422,"/")</f>
        <v>theater</v>
      </c>
      <c r="T422" s="4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21">
        <f t="shared" si="26"/>
        <v>50.974576271186443</v>
      </c>
      <c r="G423" t="s">
        <v>14</v>
      </c>
      <c r="H423">
        <v>118</v>
      </c>
      <c r="I423" s="9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4"/>
        <v>42915.208333333328</v>
      </c>
      <c r="O423" s="11">
        <f t="shared" si="25"/>
        <v>42945.208333333328</v>
      </c>
      <c r="P423" t="b">
        <v>0</v>
      </c>
      <c r="Q423" t="b">
        <v>1</v>
      </c>
      <c r="R423" t="s">
        <v>65</v>
      </c>
      <c r="S423" s="4" t="str">
        <f t="array" ref="S423:T423">_xlfn.TEXTSPLIT(R423,"/")</f>
        <v>technology</v>
      </c>
      <c r="T423" s="4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21">
        <f t="shared" si="26"/>
        <v>54.024390243902438</v>
      </c>
      <c r="G424" t="s">
        <v>20</v>
      </c>
      <c r="H424">
        <v>205</v>
      </c>
      <c r="I424" s="9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4"/>
        <v>40285.208333333336</v>
      </c>
      <c r="O424" s="11">
        <f t="shared" si="25"/>
        <v>40305.208333333336</v>
      </c>
      <c r="P424" t="b">
        <v>0</v>
      </c>
      <c r="Q424" t="b">
        <v>1</v>
      </c>
      <c r="R424" t="s">
        <v>33</v>
      </c>
      <c r="S424" s="4" t="str">
        <f t="array" ref="S424:T424">_xlfn.TEXTSPLIT(R424,"/")</f>
        <v>theater</v>
      </c>
      <c r="T424" s="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21">
        <f t="shared" si="26"/>
        <v>97.055555555555557</v>
      </c>
      <c r="G425" t="s">
        <v>14</v>
      </c>
      <c r="H425">
        <v>162</v>
      </c>
      <c r="I425" s="9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4"/>
        <v>40808.208333333336</v>
      </c>
      <c r="O425" s="11">
        <f t="shared" si="25"/>
        <v>40810.208333333336</v>
      </c>
      <c r="P425" t="b">
        <v>0</v>
      </c>
      <c r="Q425" t="b">
        <v>1</v>
      </c>
      <c r="R425" t="s">
        <v>17</v>
      </c>
      <c r="S425" s="4" t="str">
        <f t="array" ref="S425:T425">_xlfn.TEXTSPLIT(R425,"/")</f>
        <v>food</v>
      </c>
      <c r="T425" s="4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21">
        <f t="shared" si="26"/>
        <v>24.867469879518072</v>
      </c>
      <c r="G426" t="s">
        <v>14</v>
      </c>
      <c r="H426">
        <v>83</v>
      </c>
      <c r="I426" s="9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4"/>
        <v>43208.208333333328</v>
      </c>
      <c r="O426" s="11">
        <f t="shared" si="25"/>
        <v>43214.208333333328</v>
      </c>
      <c r="P426" t="b">
        <v>0</v>
      </c>
      <c r="Q426" t="b">
        <v>0</v>
      </c>
      <c r="R426" t="s">
        <v>60</v>
      </c>
      <c r="S426" s="4" t="str">
        <f t="array" ref="S426:T426">_xlfn.TEXTSPLIT(R426,"/")</f>
        <v>music</v>
      </c>
      <c r="T426" s="4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21">
        <f t="shared" si="26"/>
        <v>84.423913043478265</v>
      </c>
      <c r="G427" t="s">
        <v>20</v>
      </c>
      <c r="H427">
        <v>92</v>
      </c>
      <c r="I427" s="9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4"/>
        <v>42213.208333333328</v>
      </c>
      <c r="O427" s="11">
        <f t="shared" si="25"/>
        <v>42219.208333333328</v>
      </c>
      <c r="P427" t="b">
        <v>0</v>
      </c>
      <c r="Q427" t="b">
        <v>0</v>
      </c>
      <c r="R427" t="s">
        <v>122</v>
      </c>
      <c r="S427" s="4" t="str">
        <f t="array" ref="S427:T427">_xlfn.TEXTSPLIT(R427,"/")</f>
        <v>photography</v>
      </c>
      <c r="T427" s="4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21">
        <f t="shared" si="26"/>
        <v>47.091324200913242</v>
      </c>
      <c r="G428" t="s">
        <v>20</v>
      </c>
      <c r="H428">
        <v>219</v>
      </c>
      <c r="I428" s="9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4"/>
        <v>41332.25</v>
      </c>
      <c r="O428" s="11">
        <f t="shared" si="25"/>
        <v>41339.25</v>
      </c>
      <c r="P428" t="b">
        <v>0</v>
      </c>
      <c r="Q428" t="b">
        <v>0</v>
      </c>
      <c r="R428" t="s">
        <v>33</v>
      </c>
      <c r="S428" s="4" t="str">
        <f t="array" ref="S428:T428">_xlfn.TEXTSPLIT(R428,"/")</f>
        <v>theater</v>
      </c>
      <c r="T428" s="4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21">
        <f t="shared" si="26"/>
        <v>77.996041171813147</v>
      </c>
      <c r="G429" t="s">
        <v>20</v>
      </c>
      <c r="H429">
        <v>2526</v>
      </c>
      <c r="I429" s="9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4"/>
        <v>41895.208333333336</v>
      </c>
      <c r="O429" s="11">
        <f t="shared" si="25"/>
        <v>41927.208333333336</v>
      </c>
      <c r="P429" t="b">
        <v>0</v>
      </c>
      <c r="Q429" t="b">
        <v>1</v>
      </c>
      <c r="R429" t="s">
        <v>33</v>
      </c>
      <c r="S429" s="4" t="str">
        <f t="array" ref="S429:T429">_xlfn.TEXTSPLIT(R429,"/")</f>
        <v>theater</v>
      </c>
      <c r="T429" s="4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21">
        <f t="shared" si="26"/>
        <v>62.967871485943775</v>
      </c>
      <c r="G430" t="s">
        <v>14</v>
      </c>
      <c r="H430">
        <v>747</v>
      </c>
      <c r="I430" s="9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4"/>
        <v>40585.25</v>
      </c>
      <c r="O430" s="11">
        <f t="shared" si="25"/>
        <v>40592.25</v>
      </c>
      <c r="P430" t="b">
        <v>0</v>
      </c>
      <c r="Q430" t="b">
        <v>0</v>
      </c>
      <c r="R430" t="s">
        <v>71</v>
      </c>
      <c r="S430" s="4" t="str">
        <f t="array" ref="S430:T430">_xlfn.TEXTSPLIT(R430,"/")</f>
        <v>film &amp; video</v>
      </c>
      <c r="T430" s="4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21">
        <f t="shared" si="26"/>
        <v>81.006080449017773</v>
      </c>
      <c r="G431" t="s">
        <v>74</v>
      </c>
      <c r="H431">
        <v>2138</v>
      </c>
      <c r="I431" s="9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4"/>
        <v>41680.25</v>
      </c>
      <c r="O431" s="11">
        <f t="shared" si="25"/>
        <v>41708.208333333336</v>
      </c>
      <c r="P431" t="b">
        <v>0</v>
      </c>
      <c r="Q431" t="b">
        <v>1</v>
      </c>
      <c r="R431" t="s">
        <v>122</v>
      </c>
      <c r="S431" s="4" t="str">
        <f t="array" ref="S431:T431">_xlfn.TEXTSPLIT(R431,"/")</f>
        <v>photography</v>
      </c>
      <c r="T431" s="4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21">
        <f t="shared" si="26"/>
        <v>65.321428571428569</v>
      </c>
      <c r="G432" t="s">
        <v>14</v>
      </c>
      <c r="H432">
        <v>84</v>
      </c>
      <c r="I432" s="9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4"/>
        <v>43737.208333333328</v>
      </c>
      <c r="O432" s="11">
        <f t="shared" si="25"/>
        <v>43771.208333333328</v>
      </c>
      <c r="P432" t="b">
        <v>0</v>
      </c>
      <c r="Q432" t="b">
        <v>0</v>
      </c>
      <c r="R432" t="s">
        <v>33</v>
      </c>
      <c r="S432" s="4" t="str">
        <f t="array" ref="S432:T432">_xlfn.TEXTSPLIT(R432,"/")</f>
        <v>theater</v>
      </c>
      <c r="T432" s="4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21">
        <f t="shared" si="26"/>
        <v>104.43617021276596</v>
      </c>
      <c r="G433" t="s">
        <v>20</v>
      </c>
      <c r="H433">
        <v>94</v>
      </c>
      <c r="I433" s="9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4"/>
        <v>43273.208333333328</v>
      </c>
      <c r="O433" s="11">
        <f t="shared" si="25"/>
        <v>43290.208333333328</v>
      </c>
      <c r="P433" t="b">
        <v>1</v>
      </c>
      <c r="Q433" t="b">
        <v>0</v>
      </c>
      <c r="R433" t="s">
        <v>33</v>
      </c>
      <c r="S433" s="4" t="str">
        <f t="array" ref="S433:T433">_xlfn.TEXTSPLIT(R433,"/")</f>
        <v>theater</v>
      </c>
      <c r="T433" s="4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21">
        <f t="shared" si="26"/>
        <v>69.989010989010993</v>
      </c>
      <c r="G434" t="s">
        <v>14</v>
      </c>
      <c r="H434">
        <v>91</v>
      </c>
      <c r="I434" s="9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4"/>
        <v>41761.208333333336</v>
      </c>
      <c r="O434" s="11">
        <f t="shared" si="25"/>
        <v>41781.208333333336</v>
      </c>
      <c r="P434" t="b">
        <v>0</v>
      </c>
      <c r="Q434" t="b">
        <v>0</v>
      </c>
      <c r="R434" t="s">
        <v>33</v>
      </c>
      <c r="S434" s="4" t="str">
        <f t="array" ref="S434:T434">_xlfn.TEXTSPLIT(R434,"/")</f>
        <v>theater</v>
      </c>
      <c r="T434" s="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21">
        <f t="shared" si="26"/>
        <v>83.023989898989896</v>
      </c>
      <c r="G435" t="s">
        <v>14</v>
      </c>
      <c r="H435">
        <v>792</v>
      </c>
      <c r="I435" s="9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4"/>
        <v>41603.25</v>
      </c>
      <c r="O435" s="11">
        <f t="shared" si="25"/>
        <v>41619.25</v>
      </c>
      <c r="P435" t="b">
        <v>0</v>
      </c>
      <c r="Q435" t="b">
        <v>1</v>
      </c>
      <c r="R435" t="s">
        <v>42</v>
      </c>
      <c r="S435" s="4" t="str">
        <f t="array" ref="S435:T435">_xlfn.TEXTSPLIT(R435,"/")</f>
        <v>film &amp; video</v>
      </c>
      <c r="T435" s="4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21">
        <f t="shared" si="26"/>
        <v>90.3</v>
      </c>
      <c r="G436" t="s">
        <v>74</v>
      </c>
      <c r="H436">
        <v>10</v>
      </c>
      <c r="I436" s="9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4"/>
        <v>42705.25</v>
      </c>
      <c r="O436" s="11">
        <f t="shared" si="25"/>
        <v>42719.25</v>
      </c>
      <c r="P436" t="b">
        <v>1</v>
      </c>
      <c r="Q436" t="b">
        <v>0</v>
      </c>
      <c r="R436" t="s">
        <v>33</v>
      </c>
      <c r="S436" s="4" t="str">
        <f t="array" ref="S436:T436">_xlfn.TEXTSPLIT(R436,"/")</f>
        <v>theater</v>
      </c>
      <c r="T436" s="4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21">
        <f t="shared" si="26"/>
        <v>103.98131932282546</v>
      </c>
      <c r="G437" t="s">
        <v>20</v>
      </c>
      <c r="H437">
        <v>1713</v>
      </c>
      <c r="I437" s="9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4"/>
        <v>41988.25</v>
      </c>
      <c r="O437" s="11">
        <f t="shared" si="25"/>
        <v>42000.25</v>
      </c>
      <c r="P437" t="b">
        <v>0</v>
      </c>
      <c r="Q437" t="b">
        <v>1</v>
      </c>
      <c r="R437" t="s">
        <v>33</v>
      </c>
      <c r="S437" s="4" t="str">
        <f t="array" ref="S437:T437">_xlfn.TEXTSPLIT(R437,"/")</f>
        <v>theater</v>
      </c>
      <c r="T437" s="4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21">
        <f t="shared" si="26"/>
        <v>54.931726907630519</v>
      </c>
      <c r="G438" t="s">
        <v>20</v>
      </c>
      <c r="H438">
        <v>249</v>
      </c>
      <c r="I438" s="9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4"/>
        <v>43575.208333333328</v>
      </c>
      <c r="O438" s="11">
        <f t="shared" si="25"/>
        <v>43576.208333333328</v>
      </c>
      <c r="P438" t="b">
        <v>0</v>
      </c>
      <c r="Q438" t="b">
        <v>0</v>
      </c>
      <c r="R438" t="s">
        <v>159</v>
      </c>
      <c r="S438" s="4" t="str">
        <f t="array" ref="S438:T438">_xlfn.TEXTSPLIT(R438,"/")</f>
        <v>music</v>
      </c>
      <c r="T438" s="4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21">
        <f t="shared" si="26"/>
        <v>51.921875</v>
      </c>
      <c r="G439" t="s">
        <v>20</v>
      </c>
      <c r="H439">
        <v>192</v>
      </c>
      <c r="I439" s="9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4"/>
        <v>42260.208333333328</v>
      </c>
      <c r="O439" s="11">
        <f t="shared" si="25"/>
        <v>42263.208333333328</v>
      </c>
      <c r="P439" t="b">
        <v>0</v>
      </c>
      <c r="Q439" t="b">
        <v>1</v>
      </c>
      <c r="R439" t="s">
        <v>71</v>
      </c>
      <c r="S439" s="4" t="str">
        <f t="array" ref="S439:T439">_xlfn.TEXTSPLIT(R439,"/")</f>
        <v>film &amp; video</v>
      </c>
      <c r="T439" s="4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21">
        <f t="shared" si="26"/>
        <v>60.02834008097166</v>
      </c>
      <c r="G440" t="s">
        <v>20</v>
      </c>
      <c r="H440">
        <v>247</v>
      </c>
      <c r="I440" s="9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4"/>
        <v>41337.25</v>
      </c>
      <c r="O440" s="11">
        <f t="shared" si="25"/>
        <v>41367.208333333336</v>
      </c>
      <c r="P440" t="b">
        <v>0</v>
      </c>
      <c r="Q440" t="b">
        <v>0</v>
      </c>
      <c r="R440" t="s">
        <v>33</v>
      </c>
      <c r="S440" s="4" t="str">
        <f t="array" ref="S440:T440">_xlfn.TEXTSPLIT(R440,"/")</f>
        <v>theater</v>
      </c>
      <c r="T440" s="4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21">
        <f t="shared" si="26"/>
        <v>44.003488879197555</v>
      </c>
      <c r="G441" t="s">
        <v>20</v>
      </c>
      <c r="H441">
        <v>2293</v>
      </c>
      <c r="I441" s="9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4"/>
        <v>42680.208333333328</v>
      </c>
      <c r="O441" s="11">
        <f t="shared" si="25"/>
        <v>42687.25</v>
      </c>
      <c r="P441" t="b">
        <v>0</v>
      </c>
      <c r="Q441" t="b">
        <v>0</v>
      </c>
      <c r="R441" t="s">
        <v>474</v>
      </c>
      <c r="S441" s="4" t="str">
        <f t="array" ref="S441:T441">_xlfn.TEXTSPLIT(R441,"/")</f>
        <v>film &amp; video</v>
      </c>
      <c r="T441" s="4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21">
        <f t="shared" si="26"/>
        <v>53.003513254551258</v>
      </c>
      <c r="G442" t="s">
        <v>20</v>
      </c>
      <c r="H442">
        <v>3131</v>
      </c>
      <c r="I442" s="9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4"/>
        <v>42916.208333333328</v>
      </c>
      <c r="O442" s="11">
        <f t="shared" si="25"/>
        <v>42926.208333333328</v>
      </c>
      <c r="P442" t="b">
        <v>0</v>
      </c>
      <c r="Q442" t="b">
        <v>0</v>
      </c>
      <c r="R442" t="s">
        <v>269</v>
      </c>
      <c r="S442" s="4" t="str">
        <f t="array" ref="S442:T442">_xlfn.TEXTSPLIT(R442,"/")</f>
        <v>film &amp; video</v>
      </c>
      <c r="T442" s="4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21">
        <f t="shared" si="26"/>
        <v>54.5</v>
      </c>
      <c r="G443" t="s">
        <v>14</v>
      </c>
      <c r="H443">
        <v>32</v>
      </c>
      <c r="I443" s="9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4"/>
        <v>41025.208333333336</v>
      </c>
      <c r="O443" s="11">
        <f t="shared" si="25"/>
        <v>41053.208333333336</v>
      </c>
      <c r="P443" t="b">
        <v>0</v>
      </c>
      <c r="Q443" t="b">
        <v>0</v>
      </c>
      <c r="R443" t="s">
        <v>65</v>
      </c>
      <c r="S443" s="4" t="str">
        <f t="array" ref="S443:T443">_xlfn.TEXTSPLIT(R443,"/")</f>
        <v>technology</v>
      </c>
      <c r="T443" s="4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21">
        <f t="shared" si="26"/>
        <v>75.04195804195804</v>
      </c>
      <c r="G444" t="s">
        <v>20</v>
      </c>
      <c r="H444">
        <v>143</v>
      </c>
      <c r="I444" s="9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4"/>
        <v>42980.208333333328</v>
      </c>
      <c r="O444" s="11">
        <f t="shared" si="25"/>
        <v>42996.208333333328</v>
      </c>
      <c r="P444" t="b">
        <v>0</v>
      </c>
      <c r="Q444" t="b">
        <v>0</v>
      </c>
      <c r="R444" t="s">
        <v>33</v>
      </c>
      <c r="S444" s="4" t="str">
        <f t="array" ref="S444:T444">_xlfn.TEXTSPLIT(R444,"/")</f>
        <v>theater</v>
      </c>
      <c r="T444" s="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21">
        <f t="shared" si="26"/>
        <v>35.911111111111111</v>
      </c>
      <c r="G445" t="s">
        <v>74</v>
      </c>
      <c r="H445">
        <v>90</v>
      </c>
      <c r="I445" s="9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4"/>
        <v>40451.208333333336</v>
      </c>
      <c r="O445" s="11">
        <f t="shared" si="25"/>
        <v>40470.208333333336</v>
      </c>
      <c r="P445" t="b">
        <v>0</v>
      </c>
      <c r="Q445" t="b">
        <v>0</v>
      </c>
      <c r="R445" t="s">
        <v>33</v>
      </c>
      <c r="S445" s="4" t="str">
        <f t="array" ref="S445:T445">_xlfn.TEXTSPLIT(R445,"/")</f>
        <v>theater</v>
      </c>
      <c r="T445" s="4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21">
        <f t="shared" si="26"/>
        <v>36.952702702702702</v>
      </c>
      <c r="G446" t="s">
        <v>20</v>
      </c>
      <c r="H446">
        <v>296</v>
      </c>
      <c r="I446" s="9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4"/>
        <v>40748.208333333336</v>
      </c>
      <c r="O446" s="11">
        <f t="shared" si="25"/>
        <v>40750.208333333336</v>
      </c>
      <c r="P446" t="b">
        <v>0</v>
      </c>
      <c r="Q446" t="b">
        <v>1</v>
      </c>
      <c r="R446" t="s">
        <v>60</v>
      </c>
      <c r="S446" s="4" t="str">
        <f t="array" ref="S446:T446">_xlfn.TEXTSPLIT(R446,"/")</f>
        <v>music</v>
      </c>
      <c r="T446" s="4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21">
        <f t="shared" si="26"/>
        <v>63.170588235294119</v>
      </c>
      <c r="G447" t="s">
        <v>20</v>
      </c>
      <c r="H447">
        <v>170</v>
      </c>
      <c r="I447" s="9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4"/>
        <v>40515.25</v>
      </c>
      <c r="O447" s="11">
        <f t="shared" si="25"/>
        <v>40536.25</v>
      </c>
      <c r="P447" t="b">
        <v>0</v>
      </c>
      <c r="Q447" t="b">
        <v>1</v>
      </c>
      <c r="R447" t="s">
        <v>33</v>
      </c>
      <c r="S447" s="4" t="str">
        <f t="array" ref="S447:T447">_xlfn.TEXTSPLIT(R447,"/")</f>
        <v>theater</v>
      </c>
      <c r="T447" s="4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21">
        <f t="shared" si="26"/>
        <v>29.99462365591398</v>
      </c>
      <c r="G448" t="s">
        <v>14</v>
      </c>
      <c r="H448">
        <v>186</v>
      </c>
      <c r="I448" s="9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4"/>
        <v>41261.25</v>
      </c>
      <c r="O448" s="11">
        <f t="shared" si="25"/>
        <v>41263.25</v>
      </c>
      <c r="P448" t="b">
        <v>0</v>
      </c>
      <c r="Q448" t="b">
        <v>0</v>
      </c>
      <c r="R448" t="s">
        <v>65</v>
      </c>
      <c r="S448" s="4" t="str">
        <f t="array" ref="S448:T448">_xlfn.TEXTSPLIT(R448,"/")</f>
        <v>technology</v>
      </c>
      <c r="T448" s="4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21">
        <f t="shared" si="26"/>
        <v>86</v>
      </c>
      <c r="G449" t="s">
        <v>74</v>
      </c>
      <c r="H449">
        <v>439</v>
      </c>
      <c r="I449" s="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4"/>
        <v>43088.25</v>
      </c>
      <c r="O449" s="11">
        <f t="shared" si="25"/>
        <v>43104.25</v>
      </c>
      <c r="P449" t="b">
        <v>0</v>
      </c>
      <c r="Q449" t="b">
        <v>0</v>
      </c>
      <c r="R449" t="s">
        <v>269</v>
      </c>
      <c r="S449" s="4" t="str">
        <f t="array" ref="S449:T449">_xlfn.TEXTSPLIT(R449,"/")</f>
        <v>film &amp; video</v>
      </c>
      <c r="T449" s="4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21">
        <f t="shared" si="26"/>
        <v>75.014876033057845</v>
      </c>
      <c r="G450" t="s">
        <v>14</v>
      </c>
      <c r="H450">
        <v>605</v>
      </c>
      <c r="I450" s="9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ref="N450:N513" si="28">(((L450/60)/60)/24)+DATE(1970,1,1)</f>
        <v>41378.208333333336</v>
      </c>
      <c r="O450" s="11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s="4" t="str">
        <f t="array" ref="S450:T450">_xlfn.TEXTSPLIT(R450,"/")</f>
        <v>games</v>
      </c>
      <c r="T450" s="4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21">
        <f t="shared" si="26"/>
        <v>101.19767441860465</v>
      </c>
      <c r="G451" t="s">
        <v>20</v>
      </c>
      <c r="H451">
        <v>86</v>
      </c>
      <c r="I451" s="9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si="28"/>
        <v>43530.25</v>
      </c>
      <c r="O451" s="11">
        <f t="shared" si="29"/>
        <v>43547.208333333328</v>
      </c>
      <c r="P451" t="b">
        <v>0</v>
      </c>
      <c r="Q451" t="b">
        <v>0</v>
      </c>
      <c r="R451" t="s">
        <v>89</v>
      </c>
      <c r="S451" s="4" t="str">
        <f t="array" ref="S451:T451">_xlfn.TEXTSPLIT(R451,"/")</f>
        <v>games</v>
      </c>
      <c r="T451" s="4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21">
        <f t="shared" ref="F452:F515" si="30">IFERROR(E452/H452,0)</f>
        <v>4</v>
      </c>
      <c r="G452" t="s">
        <v>14</v>
      </c>
      <c r="H452">
        <v>1</v>
      </c>
      <c r="I452" s="9">
        <f t="shared" ref="I452:I515" si="31">IFERROR(E452/H452,0)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8"/>
        <v>43394.208333333328</v>
      </c>
      <c r="O452" s="11">
        <f t="shared" si="29"/>
        <v>43417.25</v>
      </c>
      <c r="P452" t="b">
        <v>0</v>
      </c>
      <c r="Q452" t="b">
        <v>0</v>
      </c>
      <c r="R452" t="s">
        <v>71</v>
      </c>
      <c r="S452" s="4" t="str">
        <f t="array" ref="S452:T452">_xlfn.TEXTSPLIT(R452,"/")</f>
        <v>film &amp; video</v>
      </c>
      <c r="T452" s="4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21">
        <f t="shared" si="30"/>
        <v>29.001272669424118</v>
      </c>
      <c r="G453" t="s">
        <v>20</v>
      </c>
      <c r="H453">
        <v>6286</v>
      </c>
      <c r="I453" s="9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8"/>
        <v>42935.208333333328</v>
      </c>
      <c r="O453" s="11">
        <f t="shared" si="29"/>
        <v>42966.208333333328</v>
      </c>
      <c r="P453" t="b">
        <v>0</v>
      </c>
      <c r="Q453" t="b">
        <v>0</v>
      </c>
      <c r="R453" t="s">
        <v>23</v>
      </c>
      <c r="S453" s="4" t="str">
        <f t="array" ref="S453:T453">_xlfn.TEXTSPLIT(R453,"/")</f>
        <v>music</v>
      </c>
      <c r="T453" s="4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21">
        <f t="shared" si="30"/>
        <v>98.225806451612897</v>
      </c>
      <c r="G454" t="s">
        <v>14</v>
      </c>
      <c r="H454">
        <v>31</v>
      </c>
      <c r="I454" s="9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8"/>
        <v>40365.208333333336</v>
      </c>
      <c r="O454" s="11">
        <f t="shared" si="29"/>
        <v>40366.208333333336</v>
      </c>
      <c r="P454" t="b">
        <v>0</v>
      </c>
      <c r="Q454" t="b">
        <v>0</v>
      </c>
      <c r="R454" t="s">
        <v>53</v>
      </c>
      <c r="S454" s="4" t="str">
        <f t="array" ref="S454:T454">_xlfn.TEXTSPLIT(R454,"/")</f>
        <v>film &amp; video</v>
      </c>
      <c r="T454" s="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21">
        <f t="shared" si="30"/>
        <v>87.001693480101608</v>
      </c>
      <c r="G455" t="s">
        <v>14</v>
      </c>
      <c r="H455">
        <v>1181</v>
      </c>
      <c r="I455" s="9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8"/>
        <v>42705.25</v>
      </c>
      <c r="O455" s="11">
        <f t="shared" si="29"/>
        <v>42746.25</v>
      </c>
      <c r="P455" t="b">
        <v>0</v>
      </c>
      <c r="Q455" t="b">
        <v>0</v>
      </c>
      <c r="R455" t="s">
        <v>474</v>
      </c>
      <c r="S455" s="4" t="str">
        <f t="array" ref="S455:T455">_xlfn.TEXTSPLIT(R455,"/")</f>
        <v>film &amp; video</v>
      </c>
      <c r="T455" s="4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21">
        <f t="shared" si="30"/>
        <v>45.205128205128204</v>
      </c>
      <c r="G456" t="s">
        <v>14</v>
      </c>
      <c r="H456">
        <v>39</v>
      </c>
      <c r="I456" s="9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8"/>
        <v>41568.208333333336</v>
      </c>
      <c r="O456" s="11">
        <f t="shared" si="29"/>
        <v>41604.25</v>
      </c>
      <c r="P456" t="b">
        <v>0</v>
      </c>
      <c r="Q456" t="b">
        <v>1</v>
      </c>
      <c r="R456" t="s">
        <v>53</v>
      </c>
      <c r="S456" s="4" t="str">
        <f t="array" ref="S456:T456">_xlfn.TEXTSPLIT(R456,"/")</f>
        <v>film &amp; video</v>
      </c>
      <c r="T456" s="4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21">
        <f t="shared" si="30"/>
        <v>37.001341561577675</v>
      </c>
      <c r="G457" t="s">
        <v>20</v>
      </c>
      <c r="H457">
        <v>3727</v>
      </c>
      <c r="I457" s="9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8"/>
        <v>40809.208333333336</v>
      </c>
      <c r="O457" s="11">
        <f t="shared" si="29"/>
        <v>40832.208333333336</v>
      </c>
      <c r="P457" t="b">
        <v>0</v>
      </c>
      <c r="Q457" t="b">
        <v>0</v>
      </c>
      <c r="R457" t="s">
        <v>33</v>
      </c>
      <c r="S457" s="4" t="str">
        <f t="array" ref="S457:T457">_xlfn.TEXTSPLIT(R457,"/")</f>
        <v>theater</v>
      </c>
      <c r="T457" s="4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21">
        <f t="shared" si="30"/>
        <v>94.976947040498445</v>
      </c>
      <c r="G458" t="s">
        <v>20</v>
      </c>
      <c r="H458">
        <v>1605</v>
      </c>
      <c r="I458" s="9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8"/>
        <v>43141.25</v>
      </c>
      <c r="O458" s="11">
        <f t="shared" si="29"/>
        <v>43141.25</v>
      </c>
      <c r="P458" t="b">
        <v>0</v>
      </c>
      <c r="Q458" t="b">
        <v>1</v>
      </c>
      <c r="R458" t="s">
        <v>60</v>
      </c>
      <c r="S458" s="4" t="str">
        <f t="array" ref="S458:T458">_xlfn.TEXTSPLIT(R458,"/")</f>
        <v>music</v>
      </c>
      <c r="T458" s="4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21">
        <f t="shared" si="30"/>
        <v>28.956521739130434</v>
      </c>
      <c r="G459" t="s">
        <v>14</v>
      </c>
      <c r="H459">
        <v>46</v>
      </c>
      <c r="I459" s="9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8"/>
        <v>42657.208333333328</v>
      </c>
      <c r="O459" s="11">
        <f t="shared" si="29"/>
        <v>42659.208333333328</v>
      </c>
      <c r="P459" t="b">
        <v>0</v>
      </c>
      <c r="Q459" t="b">
        <v>0</v>
      </c>
      <c r="R459" t="s">
        <v>33</v>
      </c>
      <c r="S459" s="4" t="str">
        <f t="array" ref="S459:T459">_xlfn.TEXTSPLIT(R459,"/")</f>
        <v>theater</v>
      </c>
      <c r="T459" s="4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21">
        <f t="shared" si="30"/>
        <v>55.993396226415094</v>
      </c>
      <c r="G460" t="s">
        <v>20</v>
      </c>
      <c r="H460">
        <v>2120</v>
      </c>
      <c r="I460" s="9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8"/>
        <v>40265.208333333336</v>
      </c>
      <c r="O460" s="11">
        <f t="shared" si="29"/>
        <v>40309.208333333336</v>
      </c>
      <c r="P460" t="b">
        <v>0</v>
      </c>
      <c r="Q460" t="b">
        <v>0</v>
      </c>
      <c r="R460" t="s">
        <v>33</v>
      </c>
      <c r="S460" s="4" t="str">
        <f t="array" ref="S460:T460">_xlfn.TEXTSPLIT(R460,"/")</f>
        <v>theater</v>
      </c>
      <c r="T460" s="4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21">
        <f t="shared" si="30"/>
        <v>54.038095238095238</v>
      </c>
      <c r="G461" t="s">
        <v>14</v>
      </c>
      <c r="H461">
        <v>105</v>
      </c>
      <c r="I461" s="9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8"/>
        <v>42001.25</v>
      </c>
      <c r="O461" s="11">
        <f t="shared" si="29"/>
        <v>42026.25</v>
      </c>
      <c r="P461" t="b">
        <v>0</v>
      </c>
      <c r="Q461" t="b">
        <v>0</v>
      </c>
      <c r="R461" t="s">
        <v>42</v>
      </c>
      <c r="S461" s="4" t="str">
        <f t="array" ref="S461:T461">_xlfn.TEXTSPLIT(R461,"/")</f>
        <v>film &amp; video</v>
      </c>
      <c r="T461" s="4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21">
        <f t="shared" si="30"/>
        <v>82.38</v>
      </c>
      <c r="G462" t="s">
        <v>20</v>
      </c>
      <c r="H462">
        <v>50</v>
      </c>
      <c r="I462" s="9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8"/>
        <v>40399.208333333336</v>
      </c>
      <c r="O462" s="11">
        <f t="shared" si="29"/>
        <v>40402.208333333336</v>
      </c>
      <c r="P462" t="b">
        <v>0</v>
      </c>
      <c r="Q462" t="b">
        <v>0</v>
      </c>
      <c r="R462" t="s">
        <v>33</v>
      </c>
      <c r="S462" s="4" t="str">
        <f t="array" ref="S462:T462">_xlfn.TEXTSPLIT(R462,"/")</f>
        <v>theater</v>
      </c>
      <c r="T462" s="4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21">
        <f t="shared" si="30"/>
        <v>66.997115384615384</v>
      </c>
      <c r="G463" t="s">
        <v>20</v>
      </c>
      <c r="H463">
        <v>2080</v>
      </c>
      <c r="I463" s="9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8"/>
        <v>41757.208333333336</v>
      </c>
      <c r="O463" s="11">
        <f t="shared" si="29"/>
        <v>41777.208333333336</v>
      </c>
      <c r="P463" t="b">
        <v>0</v>
      </c>
      <c r="Q463" t="b">
        <v>0</v>
      </c>
      <c r="R463" t="s">
        <v>53</v>
      </c>
      <c r="S463" s="4" t="str">
        <f t="array" ref="S463:T463">_xlfn.TEXTSPLIT(R463,"/")</f>
        <v>film &amp; video</v>
      </c>
      <c r="T463" s="4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21">
        <f t="shared" si="30"/>
        <v>107.91401869158878</v>
      </c>
      <c r="G464" t="s">
        <v>14</v>
      </c>
      <c r="H464">
        <v>535</v>
      </c>
      <c r="I464" s="9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8"/>
        <v>41304.25</v>
      </c>
      <c r="O464" s="11">
        <f t="shared" si="29"/>
        <v>41342.25</v>
      </c>
      <c r="P464" t="b">
        <v>0</v>
      </c>
      <c r="Q464" t="b">
        <v>0</v>
      </c>
      <c r="R464" t="s">
        <v>292</v>
      </c>
      <c r="S464" s="4" t="str">
        <f t="array" ref="S464:T464">_xlfn.TEXTSPLIT(R464,"/")</f>
        <v>games</v>
      </c>
      <c r="T464" s="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21">
        <f t="shared" si="30"/>
        <v>69.009501187648453</v>
      </c>
      <c r="G465" t="s">
        <v>20</v>
      </c>
      <c r="H465">
        <v>2105</v>
      </c>
      <c r="I465" s="9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8"/>
        <v>41639.25</v>
      </c>
      <c r="O465" s="11">
        <f t="shared" si="29"/>
        <v>41643.25</v>
      </c>
      <c r="P465" t="b">
        <v>0</v>
      </c>
      <c r="Q465" t="b">
        <v>0</v>
      </c>
      <c r="R465" t="s">
        <v>71</v>
      </c>
      <c r="S465" s="4" t="str">
        <f t="array" ref="S465:T465">_xlfn.TEXTSPLIT(R465,"/")</f>
        <v>film &amp; video</v>
      </c>
      <c r="T465" s="4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21">
        <f t="shared" si="30"/>
        <v>39.006568144499177</v>
      </c>
      <c r="G466" t="s">
        <v>20</v>
      </c>
      <c r="H466">
        <v>2436</v>
      </c>
      <c r="I466" s="9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8"/>
        <v>43142.25</v>
      </c>
      <c r="O466" s="11">
        <f t="shared" si="29"/>
        <v>43156.25</v>
      </c>
      <c r="P466" t="b">
        <v>0</v>
      </c>
      <c r="Q466" t="b">
        <v>0</v>
      </c>
      <c r="R466" t="s">
        <v>33</v>
      </c>
      <c r="S466" s="4" t="str">
        <f t="array" ref="S466:T466">_xlfn.TEXTSPLIT(R466,"/")</f>
        <v>theater</v>
      </c>
      <c r="T466" s="4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21">
        <f t="shared" si="30"/>
        <v>110.3625</v>
      </c>
      <c r="G467" t="s">
        <v>20</v>
      </c>
      <c r="H467">
        <v>80</v>
      </c>
      <c r="I467" s="9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8"/>
        <v>43127.25</v>
      </c>
      <c r="O467" s="11">
        <f t="shared" si="29"/>
        <v>43136.25</v>
      </c>
      <c r="P467" t="b">
        <v>0</v>
      </c>
      <c r="Q467" t="b">
        <v>0</v>
      </c>
      <c r="R467" t="s">
        <v>206</v>
      </c>
      <c r="S467" s="4" t="str">
        <f t="array" ref="S467:T467">_xlfn.TEXTSPLIT(R467,"/")</f>
        <v>publishing</v>
      </c>
      <c r="T467" s="4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21">
        <f t="shared" si="30"/>
        <v>94.857142857142861</v>
      </c>
      <c r="G468" t="s">
        <v>20</v>
      </c>
      <c r="H468">
        <v>42</v>
      </c>
      <c r="I468" s="9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8"/>
        <v>41409.208333333336</v>
      </c>
      <c r="O468" s="11">
        <f t="shared" si="29"/>
        <v>41432.208333333336</v>
      </c>
      <c r="P468" t="b">
        <v>0</v>
      </c>
      <c r="Q468" t="b">
        <v>1</v>
      </c>
      <c r="R468" t="s">
        <v>65</v>
      </c>
      <c r="S468" s="4" t="str">
        <f t="array" ref="S468:T468">_xlfn.TEXTSPLIT(R468,"/")</f>
        <v>technology</v>
      </c>
      <c r="T468" s="4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21">
        <f t="shared" si="30"/>
        <v>57.935251798561154</v>
      </c>
      <c r="G469" t="s">
        <v>20</v>
      </c>
      <c r="H469">
        <v>139</v>
      </c>
      <c r="I469" s="9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8"/>
        <v>42331.25</v>
      </c>
      <c r="O469" s="11">
        <f t="shared" si="29"/>
        <v>42338.25</v>
      </c>
      <c r="P469" t="b">
        <v>0</v>
      </c>
      <c r="Q469" t="b">
        <v>1</v>
      </c>
      <c r="R469" t="s">
        <v>28</v>
      </c>
      <c r="S469" s="4" t="str">
        <f t="array" ref="S469:T469">_xlfn.TEXTSPLIT(R469,"/")</f>
        <v>technology</v>
      </c>
      <c r="T469" s="4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21">
        <f t="shared" si="30"/>
        <v>101.25</v>
      </c>
      <c r="G470" t="s">
        <v>14</v>
      </c>
      <c r="H470">
        <v>16</v>
      </c>
      <c r="I470" s="9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8"/>
        <v>43569.208333333328</v>
      </c>
      <c r="O470" s="11">
        <f t="shared" si="29"/>
        <v>43585.208333333328</v>
      </c>
      <c r="P470" t="b">
        <v>0</v>
      </c>
      <c r="Q470" t="b">
        <v>0</v>
      </c>
      <c r="R470" t="s">
        <v>33</v>
      </c>
      <c r="S470" s="4" t="str">
        <f t="array" ref="S470:T470">_xlfn.TEXTSPLIT(R470,"/")</f>
        <v>theater</v>
      </c>
      <c r="T470" s="4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21">
        <f t="shared" si="30"/>
        <v>64.95597484276729</v>
      </c>
      <c r="G471" t="s">
        <v>20</v>
      </c>
      <c r="H471">
        <v>159</v>
      </c>
      <c r="I471" s="9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8"/>
        <v>42142.208333333328</v>
      </c>
      <c r="O471" s="11">
        <f t="shared" si="29"/>
        <v>42144.208333333328</v>
      </c>
      <c r="P471" t="b">
        <v>0</v>
      </c>
      <c r="Q471" t="b">
        <v>0</v>
      </c>
      <c r="R471" t="s">
        <v>53</v>
      </c>
      <c r="S471" s="4" t="str">
        <f t="array" ref="S471:T471">_xlfn.TEXTSPLIT(R471,"/")</f>
        <v>film &amp; video</v>
      </c>
      <c r="T471" s="4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21">
        <f t="shared" si="30"/>
        <v>27.00524934383202</v>
      </c>
      <c r="G472" t="s">
        <v>20</v>
      </c>
      <c r="H472">
        <v>381</v>
      </c>
      <c r="I472" s="9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8"/>
        <v>42716.25</v>
      </c>
      <c r="O472" s="11">
        <f t="shared" si="29"/>
        <v>42723.25</v>
      </c>
      <c r="P472" t="b">
        <v>0</v>
      </c>
      <c r="Q472" t="b">
        <v>0</v>
      </c>
      <c r="R472" t="s">
        <v>65</v>
      </c>
      <c r="S472" s="4" t="str">
        <f t="array" ref="S472:T472">_xlfn.TEXTSPLIT(R472,"/")</f>
        <v>technology</v>
      </c>
      <c r="T472" s="4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21">
        <f t="shared" si="30"/>
        <v>50.97422680412371</v>
      </c>
      <c r="G473" t="s">
        <v>20</v>
      </c>
      <c r="H473">
        <v>194</v>
      </c>
      <c r="I473" s="9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8"/>
        <v>41031.208333333336</v>
      </c>
      <c r="O473" s="11">
        <f t="shared" si="29"/>
        <v>41031.208333333336</v>
      </c>
      <c r="P473" t="b">
        <v>0</v>
      </c>
      <c r="Q473" t="b">
        <v>1</v>
      </c>
      <c r="R473" t="s">
        <v>17</v>
      </c>
      <c r="S473" s="4" t="str">
        <f t="array" ref="S473:T473">_xlfn.TEXTSPLIT(R473,"/")</f>
        <v>food</v>
      </c>
      <c r="T473" s="4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21">
        <f t="shared" si="30"/>
        <v>104.94260869565217</v>
      </c>
      <c r="G474" t="s">
        <v>14</v>
      </c>
      <c r="H474">
        <v>575</v>
      </c>
      <c r="I474" s="9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8"/>
        <v>43535.208333333328</v>
      </c>
      <c r="O474" s="11">
        <f t="shared" si="29"/>
        <v>43589.208333333328</v>
      </c>
      <c r="P474" t="b">
        <v>0</v>
      </c>
      <c r="Q474" t="b">
        <v>0</v>
      </c>
      <c r="R474" t="s">
        <v>23</v>
      </c>
      <c r="S474" s="4" t="str">
        <f t="array" ref="S474:T474">_xlfn.TEXTSPLIT(R474,"/")</f>
        <v>music</v>
      </c>
      <c r="T474" s="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21">
        <f t="shared" si="30"/>
        <v>84.028301886792448</v>
      </c>
      <c r="G475" t="s">
        <v>20</v>
      </c>
      <c r="H475">
        <v>106</v>
      </c>
      <c r="I475" s="9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8"/>
        <v>43277.208333333328</v>
      </c>
      <c r="O475" s="11">
        <f t="shared" si="29"/>
        <v>43278.208333333328</v>
      </c>
      <c r="P475" t="b">
        <v>0</v>
      </c>
      <c r="Q475" t="b">
        <v>0</v>
      </c>
      <c r="R475" t="s">
        <v>50</v>
      </c>
      <c r="S475" s="4" t="str">
        <f t="array" ref="S475:T475">_xlfn.TEXTSPLIT(R475,"/")</f>
        <v>music</v>
      </c>
      <c r="T475" s="4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21">
        <f t="shared" si="30"/>
        <v>102.85915492957747</v>
      </c>
      <c r="G476" t="s">
        <v>20</v>
      </c>
      <c r="H476">
        <v>142</v>
      </c>
      <c r="I476" s="9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8"/>
        <v>41989.25</v>
      </c>
      <c r="O476" s="11">
        <f t="shared" si="29"/>
        <v>41990.25</v>
      </c>
      <c r="P476" t="b">
        <v>0</v>
      </c>
      <c r="Q476" t="b">
        <v>0</v>
      </c>
      <c r="R476" t="s">
        <v>269</v>
      </c>
      <c r="S476" s="4" t="str">
        <f t="array" ref="S476:T476">_xlfn.TEXTSPLIT(R476,"/")</f>
        <v>film &amp; video</v>
      </c>
      <c r="T476" s="4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21">
        <f t="shared" si="30"/>
        <v>39.962085308056871</v>
      </c>
      <c r="G477" t="s">
        <v>20</v>
      </c>
      <c r="H477">
        <v>211</v>
      </c>
      <c r="I477" s="9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8"/>
        <v>41450.208333333336</v>
      </c>
      <c r="O477" s="11">
        <f t="shared" si="29"/>
        <v>41454.208333333336</v>
      </c>
      <c r="P477" t="b">
        <v>0</v>
      </c>
      <c r="Q477" t="b">
        <v>1</v>
      </c>
      <c r="R477" t="s">
        <v>206</v>
      </c>
      <c r="S477" s="4" t="str">
        <f t="array" ref="S477:T477">_xlfn.TEXTSPLIT(R477,"/")</f>
        <v>publishing</v>
      </c>
      <c r="T477" s="4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21">
        <f t="shared" si="30"/>
        <v>51.001785714285717</v>
      </c>
      <c r="G478" t="s">
        <v>14</v>
      </c>
      <c r="H478">
        <v>1120</v>
      </c>
      <c r="I478" s="9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8"/>
        <v>43322.208333333328</v>
      </c>
      <c r="O478" s="11">
        <f t="shared" si="29"/>
        <v>43328.208333333328</v>
      </c>
      <c r="P478" t="b">
        <v>0</v>
      </c>
      <c r="Q478" t="b">
        <v>0</v>
      </c>
      <c r="R478" t="s">
        <v>119</v>
      </c>
      <c r="S478" s="4" t="str">
        <f t="array" ref="S478:T478">_xlfn.TEXTSPLIT(R478,"/")</f>
        <v>publishing</v>
      </c>
      <c r="T478" s="4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21">
        <f t="shared" si="30"/>
        <v>40.823008849557525</v>
      </c>
      <c r="G479" t="s">
        <v>14</v>
      </c>
      <c r="H479">
        <v>113</v>
      </c>
      <c r="I479" s="9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8"/>
        <v>40720.208333333336</v>
      </c>
      <c r="O479" s="11">
        <f t="shared" si="29"/>
        <v>40747.208333333336</v>
      </c>
      <c r="P479" t="b">
        <v>0</v>
      </c>
      <c r="Q479" t="b">
        <v>0</v>
      </c>
      <c r="R479" t="s">
        <v>474</v>
      </c>
      <c r="S479" s="4" t="str">
        <f t="array" ref="S479:T479">_xlfn.TEXTSPLIT(R479,"/")</f>
        <v>film &amp; video</v>
      </c>
      <c r="T479" s="4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21">
        <f t="shared" si="30"/>
        <v>58.999637155297535</v>
      </c>
      <c r="G480" t="s">
        <v>20</v>
      </c>
      <c r="H480">
        <v>2756</v>
      </c>
      <c r="I480" s="9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8"/>
        <v>42072.208333333328</v>
      </c>
      <c r="O480" s="11">
        <f t="shared" si="29"/>
        <v>42084.208333333328</v>
      </c>
      <c r="P480" t="b">
        <v>0</v>
      </c>
      <c r="Q480" t="b">
        <v>0</v>
      </c>
      <c r="R480" t="s">
        <v>65</v>
      </c>
      <c r="S480" s="4" t="str">
        <f t="array" ref="S480:T480">_xlfn.TEXTSPLIT(R480,"/")</f>
        <v>technology</v>
      </c>
      <c r="T480" s="4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21">
        <f t="shared" si="30"/>
        <v>71.156069364161851</v>
      </c>
      <c r="G481" t="s">
        <v>20</v>
      </c>
      <c r="H481">
        <v>173</v>
      </c>
      <c r="I481" s="9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8"/>
        <v>42945.208333333328</v>
      </c>
      <c r="O481" s="11">
        <f t="shared" si="29"/>
        <v>42947.208333333328</v>
      </c>
      <c r="P481" t="b">
        <v>0</v>
      </c>
      <c r="Q481" t="b">
        <v>0</v>
      </c>
      <c r="R481" t="s">
        <v>17</v>
      </c>
      <c r="S481" s="4" t="str">
        <f t="array" ref="S481:T481">_xlfn.TEXTSPLIT(R481,"/")</f>
        <v>food</v>
      </c>
      <c r="T481" s="4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21">
        <f t="shared" si="30"/>
        <v>99.494252873563212</v>
      </c>
      <c r="G482" t="s">
        <v>20</v>
      </c>
      <c r="H482">
        <v>87</v>
      </c>
      <c r="I482" s="9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8"/>
        <v>40248.25</v>
      </c>
      <c r="O482" s="11">
        <f t="shared" si="29"/>
        <v>40257.208333333336</v>
      </c>
      <c r="P482" t="b">
        <v>0</v>
      </c>
      <c r="Q482" t="b">
        <v>1</v>
      </c>
      <c r="R482" t="s">
        <v>122</v>
      </c>
      <c r="S482" s="4" t="str">
        <f t="array" ref="S482:T482">_xlfn.TEXTSPLIT(R482,"/")</f>
        <v>photography</v>
      </c>
      <c r="T482" s="4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21">
        <f t="shared" si="30"/>
        <v>103.98634590377114</v>
      </c>
      <c r="G483" t="s">
        <v>14</v>
      </c>
      <c r="H483">
        <v>1538</v>
      </c>
      <c r="I483" s="9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8"/>
        <v>41913.208333333336</v>
      </c>
      <c r="O483" s="11">
        <f t="shared" si="29"/>
        <v>41955.25</v>
      </c>
      <c r="P483" t="b">
        <v>0</v>
      </c>
      <c r="Q483" t="b">
        <v>1</v>
      </c>
      <c r="R483" t="s">
        <v>33</v>
      </c>
      <c r="S483" s="4" t="str">
        <f t="array" ref="S483:T483">_xlfn.TEXTSPLIT(R483,"/")</f>
        <v>theater</v>
      </c>
      <c r="T483" s="4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21">
        <f t="shared" si="30"/>
        <v>76.555555555555557</v>
      </c>
      <c r="G484" t="s">
        <v>14</v>
      </c>
      <c r="H484">
        <v>9</v>
      </c>
      <c r="I484" s="9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8"/>
        <v>40963.25</v>
      </c>
      <c r="O484" s="11">
        <f t="shared" si="29"/>
        <v>40974.25</v>
      </c>
      <c r="P484" t="b">
        <v>0</v>
      </c>
      <c r="Q484" t="b">
        <v>1</v>
      </c>
      <c r="R484" t="s">
        <v>119</v>
      </c>
      <c r="S484" s="4" t="str">
        <f t="array" ref="S484:T484">_xlfn.TEXTSPLIT(R484,"/")</f>
        <v>publishing</v>
      </c>
      <c r="T484" s="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21">
        <f t="shared" si="30"/>
        <v>87.068592057761734</v>
      </c>
      <c r="G485" t="s">
        <v>14</v>
      </c>
      <c r="H485">
        <v>554</v>
      </c>
      <c r="I485" s="9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8"/>
        <v>43811.25</v>
      </c>
      <c r="O485" s="11">
        <f t="shared" si="29"/>
        <v>43818.25</v>
      </c>
      <c r="P485" t="b">
        <v>0</v>
      </c>
      <c r="Q485" t="b">
        <v>0</v>
      </c>
      <c r="R485" t="s">
        <v>33</v>
      </c>
      <c r="S485" s="4" t="str">
        <f t="array" ref="S485:T485">_xlfn.TEXTSPLIT(R485,"/")</f>
        <v>theater</v>
      </c>
      <c r="T485" s="4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21">
        <f t="shared" si="30"/>
        <v>48.99554707379135</v>
      </c>
      <c r="G486" t="s">
        <v>20</v>
      </c>
      <c r="H486">
        <v>1572</v>
      </c>
      <c r="I486" s="9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8"/>
        <v>41855.208333333336</v>
      </c>
      <c r="O486" s="11">
        <f t="shared" si="29"/>
        <v>41904.208333333336</v>
      </c>
      <c r="P486" t="b">
        <v>0</v>
      </c>
      <c r="Q486" t="b">
        <v>1</v>
      </c>
      <c r="R486" t="s">
        <v>17</v>
      </c>
      <c r="S486" s="4" t="str">
        <f t="array" ref="S486:T486">_xlfn.TEXTSPLIT(R486,"/")</f>
        <v>food</v>
      </c>
      <c r="T486" s="4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21">
        <f t="shared" si="30"/>
        <v>42.969135802469133</v>
      </c>
      <c r="G487" t="s">
        <v>14</v>
      </c>
      <c r="H487">
        <v>648</v>
      </c>
      <c r="I487" s="9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8"/>
        <v>43626.208333333328</v>
      </c>
      <c r="O487" s="11">
        <f t="shared" si="29"/>
        <v>43667.208333333328</v>
      </c>
      <c r="P487" t="b">
        <v>0</v>
      </c>
      <c r="Q487" t="b">
        <v>0</v>
      </c>
      <c r="R487" t="s">
        <v>33</v>
      </c>
      <c r="S487" s="4" t="str">
        <f t="array" ref="S487:T487">_xlfn.TEXTSPLIT(R487,"/")</f>
        <v>theater</v>
      </c>
      <c r="T487" s="4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21">
        <f t="shared" si="30"/>
        <v>33.428571428571431</v>
      </c>
      <c r="G488" t="s">
        <v>14</v>
      </c>
      <c r="H488">
        <v>21</v>
      </c>
      <c r="I488" s="9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8"/>
        <v>43168.25</v>
      </c>
      <c r="O488" s="11">
        <f t="shared" si="29"/>
        <v>43183.208333333328</v>
      </c>
      <c r="P488" t="b">
        <v>0</v>
      </c>
      <c r="Q488" t="b">
        <v>1</v>
      </c>
      <c r="R488" t="s">
        <v>206</v>
      </c>
      <c r="S488" s="4" t="str">
        <f t="array" ref="S488:T488">_xlfn.TEXTSPLIT(R488,"/")</f>
        <v>publishing</v>
      </c>
      <c r="T488" s="4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21">
        <f t="shared" si="30"/>
        <v>83.982949701619773</v>
      </c>
      <c r="G489" t="s">
        <v>20</v>
      </c>
      <c r="H489">
        <v>2346</v>
      </c>
      <c r="I489" s="9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8"/>
        <v>42845.208333333328</v>
      </c>
      <c r="O489" s="11">
        <f t="shared" si="29"/>
        <v>42878.208333333328</v>
      </c>
      <c r="P489" t="b">
        <v>0</v>
      </c>
      <c r="Q489" t="b">
        <v>0</v>
      </c>
      <c r="R489" t="s">
        <v>33</v>
      </c>
      <c r="S489" s="4" t="str">
        <f t="array" ref="S489:T489">_xlfn.TEXTSPLIT(R489,"/")</f>
        <v>theater</v>
      </c>
      <c r="T489" s="4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21">
        <f t="shared" si="30"/>
        <v>101.41739130434783</v>
      </c>
      <c r="G490" t="s">
        <v>20</v>
      </c>
      <c r="H490">
        <v>115</v>
      </c>
      <c r="I490" s="9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8"/>
        <v>42403.25</v>
      </c>
      <c r="O490" s="11">
        <f t="shared" si="29"/>
        <v>42420.25</v>
      </c>
      <c r="P490" t="b">
        <v>0</v>
      </c>
      <c r="Q490" t="b">
        <v>0</v>
      </c>
      <c r="R490" t="s">
        <v>33</v>
      </c>
      <c r="S490" s="4" t="str">
        <f t="array" ref="S490:T490">_xlfn.TEXTSPLIT(R490,"/")</f>
        <v>theater</v>
      </c>
      <c r="T490" s="4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21">
        <f t="shared" si="30"/>
        <v>109.87058823529412</v>
      </c>
      <c r="G491" t="s">
        <v>20</v>
      </c>
      <c r="H491">
        <v>85</v>
      </c>
      <c r="I491" s="9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8"/>
        <v>40406.208333333336</v>
      </c>
      <c r="O491" s="11">
        <f t="shared" si="29"/>
        <v>40411.208333333336</v>
      </c>
      <c r="P491" t="b">
        <v>0</v>
      </c>
      <c r="Q491" t="b">
        <v>0</v>
      </c>
      <c r="R491" t="s">
        <v>65</v>
      </c>
      <c r="S491" s="4" t="str">
        <f t="array" ref="S491:T491">_xlfn.TEXTSPLIT(R491,"/")</f>
        <v>technology</v>
      </c>
      <c r="T491" s="4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21">
        <f t="shared" si="30"/>
        <v>31.916666666666668</v>
      </c>
      <c r="G492" t="s">
        <v>20</v>
      </c>
      <c r="H492">
        <v>144</v>
      </c>
      <c r="I492" s="9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8"/>
        <v>43786.25</v>
      </c>
      <c r="O492" s="11">
        <f t="shared" si="29"/>
        <v>43793.25</v>
      </c>
      <c r="P492" t="b">
        <v>0</v>
      </c>
      <c r="Q492" t="b">
        <v>0</v>
      </c>
      <c r="R492" t="s">
        <v>1029</v>
      </c>
      <c r="S492" s="4" t="str">
        <f t="array" ref="S492:T492">_xlfn.TEXTSPLIT(R492,"/")</f>
        <v>journalism</v>
      </c>
      <c r="T492" s="4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21">
        <f t="shared" si="30"/>
        <v>70.993450675399103</v>
      </c>
      <c r="G493" t="s">
        <v>20</v>
      </c>
      <c r="H493">
        <v>2443</v>
      </c>
      <c r="I493" s="9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8"/>
        <v>41456.208333333336</v>
      </c>
      <c r="O493" s="11">
        <f t="shared" si="29"/>
        <v>41482.208333333336</v>
      </c>
      <c r="P493" t="b">
        <v>0</v>
      </c>
      <c r="Q493" t="b">
        <v>1</v>
      </c>
      <c r="R493" t="s">
        <v>17</v>
      </c>
      <c r="S493" s="4" t="str">
        <f t="array" ref="S493:T493">_xlfn.TEXTSPLIT(R493,"/")</f>
        <v>food</v>
      </c>
      <c r="T493" s="4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21">
        <f t="shared" si="30"/>
        <v>77.026890756302521</v>
      </c>
      <c r="G494" t="s">
        <v>74</v>
      </c>
      <c r="H494">
        <v>595</v>
      </c>
      <c r="I494" s="9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8"/>
        <v>40336.208333333336</v>
      </c>
      <c r="O494" s="11">
        <f t="shared" si="29"/>
        <v>40371.208333333336</v>
      </c>
      <c r="P494" t="b">
        <v>1</v>
      </c>
      <c r="Q494" t="b">
        <v>1</v>
      </c>
      <c r="R494" t="s">
        <v>100</v>
      </c>
      <c r="S494" s="4" t="str">
        <f t="array" ref="S494:T494">_xlfn.TEXTSPLIT(R494,"/")</f>
        <v>film &amp; video</v>
      </c>
      <c r="T494" s="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21">
        <f t="shared" si="30"/>
        <v>101.78125</v>
      </c>
      <c r="G495" t="s">
        <v>20</v>
      </c>
      <c r="H495">
        <v>64</v>
      </c>
      <c r="I495" s="9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8"/>
        <v>43645.208333333328</v>
      </c>
      <c r="O495" s="11">
        <f t="shared" si="29"/>
        <v>43658.208333333328</v>
      </c>
      <c r="P495" t="b">
        <v>0</v>
      </c>
      <c r="Q495" t="b">
        <v>0</v>
      </c>
      <c r="R495" t="s">
        <v>122</v>
      </c>
      <c r="S495" s="4" t="str">
        <f t="array" ref="S495:T495">_xlfn.TEXTSPLIT(R495,"/")</f>
        <v>photography</v>
      </c>
      <c r="T495" s="4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21">
        <f t="shared" si="30"/>
        <v>51.059701492537314</v>
      </c>
      <c r="G496" t="s">
        <v>20</v>
      </c>
      <c r="H496">
        <v>268</v>
      </c>
      <c r="I496" s="9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8"/>
        <v>40990.208333333336</v>
      </c>
      <c r="O496" s="11">
        <f t="shared" si="29"/>
        <v>40991.208333333336</v>
      </c>
      <c r="P496" t="b">
        <v>0</v>
      </c>
      <c r="Q496" t="b">
        <v>0</v>
      </c>
      <c r="R496" t="s">
        <v>65</v>
      </c>
      <c r="S496" s="4" t="str">
        <f t="array" ref="S496:T496">_xlfn.TEXTSPLIT(R496,"/")</f>
        <v>technology</v>
      </c>
      <c r="T496" s="4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21">
        <f t="shared" si="30"/>
        <v>68.02051282051282</v>
      </c>
      <c r="G497" t="s">
        <v>20</v>
      </c>
      <c r="H497">
        <v>195</v>
      </c>
      <c r="I497" s="9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8"/>
        <v>41800.208333333336</v>
      </c>
      <c r="O497" s="11">
        <f t="shared" si="29"/>
        <v>41804.208333333336</v>
      </c>
      <c r="P497" t="b">
        <v>0</v>
      </c>
      <c r="Q497" t="b">
        <v>0</v>
      </c>
      <c r="R497" t="s">
        <v>33</v>
      </c>
      <c r="S497" s="4" t="str">
        <f t="array" ref="S497:T497">_xlfn.TEXTSPLIT(R497,"/")</f>
        <v>theater</v>
      </c>
      <c r="T497" s="4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21">
        <f t="shared" si="30"/>
        <v>30.87037037037037</v>
      </c>
      <c r="G498" t="s">
        <v>14</v>
      </c>
      <c r="H498">
        <v>54</v>
      </c>
      <c r="I498" s="9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8"/>
        <v>42876.208333333328</v>
      </c>
      <c r="O498" s="11">
        <f t="shared" si="29"/>
        <v>42893.208333333328</v>
      </c>
      <c r="P498" t="b">
        <v>0</v>
      </c>
      <c r="Q498" t="b">
        <v>0</v>
      </c>
      <c r="R498" t="s">
        <v>71</v>
      </c>
      <c r="S498" s="4" t="str">
        <f t="array" ref="S498:T498">_xlfn.TEXTSPLIT(R498,"/")</f>
        <v>film &amp; video</v>
      </c>
      <c r="T498" s="4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21">
        <f t="shared" si="30"/>
        <v>27.908333333333335</v>
      </c>
      <c r="G499" t="s">
        <v>14</v>
      </c>
      <c r="H499">
        <v>120</v>
      </c>
      <c r="I499" s="9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8"/>
        <v>42724.25</v>
      </c>
      <c r="O499" s="11">
        <f t="shared" si="29"/>
        <v>42724.25</v>
      </c>
      <c r="P499" t="b">
        <v>0</v>
      </c>
      <c r="Q499" t="b">
        <v>1</v>
      </c>
      <c r="R499" t="s">
        <v>65</v>
      </c>
      <c r="S499" s="4" t="str">
        <f t="array" ref="S499:T499">_xlfn.TEXTSPLIT(R499,"/")</f>
        <v>technology</v>
      </c>
      <c r="T499" s="4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21">
        <f t="shared" si="30"/>
        <v>79.994818652849744</v>
      </c>
      <c r="G500" t="s">
        <v>14</v>
      </c>
      <c r="H500">
        <v>579</v>
      </c>
      <c r="I500" s="9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8"/>
        <v>42005.25</v>
      </c>
      <c r="O500" s="11">
        <f t="shared" si="29"/>
        <v>42007.25</v>
      </c>
      <c r="P500" t="b">
        <v>0</v>
      </c>
      <c r="Q500" t="b">
        <v>0</v>
      </c>
      <c r="R500" t="s">
        <v>28</v>
      </c>
      <c r="S500" s="4" t="str">
        <f t="array" ref="S500:T500">_xlfn.TEXTSPLIT(R500,"/")</f>
        <v>technology</v>
      </c>
      <c r="T500" s="4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21">
        <f t="shared" si="30"/>
        <v>38.003378378378379</v>
      </c>
      <c r="G501" t="s">
        <v>14</v>
      </c>
      <c r="H501">
        <v>2072</v>
      </c>
      <c r="I501" s="9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8"/>
        <v>42444.208333333328</v>
      </c>
      <c r="O501" s="11">
        <f t="shared" si="29"/>
        <v>42449.208333333328</v>
      </c>
      <c r="P501" t="b">
        <v>0</v>
      </c>
      <c r="Q501" t="b">
        <v>1</v>
      </c>
      <c r="R501" t="s">
        <v>42</v>
      </c>
      <c r="S501" s="4" t="str">
        <f t="array" ref="S501:T501">_xlfn.TEXTSPLIT(R501,"/")</f>
        <v>film &amp; video</v>
      </c>
      <c r="T501" s="4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21">
        <f t="shared" si="30"/>
        <v>0</v>
      </c>
      <c r="G502" t="s">
        <v>14</v>
      </c>
      <c r="H502">
        <v>0</v>
      </c>
      <c r="I502" s="9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8"/>
        <v>41395.208333333336</v>
      </c>
      <c r="O502" s="11">
        <f t="shared" si="29"/>
        <v>41423.208333333336</v>
      </c>
      <c r="P502" t="b">
        <v>0</v>
      </c>
      <c r="Q502" t="b">
        <v>1</v>
      </c>
      <c r="R502" t="s">
        <v>33</v>
      </c>
      <c r="S502" s="4" t="str">
        <f t="array" ref="S502:T502">_xlfn.TEXTSPLIT(R502,"/")</f>
        <v>theater</v>
      </c>
      <c r="T502" s="4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21">
        <f t="shared" si="30"/>
        <v>59.990534521158132</v>
      </c>
      <c r="G503" t="s">
        <v>14</v>
      </c>
      <c r="H503">
        <v>1796</v>
      </c>
      <c r="I503" s="9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8"/>
        <v>41345.208333333336</v>
      </c>
      <c r="O503" s="11">
        <f t="shared" si="29"/>
        <v>41347.208333333336</v>
      </c>
      <c r="P503" t="b">
        <v>0</v>
      </c>
      <c r="Q503" t="b">
        <v>0</v>
      </c>
      <c r="R503" t="s">
        <v>42</v>
      </c>
      <c r="S503" s="4" t="str">
        <f t="array" ref="S503:T503">_xlfn.TEXTSPLIT(R503,"/")</f>
        <v>film &amp; video</v>
      </c>
      <c r="T503" s="4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21">
        <f t="shared" si="30"/>
        <v>37.037634408602152</v>
      </c>
      <c r="G504" t="s">
        <v>20</v>
      </c>
      <c r="H504">
        <v>186</v>
      </c>
      <c r="I504" s="9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8"/>
        <v>41117.208333333336</v>
      </c>
      <c r="O504" s="11">
        <f t="shared" si="29"/>
        <v>41146.208333333336</v>
      </c>
      <c r="P504" t="b">
        <v>0</v>
      </c>
      <c r="Q504" t="b">
        <v>1</v>
      </c>
      <c r="R504" t="s">
        <v>89</v>
      </c>
      <c r="S504" s="4" t="str">
        <f t="array" ref="S504:T504">_xlfn.TEXTSPLIT(R504,"/")</f>
        <v>games</v>
      </c>
      <c r="T504" s="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21">
        <f t="shared" si="30"/>
        <v>99.963043478260872</v>
      </c>
      <c r="G505" t="s">
        <v>20</v>
      </c>
      <c r="H505">
        <v>460</v>
      </c>
      <c r="I505" s="9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8"/>
        <v>42186.208333333328</v>
      </c>
      <c r="O505" s="11">
        <f t="shared" si="29"/>
        <v>42206.208333333328</v>
      </c>
      <c r="P505" t="b">
        <v>0</v>
      </c>
      <c r="Q505" t="b">
        <v>0</v>
      </c>
      <c r="R505" t="s">
        <v>53</v>
      </c>
      <c r="S505" s="4" t="str">
        <f t="array" ref="S505:T505">_xlfn.TEXTSPLIT(R505,"/")</f>
        <v>film &amp; video</v>
      </c>
      <c r="T505" s="4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21">
        <f t="shared" si="30"/>
        <v>111.6774193548387</v>
      </c>
      <c r="G506" t="s">
        <v>14</v>
      </c>
      <c r="H506">
        <v>62</v>
      </c>
      <c r="I506" s="9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8"/>
        <v>42142.208333333328</v>
      </c>
      <c r="O506" s="11">
        <f t="shared" si="29"/>
        <v>42143.208333333328</v>
      </c>
      <c r="P506" t="b">
        <v>0</v>
      </c>
      <c r="Q506" t="b">
        <v>0</v>
      </c>
      <c r="R506" t="s">
        <v>23</v>
      </c>
      <c r="S506" s="4" t="str">
        <f t="array" ref="S506:T506">_xlfn.TEXTSPLIT(R506,"/")</f>
        <v>music</v>
      </c>
      <c r="T506" s="4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21">
        <f t="shared" si="30"/>
        <v>36.014409221902014</v>
      </c>
      <c r="G507" t="s">
        <v>14</v>
      </c>
      <c r="H507">
        <v>347</v>
      </c>
      <c r="I507" s="9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8"/>
        <v>41341.25</v>
      </c>
      <c r="O507" s="11">
        <f t="shared" si="29"/>
        <v>41383.208333333336</v>
      </c>
      <c r="P507" t="b">
        <v>0</v>
      </c>
      <c r="Q507" t="b">
        <v>1</v>
      </c>
      <c r="R507" t="s">
        <v>133</v>
      </c>
      <c r="S507" s="4" t="str">
        <f t="array" ref="S507:T507">_xlfn.TEXTSPLIT(R507,"/")</f>
        <v>publishing</v>
      </c>
      <c r="T507" s="4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21">
        <f t="shared" si="30"/>
        <v>66.010284810126578</v>
      </c>
      <c r="G508" t="s">
        <v>20</v>
      </c>
      <c r="H508">
        <v>2528</v>
      </c>
      <c r="I508" s="9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8"/>
        <v>43062.25</v>
      </c>
      <c r="O508" s="11">
        <f t="shared" si="29"/>
        <v>43079.25</v>
      </c>
      <c r="P508" t="b">
        <v>0</v>
      </c>
      <c r="Q508" t="b">
        <v>1</v>
      </c>
      <c r="R508" t="s">
        <v>33</v>
      </c>
      <c r="S508" s="4" t="str">
        <f t="array" ref="S508:T508">_xlfn.TEXTSPLIT(R508,"/")</f>
        <v>theater</v>
      </c>
      <c r="T508" s="4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21">
        <f t="shared" si="30"/>
        <v>44.05263157894737</v>
      </c>
      <c r="G509" t="s">
        <v>14</v>
      </c>
      <c r="H509">
        <v>19</v>
      </c>
      <c r="I509" s="9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8"/>
        <v>41373.208333333336</v>
      </c>
      <c r="O509" s="11">
        <f t="shared" si="29"/>
        <v>41422.208333333336</v>
      </c>
      <c r="P509" t="b">
        <v>0</v>
      </c>
      <c r="Q509" t="b">
        <v>1</v>
      </c>
      <c r="R509" t="s">
        <v>28</v>
      </c>
      <c r="S509" s="4" t="str">
        <f t="array" ref="S509:T509">_xlfn.TEXTSPLIT(R509,"/")</f>
        <v>technology</v>
      </c>
      <c r="T509" s="4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21">
        <f t="shared" si="30"/>
        <v>52.999726551818434</v>
      </c>
      <c r="G510" t="s">
        <v>20</v>
      </c>
      <c r="H510">
        <v>3657</v>
      </c>
      <c r="I510" s="9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8"/>
        <v>43310.208333333328</v>
      </c>
      <c r="O510" s="11">
        <f t="shared" si="29"/>
        <v>43331.208333333328</v>
      </c>
      <c r="P510" t="b">
        <v>0</v>
      </c>
      <c r="Q510" t="b">
        <v>0</v>
      </c>
      <c r="R510" t="s">
        <v>33</v>
      </c>
      <c r="S510" s="4" t="str">
        <f t="array" ref="S510:T510">_xlfn.TEXTSPLIT(R510,"/")</f>
        <v>theater</v>
      </c>
      <c r="T510" s="4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21">
        <f t="shared" si="30"/>
        <v>95</v>
      </c>
      <c r="G511" t="s">
        <v>14</v>
      </c>
      <c r="H511">
        <v>1258</v>
      </c>
      <c r="I511" s="9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8"/>
        <v>41034.208333333336</v>
      </c>
      <c r="O511" s="11">
        <f t="shared" si="29"/>
        <v>41044.208333333336</v>
      </c>
      <c r="P511" t="b">
        <v>0</v>
      </c>
      <c r="Q511" t="b">
        <v>0</v>
      </c>
      <c r="R511" t="s">
        <v>33</v>
      </c>
      <c r="S511" s="4" t="str">
        <f t="array" ref="S511:T511">_xlfn.TEXTSPLIT(R511,"/")</f>
        <v>theater</v>
      </c>
      <c r="T511" s="4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21">
        <f t="shared" si="30"/>
        <v>70.908396946564892</v>
      </c>
      <c r="G512" t="s">
        <v>20</v>
      </c>
      <c r="H512">
        <v>131</v>
      </c>
      <c r="I512" s="9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8"/>
        <v>43251.208333333328</v>
      </c>
      <c r="O512" s="11">
        <f t="shared" si="29"/>
        <v>43275.208333333328</v>
      </c>
      <c r="P512" t="b">
        <v>0</v>
      </c>
      <c r="Q512" t="b">
        <v>0</v>
      </c>
      <c r="R512" t="s">
        <v>53</v>
      </c>
      <c r="S512" s="4" t="str">
        <f t="array" ref="S512:T512">_xlfn.TEXTSPLIT(R512,"/")</f>
        <v>film &amp; video</v>
      </c>
      <c r="T512" s="4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21">
        <f t="shared" si="30"/>
        <v>98.060773480662988</v>
      </c>
      <c r="G513" t="s">
        <v>14</v>
      </c>
      <c r="H513">
        <v>362</v>
      </c>
      <c r="I513" s="9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8"/>
        <v>43671.208333333328</v>
      </c>
      <c r="O513" s="11">
        <f t="shared" si="29"/>
        <v>43681.208333333328</v>
      </c>
      <c r="P513" t="b">
        <v>0</v>
      </c>
      <c r="Q513" t="b">
        <v>0</v>
      </c>
      <c r="R513" t="s">
        <v>33</v>
      </c>
      <c r="S513" s="4" t="str">
        <f t="array" ref="S513:T513">_xlfn.TEXTSPLIT(R513,"/")</f>
        <v>theater</v>
      </c>
      <c r="T513" s="4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21">
        <f t="shared" si="30"/>
        <v>53.046025104602514</v>
      </c>
      <c r="G514" t="s">
        <v>20</v>
      </c>
      <c r="H514">
        <v>239</v>
      </c>
      <c r="I514" s="9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ref="N514:N577" si="32">(((L514/60)/60)/24)+DATE(1970,1,1)</f>
        <v>41825.208333333336</v>
      </c>
      <c r="O514" s="11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s="4" t="str">
        <f t="array" ref="S514:T514">_xlfn.TEXTSPLIT(R514,"/")</f>
        <v>games</v>
      </c>
      <c r="T514" s="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21">
        <f t="shared" si="30"/>
        <v>93.142857142857139</v>
      </c>
      <c r="G515" t="s">
        <v>74</v>
      </c>
      <c r="H515">
        <v>35</v>
      </c>
      <c r="I515" s="9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si="32"/>
        <v>40430.208333333336</v>
      </c>
      <c r="O515" s="11">
        <f t="shared" si="33"/>
        <v>40432.208333333336</v>
      </c>
      <c r="P515" t="b">
        <v>0</v>
      </c>
      <c r="Q515" t="b">
        <v>0</v>
      </c>
      <c r="R515" t="s">
        <v>269</v>
      </c>
      <c r="S515" s="4" t="str">
        <f t="array" ref="S515:T515">_xlfn.TEXTSPLIT(R515,"/")</f>
        <v>film &amp; video</v>
      </c>
      <c r="T515" s="4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21">
        <f t="shared" ref="F516:F579" si="34">IFERROR(E516/H516,0)</f>
        <v>58.945075757575758</v>
      </c>
      <c r="G516" t="s">
        <v>74</v>
      </c>
      <c r="H516">
        <v>528</v>
      </c>
      <c r="I516" s="9">
        <f t="shared" ref="I516:I579" si="35">IFERROR(E516/H516,0)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2"/>
        <v>41614.25</v>
      </c>
      <c r="O516" s="11">
        <f t="shared" si="33"/>
        <v>41619.25</v>
      </c>
      <c r="P516" t="b">
        <v>0</v>
      </c>
      <c r="Q516" t="b">
        <v>1</v>
      </c>
      <c r="R516" t="s">
        <v>23</v>
      </c>
      <c r="S516" s="4" t="str">
        <f t="array" ref="S516:T516">_xlfn.TEXTSPLIT(R516,"/")</f>
        <v>music</v>
      </c>
      <c r="T516" s="4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21">
        <f t="shared" si="34"/>
        <v>36.067669172932334</v>
      </c>
      <c r="G517" t="s">
        <v>14</v>
      </c>
      <c r="H517">
        <v>133</v>
      </c>
      <c r="I517" s="9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2"/>
        <v>40900.25</v>
      </c>
      <c r="O517" s="11">
        <f t="shared" si="33"/>
        <v>40902.25</v>
      </c>
      <c r="P517" t="b">
        <v>0</v>
      </c>
      <c r="Q517" t="b">
        <v>1</v>
      </c>
      <c r="R517" t="s">
        <v>33</v>
      </c>
      <c r="S517" s="4" t="str">
        <f t="array" ref="S517:T517">_xlfn.TEXTSPLIT(R517,"/")</f>
        <v>theater</v>
      </c>
      <c r="T517" s="4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21">
        <f t="shared" si="34"/>
        <v>63.030732860520096</v>
      </c>
      <c r="G518" t="s">
        <v>14</v>
      </c>
      <c r="H518">
        <v>846</v>
      </c>
      <c r="I518" s="9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2"/>
        <v>40396.208333333336</v>
      </c>
      <c r="O518" s="11">
        <f t="shared" si="33"/>
        <v>40434.208333333336</v>
      </c>
      <c r="P518" t="b">
        <v>0</v>
      </c>
      <c r="Q518" t="b">
        <v>0</v>
      </c>
      <c r="R518" t="s">
        <v>68</v>
      </c>
      <c r="S518" s="4" t="str">
        <f t="array" ref="S518:T518">_xlfn.TEXTSPLIT(R518,"/")</f>
        <v>publishing</v>
      </c>
      <c r="T518" s="4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21">
        <f t="shared" si="34"/>
        <v>84.717948717948715</v>
      </c>
      <c r="G519" t="s">
        <v>20</v>
      </c>
      <c r="H519">
        <v>78</v>
      </c>
      <c r="I519" s="9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2"/>
        <v>42860.208333333328</v>
      </c>
      <c r="O519" s="11">
        <f t="shared" si="33"/>
        <v>42865.208333333328</v>
      </c>
      <c r="P519" t="b">
        <v>0</v>
      </c>
      <c r="Q519" t="b">
        <v>0</v>
      </c>
      <c r="R519" t="s">
        <v>17</v>
      </c>
      <c r="S519" s="4" t="str">
        <f t="array" ref="S519:T519">_xlfn.TEXTSPLIT(R519,"/")</f>
        <v>food</v>
      </c>
      <c r="T519" s="4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21">
        <f t="shared" si="34"/>
        <v>62.2</v>
      </c>
      <c r="G520" t="s">
        <v>14</v>
      </c>
      <c r="H520">
        <v>10</v>
      </c>
      <c r="I520" s="9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2"/>
        <v>43154.25</v>
      </c>
      <c r="O520" s="11">
        <f t="shared" si="33"/>
        <v>43156.25</v>
      </c>
      <c r="P520" t="b">
        <v>0</v>
      </c>
      <c r="Q520" t="b">
        <v>1</v>
      </c>
      <c r="R520" t="s">
        <v>71</v>
      </c>
      <c r="S520" s="4" t="str">
        <f t="array" ref="S520:T520">_xlfn.TEXTSPLIT(R520,"/")</f>
        <v>film &amp; video</v>
      </c>
      <c r="T520" s="4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21">
        <f t="shared" si="34"/>
        <v>101.97518330513255</v>
      </c>
      <c r="G521" t="s">
        <v>20</v>
      </c>
      <c r="H521">
        <v>1773</v>
      </c>
      <c r="I521" s="9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2"/>
        <v>42012.25</v>
      </c>
      <c r="O521" s="11">
        <f t="shared" si="33"/>
        <v>42026.25</v>
      </c>
      <c r="P521" t="b">
        <v>0</v>
      </c>
      <c r="Q521" t="b">
        <v>1</v>
      </c>
      <c r="R521" t="s">
        <v>23</v>
      </c>
      <c r="S521" s="4" t="str">
        <f t="array" ref="S521:T521">_xlfn.TEXTSPLIT(R521,"/")</f>
        <v>music</v>
      </c>
      <c r="T521" s="4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21">
        <f t="shared" si="34"/>
        <v>106.4375</v>
      </c>
      <c r="G522" t="s">
        <v>20</v>
      </c>
      <c r="H522">
        <v>32</v>
      </c>
      <c r="I522" s="9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2"/>
        <v>43574.208333333328</v>
      </c>
      <c r="O522" s="11">
        <f t="shared" si="33"/>
        <v>43577.208333333328</v>
      </c>
      <c r="P522" t="b">
        <v>0</v>
      </c>
      <c r="Q522" t="b">
        <v>0</v>
      </c>
      <c r="R522" t="s">
        <v>33</v>
      </c>
      <c r="S522" s="4" t="str">
        <f t="array" ref="S522:T522">_xlfn.TEXTSPLIT(R522,"/")</f>
        <v>theater</v>
      </c>
      <c r="T522" s="4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21">
        <f t="shared" si="34"/>
        <v>29.975609756097562</v>
      </c>
      <c r="G523" t="s">
        <v>20</v>
      </c>
      <c r="H523">
        <v>369</v>
      </c>
      <c r="I523" s="9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2"/>
        <v>42605.208333333328</v>
      </c>
      <c r="O523" s="11">
        <f t="shared" si="33"/>
        <v>42611.208333333328</v>
      </c>
      <c r="P523" t="b">
        <v>0</v>
      </c>
      <c r="Q523" t="b">
        <v>1</v>
      </c>
      <c r="R523" t="s">
        <v>53</v>
      </c>
      <c r="S523" s="4" t="str">
        <f t="array" ref="S523:T523">_xlfn.TEXTSPLIT(R523,"/")</f>
        <v>film &amp; video</v>
      </c>
      <c r="T523" s="4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21">
        <f t="shared" si="34"/>
        <v>85.806282722513089</v>
      </c>
      <c r="G524" t="s">
        <v>14</v>
      </c>
      <c r="H524">
        <v>191</v>
      </c>
      <c r="I524" s="9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2"/>
        <v>41093.208333333336</v>
      </c>
      <c r="O524" s="11">
        <f t="shared" si="33"/>
        <v>41105.208333333336</v>
      </c>
      <c r="P524" t="b">
        <v>0</v>
      </c>
      <c r="Q524" t="b">
        <v>0</v>
      </c>
      <c r="R524" t="s">
        <v>100</v>
      </c>
      <c r="S524" s="4" t="str">
        <f t="array" ref="S524:T524">_xlfn.TEXTSPLIT(R524,"/")</f>
        <v>film &amp; video</v>
      </c>
      <c r="T524" s="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21">
        <f t="shared" si="34"/>
        <v>70.82022471910112</v>
      </c>
      <c r="G525" t="s">
        <v>20</v>
      </c>
      <c r="H525">
        <v>89</v>
      </c>
      <c r="I525" s="9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2"/>
        <v>40241.25</v>
      </c>
      <c r="O525" s="11">
        <f t="shared" si="33"/>
        <v>40246.25</v>
      </c>
      <c r="P525" t="b">
        <v>0</v>
      </c>
      <c r="Q525" t="b">
        <v>0</v>
      </c>
      <c r="R525" t="s">
        <v>100</v>
      </c>
      <c r="S525" s="4" t="str">
        <f t="array" ref="S525:T525">_xlfn.TEXTSPLIT(R525,"/")</f>
        <v>film &amp; video</v>
      </c>
      <c r="T525" s="4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21">
        <f t="shared" si="34"/>
        <v>40.998484082870135</v>
      </c>
      <c r="G526" t="s">
        <v>14</v>
      </c>
      <c r="H526">
        <v>1979</v>
      </c>
      <c r="I526" s="9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2"/>
        <v>40294.208333333336</v>
      </c>
      <c r="O526" s="11">
        <f t="shared" si="33"/>
        <v>40307.208333333336</v>
      </c>
      <c r="P526" t="b">
        <v>0</v>
      </c>
      <c r="Q526" t="b">
        <v>0</v>
      </c>
      <c r="R526" t="s">
        <v>33</v>
      </c>
      <c r="S526" s="4" t="str">
        <f t="array" ref="S526:T526">_xlfn.TEXTSPLIT(R526,"/")</f>
        <v>theater</v>
      </c>
      <c r="T526" s="4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21">
        <f t="shared" si="34"/>
        <v>28.063492063492063</v>
      </c>
      <c r="G527" t="s">
        <v>14</v>
      </c>
      <c r="H527">
        <v>63</v>
      </c>
      <c r="I527" s="9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2"/>
        <v>40505.25</v>
      </c>
      <c r="O527" s="11">
        <f t="shared" si="33"/>
        <v>40509.25</v>
      </c>
      <c r="P527" t="b">
        <v>0</v>
      </c>
      <c r="Q527" t="b">
        <v>0</v>
      </c>
      <c r="R527" t="s">
        <v>65</v>
      </c>
      <c r="S527" s="4" t="str">
        <f t="array" ref="S527:T527">_xlfn.TEXTSPLIT(R527,"/")</f>
        <v>technology</v>
      </c>
      <c r="T527" s="4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21">
        <f t="shared" si="34"/>
        <v>88.054421768707485</v>
      </c>
      <c r="G528" t="s">
        <v>20</v>
      </c>
      <c r="H528">
        <v>147</v>
      </c>
      <c r="I528" s="9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2"/>
        <v>42364.25</v>
      </c>
      <c r="O528" s="11">
        <f t="shared" si="33"/>
        <v>42401.25</v>
      </c>
      <c r="P528" t="b">
        <v>0</v>
      </c>
      <c r="Q528" t="b">
        <v>1</v>
      </c>
      <c r="R528" t="s">
        <v>33</v>
      </c>
      <c r="S528" s="4" t="str">
        <f t="array" ref="S528:T528">_xlfn.TEXTSPLIT(R528,"/")</f>
        <v>theater</v>
      </c>
      <c r="T528" s="4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21">
        <f t="shared" si="34"/>
        <v>31</v>
      </c>
      <c r="G529" t="s">
        <v>14</v>
      </c>
      <c r="H529">
        <v>6080</v>
      </c>
      <c r="I529" s="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2"/>
        <v>42405.25</v>
      </c>
      <c r="O529" s="11">
        <f t="shared" si="33"/>
        <v>42441.25</v>
      </c>
      <c r="P529" t="b">
        <v>0</v>
      </c>
      <c r="Q529" t="b">
        <v>0</v>
      </c>
      <c r="R529" t="s">
        <v>71</v>
      </c>
      <c r="S529" s="4" t="str">
        <f t="array" ref="S529:T529">_xlfn.TEXTSPLIT(R529,"/")</f>
        <v>film &amp; video</v>
      </c>
      <c r="T529" s="4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21">
        <f t="shared" si="34"/>
        <v>90.337500000000006</v>
      </c>
      <c r="G530" t="s">
        <v>14</v>
      </c>
      <c r="H530">
        <v>80</v>
      </c>
      <c r="I530" s="9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2"/>
        <v>41601.25</v>
      </c>
      <c r="O530" s="11">
        <f t="shared" si="33"/>
        <v>41646.25</v>
      </c>
      <c r="P530" t="b">
        <v>0</v>
      </c>
      <c r="Q530" t="b">
        <v>0</v>
      </c>
      <c r="R530" t="s">
        <v>60</v>
      </c>
      <c r="S530" s="4" t="str">
        <f t="array" ref="S530:T530">_xlfn.TEXTSPLIT(R530,"/")</f>
        <v>music</v>
      </c>
      <c r="T530" s="4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21">
        <f t="shared" si="34"/>
        <v>63.777777777777779</v>
      </c>
      <c r="G531" t="s">
        <v>14</v>
      </c>
      <c r="H531">
        <v>9</v>
      </c>
      <c r="I531" s="9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2"/>
        <v>41769.208333333336</v>
      </c>
      <c r="O531" s="11">
        <f t="shared" si="33"/>
        <v>41797.208333333336</v>
      </c>
      <c r="P531" t="b">
        <v>0</v>
      </c>
      <c r="Q531" t="b">
        <v>0</v>
      </c>
      <c r="R531" t="s">
        <v>89</v>
      </c>
      <c r="S531" s="4" t="str">
        <f t="array" ref="S531:T531">_xlfn.TEXTSPLIT(R531,"/")</f>
        <v>games</v>
      </c>
      <c r="T531" s="4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21">
        <f t="shared" si="34"/>
        <v>53.995515695067262</v>
      </c>
      <c r="G532" t="s">
        <v>14</v>
      </c>
      <c r="H532">
        <v>1784</v>
      </c>
      <c r="I532" s="9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2"/>
        <v>40421.208333333336</v>
      </c>
      <c r="O532" s="11">
        <f t="shared" si="33"/>
        <v>40435.208333333336</v>
      </c>
      <c r="P532" t="b">
        <v>0</v>
      </c>
      <c r="Q532" t="b">
        <v>1</v>
      </c>
      <c r="R532" t="s">
        <v>119</v>
      </c>
      <c r="S532" s="4" t="str">
        <f t="array" ref="S532:T532">_xlfn.TEXTSPLIT(R532,"/")</f>
        <v>publishing</v>
      </c>
      <c r="T532" s="4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21">
        <f t="shared" si="34"/>
        <v>48.993956043956047</v>
      </c>
      <c r="G533" t="s">
        <v>47</v>
      </c>
      <c r="H533">
        <v>3640</v>
      </c>
      <c r="I533" s="9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2"/>
        <v>41589.25</v>
      </c>
      <c r="O533" s="11">
        <f t="shared" si="33"/>
        <v>41645.25</v>
      </c>
      <c r="P533" t="b">
        <v>0</v>
      </c>
      <c r="Q533" t="b">
        <v>0</v>
      </c>
      <c r="R533" t="s">
        <v>89</v>
      </c>
      <c r="S533" s="4" t="str">
        <f t="array" ref="S533:T533">_xlfn.TEXTSPLIT(R533,"/")</f>
        <v>games</v>
      </c>
      <c r="T533" s="4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21">
        <f t="shared" si="34"/>
        <v>63.857142857142854</v>
      </c>
      <c r="G534" t="s">
        <v>20</v>
      </c>
      <c r="H534">
        <v>126</v>
      </c>
      <c r="I534" s="9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2"/>
        <v>43125.25</v>
      </c>
      <c r="O534" s="11">
        <f t="shared" si="33"/>
        <v>43126.25</v>
      </c>
      <c r="P534" t="b">
        <v>0</v>
      </c>
      <c r="Q534" t="b">
        <v>0</v>
      </c>
      <c r="R534" t="s">
        <v>33</v>
      </c>
      <c r="S534" s="4" t="str">
        <f t="array" ref="S534:T534">_xlfn.TEXTSPLIT(R534,"/")</f>
        <v>theater</v>
      </c>
      <c r="T534" s="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21">
        <f t="shared" si="34"/>
        <v>82.996393146979258</v>
      </c>
      <c r="G535" t="s">
        <v>20</v>
      </c>
      <c r="H535">
        <v>2218</v>
      </c>
      <c r="I535" s="9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2"/>
        <v>41479.208333333336</v>
      </c>
      <c r="O535" s="11">
        <f t="shared" si="33"/>
        <v>41515.208333333336</v>
      </c>
      <c r="P535" t="b">
        <v>0</v>
      </c>
      <c r="Q535" t="b">
        <v>0</v>
      </c>
      <c r="R535" t="s">
        <v>60</v>
      </c>
      <c r="S535" s="4" t="str">
        <f t="array" ref="S535:T535">_xlfn.TEXTSPLIT(R535,"/")</f>
        <v>music</v>
      </c>
      <c r="T535" s="4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21">
        <f t="shared" si="34"/>
        <v>55.08230452674897</v>
      </c>
      <c r="G536" t="s">
        <v>14</v>
      </c>
      <c r="H536">
        <v>243</v>
      </c>
      <c r="I536" s="9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2"/>
        <v>43329.208333333328</v>
      </c>
      <c r="O536" s="11">
        <f t="shared" si="33"/>
        <v>43330.208333333328</v>
      </c>
      <c r="P536" t="b">
        <v>0</v>
      </c>
      <c r="Q536" t="b">
        <v>1</v>
      </c>
      <c r="R536" t="s">
        <v>53</v>
      </c>
      <c r="S536" s="4" t="str">
        <f t="array" ref="S536:T536">_xlfn.TEXTSPLIT(R536,"/")</f>
        <v>film &amp; video</v>
      </c>
      <c r="T536" s="4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21">
        <f t="shared" si="34"/>
        <v>62.044554455445542</v>
      </c>
      <c r="G537" t="s">
        <v>20</v>
      </c>
      <c r="H537">
        <v>202</v>
      </c>
      <c r="I537" s="9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2"/>
        <v>43259.208333333328</v>
      </c>
      <c r="O537" s="11">
        <f t="shared" si="33"/>
        <v>43261.208333333328</v>
      </c>
      <c r="P537" t="b">
        <v>0</v>
      </c>
      <c r="Q537" t="b">
        <v>1</v>
      </c>
      <c r="R537" t="s">
        <v>33</v>
      </c>
      <c r="S537" s="4" t="str">
        <f t="array" ref="S537:T537">_xlfn.TEXTSPLIT(R537,"/")</f>
        <v>theater</v>
      </c>
      <c r="T537" s="4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21">
        <f t="shared" si="34"/>
        <v>104.97857142857143</v>
      </c>
      <c r="G538" t="s">
        <v>20</v>
      </c>
      <c r="H538">
        <v>140</v>
      </c>
      <c r="I538" s="9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2"/>
        <v>40414.208333333336</v>
      </c>
      <c r="O538" s="11">
        <f t="shared" si="33"/>
        <v>40440.208333333336</v>
      </c>
      <c r="P538" t="b">
        <v>0</v>
      </c>
      <c r="Q538" t="b">
        <v>0</v>
      </c>
      <c r="R538" t="s">
        <v>119</v>
      </c>
      <c r="S538" s="4" t="str">
        <f t="array" ref="S538:T538">_xlfn.TEXTSPLIT(R538,"/")</f>
        <v>publishing</v>
      </c>
      <c r="T538" s="4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21">
        <f t="shared" si="34"/>
        <v>94.044676806083643</v>
      </c>
      <c r="G539" t="s">
        <v>20</v>
      </c>
      <c r="H539">
        <v>1052</v>
      </c>
      <c r="I539" s="9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2"/>
        <v>43342.208333333328</v>
      </c>
      <c r="O539" s="11">
        <f t="shared" si="33"/>
        <v>43365.208333333328</v>
      </c>
      <c r="P539" t="b">
        <v>1</v>
      </c>
      <c r="Q539" t="b">
        <v>1</v>
      </c>
      <c r="R539" t="s">
        <v>42</v>
      </c>
      <c r="S539" s="4" t="str">
        <f t="array" ref="S539:T539">_xlfn.TEXTSPLIT(R539,"/")</f>
        <v>film &amp; video</v>
      </c>
      <c r="T539" s="4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21">
        <f t="shared" si="34"/>
        <v>44.007716049382715</v>
      </c>
      <c r="G540" t="s">
        <v>14</v>
      </c>
      <c r="H540">
        <v>1296</v>
      </c>
      <c r="I540" s="9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2"/>
        <v>41539.208333333336</v>
      </c>
      <c r="O540" s="11">
        <f t="shared" si="33"/>
        <v>41555.208333333336</v>
      </c>
      <c r="P540" t="b">
        <v>0</v>
      </c>
      <c r="Q540" t="b">
        <v>0</v>
      </c>
      <c r="R540" t="s">
        <v>292</v>
      </c>
      <c r="S540" s="4" t="str">
        <f t="array" ref="S540:T540">_xlfn.TEXTSPLIT(R540,"/")</f>
        <v>games</v>
      </c>
      <c r="T540" s="4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21">
        <f t="shared" si="34"/>
        <v>92.467532467532465</v>
      </c>
      <c r="G541" t="s">
        <v>14</v>
      </c>
      <c r="H541">
        <v>77</v>
      </c>
      <c r="I541" s="9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2"/>
        <v>43647.208333333328</v>
      </c>
      <c r="O541" s="11">
        <f t="shared" si="33"/>
        <v>43653.208333333328</v>
      </c>
      <c r="P541" t="b">
        <v>0</v>
      </c>
      <c r="Q541" t="b">
        <v>1</v>
      </c>
      <c r="R541" t="s">
        <v>17</v>
      </c>
      <c r="S541" s="4" t="str">
        <f t="array" ref="S541:T541">_xlfn.TEXTSPLIT(R541,"/")</f>
        <v>food</v>
      </c>
      <c r="T541" s="4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21">
        <f t="shared" si="34"/>
        <v>57.072874493927124</v>
      </c>
      <c r="G542" t="s">
        <v>20</v>
      </c>
      <c r="H542">
        <v>247</v>
      </c>
      <c r="I542" s="9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2"/>
        <v>43225.208333333328</v>
      </c>
      <c r="O542" s="11">
        <f t="shared" si="33"/>
        <v>43247.208333333328</v>
      </c>
      <c r="P542" t="b">
        <v>0</v>
      </c>
      <c r="Q542" t="b">
        <v>0</v>
      </c>
      <c r="R542" t="s">
        <v>122</v>
      </c>
      <c r="S542" s="4" t="str">
        <f t="array" ref="S542:T542">_xlfn.TEXTSPLIT(R542,"/")</f>
        <v>photography</v>
      </c>
      <c r="T542" s="4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21">
        <f t="shared" si="34"/>
        <v>109.07848101265823</v>
      </c>
      <c r="G543" t="s">
        <v>14</v>
      </c>
      <c r="H543">
        <v>395</v>
      </c>
      <c r="I543" s="9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2"/>
        <v>42165.208333333328</v>
      </c>
      <c r="O543" s="11">
        <f t="shared" si="33"/>
        <v>42191.208333333328</v>
      </c>
      <c r="P543" t="b">
        <v>0</v>
      </c>
      <c r="Q543" t="b">
        <v>0</v>
      </c>
      <c r="R543" t="s">
        <v>292</v>
      </c>
      <c r="S543" s="4" t="str">
        <f t="array" ref="S543:T543">_xlfn.TEXTSPLIT(R543,"/")</f>
        <v>games</v>
      </c>
      <c r="T543" s="4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21">
        <f t="shared" si="34"/>
        <v>39.387755102040813</v>
      </c>
      <c r="G544" t="s">
        <v>14</v>
      </c>
      <c r="H544">
        <v>49</v>
      </c>
      <c r="I544" s="9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2"/>
        <v>42391.25</v>
      </c>
      <c r="O544" s="11">
        <f t="shared" si="33"/>
        <v>42421.25</v>
      </c>
      <c r="P544" t="b">
        <v>0</v>
      </c>
      <c r="Q544" t="b">
        <v>0</v>
      </c>
      <c r="R544" t="s">
        <v>60</v>
      </c>
      <c r="S544" s="4" t="str">
        <f t="array" ref="S544:T544">_xlfn.TEXTSPLIT(R544,"/")</f>
        <v>music</v>
      </c>
      <c r="T544" s="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21">
        <f t="shared" si="34"/>
        <v>77.022222222222226</v>
      </c>
      <c r="G545" t="s">
        <v>14</v>
      </c>
      <c r="H545">
        <v>180</v>
      </c>
      <c r="I545" s="9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2"/>
        <v>41528.208333333336</v>
      </c>
      <c r="O545" s="11">
        <f t="shared" si="33"/>
        <v>41543.208333333336</v>
      </c>
      <c r="P545" t="b">
        <v>0</v>
      </c>
      <c r="Q545" t="b">
        <v>0</v>
      </c>
      <c r="R545" t="s">
        <v>89</v>
      </c>
      <c r="S545" s="4" t="str">
        <f t="array" ref="S545:T545">_xlfn.TEXTSPLIT(R545,"/")</f>
        <v>games</v>
      </c>
      <c r="T545" s="4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21">
        <f t="shared" si="34"/>
        <v>92.166666666666671</v>
      </c>
      <c r="G546" t="s">
        <v>20</v>
      </c>
      <c r="H546">
        <v>84</v>
      </c>
      <c r="I546" s="9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2"/>
        <v>42377.25</v>
      </c>
      <c r="O546" s="11">
        <f t="shared" si="33"/>
        <v>42390.25</v>
      </c>
      <c r="P546" t="b">
        <v>0</v>
      </c>
      <c r="Q546" t="b">
        <v>0</v>
      </c>
      <c r="R546" t="s">
        <v>23</v>
      </c>
      <c r="S546" s="4" t="str">
        <f t="array" ref="S546:T546">_xlfn.TEXTSPLIT(R546,"/")</f>
        <v>music</v>
      </c>
      <c r="T546" s="4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21">
        <f t="shared" si="34"/>
        <v>61.007063197026021</v>
      </c>
      <c r="G547" t="s">
        <v>14</v>
      </c>
      <c r="H547">
        <v>2690</v>
      </c>
      <c r="I547" s="9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2"/>
        <v>43824.25</v>
      </c>
      <c r="O547" s="11">
        <f t="shared" si="33"/>
        <v>43844.25</v>
      </c>
      <c r="P547" t="b">
        <v>0</v>
      </c>
      <c r="Q547" t="b">
        <v>0</v>
      </c>
      <c r="R547" t="s">
        <v>33</v>
      </c>
      <c r="S547" s="4" t="str">
        <f t="array" ref="S547:T547">_xlfn.TEXTSPLIT(R547,"/")</f>
        <v>theater</v>
      </c>
      <c r="T547" s="4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21">
        <f t="shared" si="34"/>
        <v>78.068181818181813</v>
      </c>
      <c r="G548" t="s">
        <v>20</v>
      </c>
      <c r="H548">
        <v>88</v>
      </c>
      <c r="I548" s="9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2"/>
        <v>43360.208333333328</v>
      </c>
      <c r="O548" s="11">
        <f t="shared" si="33"/>
        <v>43363.208333333328</v>
      </c>
      <c r="P548" t="b">
        <v>0</v>
      </c>
      <c r="Q548" t="b">
        <v>1</v>
      </c>
      <c r="R548" t="s">
        <v>33</v>
      </c>
      <c r="S548" s="4" t="str">
        <f t="array" ref="S548:T548">_xlfn.TEXTSPLIT(R548,"/")</f>
        <v>theater</v>
      </c>
      <c r="T548" s="4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21">
        <f t="shared" si="34"/>
        <v>80.75</v>
      </c>
      <c r="G549" t="s">
        <v>20</v>
      </c>
      <c r="H549">
        <v>156</v>
      </c>
      <c r="I549" s="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2"/>
        <v>42029.25</v>
      </c>
      <c r="O549" s="11">
        <f t="shared" si="33"/>
        <v>42041.25</v>
      </c>
      <c r="P549" t="b">
        <v>0</v>
      </c>
      <c r="Q549" t="b">
        <v>0</v>
      </c>
      <c r="R549" t="s">
        <v>53</v>
      </c>
      <c r="S549" s="4" t="str">
        <f t="array" ref="S549:T549">_xlfn.TEXTSPLIT(R549,"/")</f>
        <v>film &amp; video</v>
      </c>
      <c r="T549" s="4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21">
        <f t="shared" si="34"/>
        <v>59.991289782244557</v>
      </c>
      <c r="G550" t="s">
        <v>20</v>
      </c>
      <c r="H550">
        <v>2985</v>
      </c>
      <c r="I550" s="9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2"/>
        <v>42461.208333333328</v>
      </c>
      <c r="O550" s="11">
        <f t="shared" si="33"/>
        <v>42474.208333333328</v>
      </c>
      <c r="P550" t="b">
        <v>0</v>
      </c>
      <c r="Q550" t="b">
        <v>0</v>
      </c>
      <c r="R550" t="s">
        <v>33</v>
      </c>
      <c r="S550" s="4" t="str">
        <f t="array" ref="S550:T550">_xlfn.TEXTSPLIT(R550,"/")</f>
        <v>theater</v>
      </c>
      <c r="T550" s="4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21">
        <f t="shared" si="34"/>
        <v>110.03018372703411</v>
      </c>
      <c r="G551" t="s">
        <v>20</v>
      </c>
      <c r="H551">
        <v>762</v>
      </c>
      <c r="I551" s="9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2"/>
        <v>41422.208333333336</v>
      </c>
      <c r="O551" s="11">
        <f t="shared" si="33"/>
        <v>41431.208333333336</v>
      </c>
      <c r="P551" t="b">
        <v>0</v>
      </c>
      <c r="Q551" t="b">
        <v>0</v>
      </c>
      <c r="R551" t="s">
        <v>65</v>
      </c>
      <c r="S551" s="4" t="str">
        <f t="array" ref="S551:T551">_xlfn.TEXTSPLIT(R551,"/")</f>
        <v>technology</v>
      </c>
      <c r="T551" s="4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21">
        <f t="shared" si="34"/>
        <v>4</v>
      </c>
      <c r="G552" t="s">
        <v>74</v>
      </c>
      <c r="H552">
        <v>1</v>
      </c>
      <c r="I552" s="9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2"/>
        <v>40968.25</v>
      </c>
      <c r="O552" s="11">
        <f t="shared" si="33"/>
        <v>40989.208333333336</v>
      </c>
      <c r="P552" t="b">
        <v>0</v>
      </c>
      <c r="Q552" t="b">
        <v>0</v>
      </c>
      <c r="R552" t="s">
        <v>60</v>
      </c>
      <c r="S552" s="4" t="str">
        <f t="array" ref="S552:T552">_xlfn.TEXTSPLIT(R552,"/")</f>
        <v>music</v>
      </c>
      <c r="T552" s="4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21">
        <f t="shared" si="34"/>
        <v>37.99856063332134</v>
      </c>
      <c r="G553" t="s">
        <v>14</v>
      </c>
      <c r="H553">
        <v>2779</v>
      </c>
      <c r="I553" s="9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2"/>
        <v>41993.25</v>
      </c>
      <c r="O553" s="11">
        <f t="shared" si="33"/>
        <v>42033.25</v>
      </c>
      <c r="P553" t="b">
        <v>0</v>
      </c>
      <c r="Q553" t="b">
        <v>1</v>
      </c>
      <c r="R553" t="s">
        <v>28</v>
      </c>
      <c r="S553" s="4" t="str">
        <f t="array" ref="S553:T553">_xlfn.TEXTSPLIT(R553,"/")</f>
        <v>technology</v>
      </c>
      <c r="T553" s="4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21">
        <f t="shared" si="34"/>
        <v>96.369565217391298</v>
      </c>
      <c r="G554" t="s">
        <v>14</v>
      </c>
      <c r="H554">
        <v>92</v>
      </c>
      <c r="I554" s="9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2"/>
        <v>42700.25</v>
      </c>
      <c r="O554" s="11">
        <f t="shared" si="33"/>
        <v>42702.25</v>
      </c>
      <c r="P554" t="b">
        <v>0</v>
      </c>
      <c r="Q554" t="b">
        <v>0</v>
      </c>
      <c r="R554" t="s">
        <v>33</v>
      </c>
      <c r="S554" s="4" t="str">
        <f t="array" ref="S554:T554">_xlfn.TEXTSPLIT(R554,"/")</f>
        <v>theater</v>
      </c>
      <c r="T554" s="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21">
        <f t="shared" si="34"/>
        <v>72.978599221789878</v>
      </c>
      <c r="G555" t="s">
        <v>14</v>
      </c>
      <c r="H555">
        <v>1028</v>
      </c>
      <c r="I555" s="9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2"/>
        <v>40545.25</v>
      </c>
      <c r="O555" s="11">
        <f t="shared" si="33"/>
        <v>40546.25</v>
      </c>
      <c r="P555" t="b">
        <v>0</v>
      </c>
      <c r="Q555" t="b">
        <v>0</v>
      </c>
      <c r="R555" t="s">
        <v>23</v>
      </c>
      <c r="S555" s="4" t="str">
        <f t="array" ref="S555:T555">_xlfn.TEXTSPLIT(R555,"/")</f>
        <v>music</v>
      </c>
      <c r="T555" s="4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21">
        <f t="shared" si="34"/>
        <v>26.007220216606498</v>
      </c>
      <c r="G556" t="s">
        <v>20</v>
      </c>
      <c r="H556">
        <v>554</v>
      </c>
      <c r="I556" s="9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2"/>
        <v>42723.25</v>
      </c>
      <c r="O556" s="11">
        <f t="shared" si="33"/>
        <v>42729.25</v>
      </c>
      <c r="P556" t="b">
        <v>0</v>
      </c>
      <c r="Q556" t="b">
        <v>0</v>
      </c>
      <c r="R556" t="s">
        <v>60</v>
      </c>
      <c r="S556" s="4" t="str">
        <f t="array" ref="S556:T556">_xlfn.TEXTSPLIT(R556,"/")</f>
        <v>music</v>
      </c>
      <c r="T556" s="4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21">
        <f t="shared" si="34"/>
        <v>104.36296296296297</v>
      </c>
      <c r="G557" t="s">
        <v>20</v>
      </c>
      <c r="H557">
        <v>135</v>
      </c>
      <c r="I557" s="9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2"/>
        <v>41731.208333333336</v>
      </c>
      <c r="O557" s="11">
        <f t="shared" si="33"/>
        <v>41762.208333333336</v>
      </c>
      <c r="P557" t="b">
        <v>0</v>
      </c>
      <c r="Q557" t="b">
        <v>0</v>
      </c>
      <c r="R557" t="s">
        <v>23</v>
      </c>
      <c r="S557" s="4" t="str">
        <f t="array" ref="S557:T557">_xlfn.TEXTSPLIT(R557,"/")</f>
        <v>music</v>
      </c>
      <c r="T557" s="4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21">
        <f t="shared" si="34"/>
        <v>102.18852459016394</v>
      </c>
      <c r="G558" t="s">
        <v>20</v>
      </c>
      <c r="H558">
        <v>122</v>
      </c>
      <c r="I558" s="9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2"/>
        <v>40792.208333333336</v>
      </c>
      <c r="O558" s="11">
        <f t="shared" si="33"/>
        <v>40799.208333333336</v>
      </c>
      <c r="P558" t="b">
        <v>0</v>
      </c>
      <c r="Q558" t="b">
        <v>1</v>
      </c>
      <c r="R558" t="s">
        <v>206</v>
      </c>
      <c r="S558" s="4" t="str">
        <f t="array" ref="S558:T558">_xlfn.TEXTSPLIT(R558,"/")</f>
        <v>publishing</v>
      </c>
      <c r="T558" s="4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21">
        <f t="shared" si="34"/>
        <v>54.117647058823529</v>
      </c>
      <c r="G559" t="s">
        <v>20</v>
      </c>
      <c r="H559">
        <v>221</v>
      </c>
      <c r="I559" s="9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2"/>
        <v>42279.208333333328</v>
      </c>
      <c r="O559" s="11">
        <f t="shared" si="33"/>
        <v>42282.208333333328</v>
      </c>
      <c r="P559" t="b">
        <v>0</v>
      </c>
      <c r="Q559" t="b">
        <v>1</v>
      </c>
      <c r="R559" t="s">
        <v>474</v>
      </c>
      <c r="S559" s="4" t="str">
        <f t="array" ref="S559:T559">_xlfn.TEXTSPLIT(R559,"/")</f>
        <v>film &amp; video</v>
      </c>
      <c r="T559" s="4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21">
        <f t="shared" si="34"/>
        <v>63.222222222222221</v>
      </c>
      <c r="G560" t="s">
        <v>20</v>
      </c>
      <c r="H560">
        <v>126</v>
      </c>
      <c r="I560" s="9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2"/>
        <v>42424.25</v>
      </c>
      <c r="O560" s="11">
        <f t="shared" si="33"/>
        <v>42467.208333333328</v>
      </c>
      <c r="P560" t="b">
        <v>0</v>
      </c>
      <c r="Q560" t="b">
        <v>0</v>
      </c>
      <c r="R560" t="s">
        <v>33</v>
      </c>
      <c r="S560" s="4" t="str">
        <f t="array" ref="S560:T560">_xlfn.TEXTSPLIT(R560,"/")</f>
        <v>theater</v>
      </c>
      <c r="T560" s="4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21">
        <f t="shared" si="34"/>
        <v>104.03228962818004</v>
      </c>
      <c r="G561" t="s">
        <v>20</v>
      </c>
      <c r="H561">
        <v>1022</v>
      </c>
      <c r="I561" s="9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2"/>
        <v>42584.208333333328</v>
      </c>
      <c r="O561" s="11">
        <f t="shared" si="33"/>
        <v>42591.208333333328</v>
      </c>
      <c r="P561" t="b">
        <v>0</v>
      </c>
      <c r="Q561" t="b">
        <v>0</v>
      </c>
      <c r="R561" t="s">
        <v>33</v>
      </c>
      <c r="S561" s="4" t="str">
        <f t="array" ref="S561:T561">_xlfn.TEXTSPLIT(R561,"/")</f>
        <v>theater</v>
      </c>
      <c r="T561" s="4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21">
        <f t="shared" si="34"/>
        <v>49.994334277620396</v>
      </c>
      <c r="G562" t="s">
        <v>20</v>
      </c>
      <c r="H562">
        <v>3177</v>
      </c>
      <c r="I562" s="9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2"/>
        <v>40865.25</v>
      </c>
      <c r="O562" s="11">
        <f t="shared" si="33"/>
        <v>40905.25</v>
      </c>
      <c r="P562" t="b">
        <v>0</v>
      </c>
      <c r="Q562" t="b">
        <v>0</v>
      </c>
      <c r="R562" t="s">
        <v>71</v>
      </c>
      <c r="S562" s="4" t="str">
        <f t="array" ref="S562:T562">_xlfn.TEXTSPLIT(R562,"/")</f>
        <v>film &amp; video</v>
      </c>
      <c r="T562" s="4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21">
        <f t="shared" si="34"/>
        <v>56.015151515151516</v>
      </c>
      <c r="G563" t="s">
        <v>20</v>
      </c>
      <c r="H563">
        <v>198</v>
      </c>
      <c r="I563" s="9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2"/>
        <v>40833.208333333336</v>
      </c>
      <c r="O563" s="11">
        <f t="shared" si="33"/>
        <v>40835.208333333336</v>
      </c>
      <c r="P563" t="b">
        <v>0</v>
      </c>
      <c r="Q563" t="b">
        <v>0</v>
      </c>
      <c r="R563" t="s">
        <v>33</v>
      </c>
      <c r="S563" s="4" t="str">
        <f t="array" ref="S563:T563">_xlfn.TEXTSPLIT(R563,"/")</f>
        <v>theater</v>
      </c>
      <c r="T563" s="4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21">
        <f t="shared" si="34"/>
        <v>48.807692307692307</v>
      </c>
      <c r="G564" t="s">
        <v>14</v>
      </c>
      <c r="H564">
        <v>26</v>
      </c>
      <c r="I564" s="9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2"/>
        <v>43536.208333333328</v>
      </c>
      <c r="O564" s="11">
        <f t="shared" si="33"/>
        <v>43538.208333333328</v>
      </c>
      <c r="P564" t="b">
        <v>0</v>
      </c>
      <c r="Q564" t="b">
        <v>0</v>
      </c>
      <c r="R564" t="s">
        <v>23</v>
      </c>
      <c r="S564" s="4" t="str">
        <f t="array" ref="S564:T564">_xlfn.TEXTSPLIT(R564,"/")</f>
        <v>music</v>
      </c>
      <c r="T564" s="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21">
        <f t="shared" si="34"/>
        <v>60.082352941176474</v>
      </c>
      <c r="G565" t="s">
        <v>20</v>
      </c>
      <c r="H565">
        <v>85</v>
      </c>
      <c r="I565" s="9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2"/>
        <v>43417.25</v>
      </c>
      <c r="O565" s="11">
        <f t="shared" si="33"/>
        <v>43437.25</v>
      </c>
      <c r="P565" t="b">
        <v>0</v>
      </c>
      <c r="Q565" t="b">
        <v>0</v>
      </c>
      <c r="R565" t="s">
        <v>42</v>
      </c>
      <c r="S565" s="4" t="str">
        <f t="array" ref="S565:T565">_xlfn.TEXTSPLIT(R565,"/")</f>
        <v>film &amp; video</v>
      </c>
      <c r="T565" s="4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21">
        <f t="shared" si="34"/>
        <v>78.990502793296088</v>
      </c>
      <c r="G566" t="s">
        <v>14</v>
      </c>
      <c r="H566">
        <v>1790</v>
      </c>
      <c r="I566" s="9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2"/>
        <v>42078.208333333328</v>
      </c>
      <c r="O566" s="11">
        <f t="shared" si="33"/>
        <v>42086.208333333328</v>
      </c>
      <c r="P566" t="b">
        <v>0</v>
      </c>
      <c r="Q566" t="b">
        <v>0</v>
      </c>
      <c r="R566" t="s">
        <v>33</v>
      </c>
      <c r="S566" s="4" t="str">
        <f t="array" ref="S566:T566">_xlfn.TEXTSPLIT(R566,"/")</f>
        <v>theater</v>
      </c>
      <c r="T566" s="4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21">
        <f t="shared" si="34"/>
        <v>53.99499443826474</v>
      </c>
      <c r="G567" t="s">
        <v>20</v>
      </c>
      <c r="H567">
        <v>3596</v>
      </c>
      <c r="I567" s="9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2"/>
        <v>40862.25</v>
      </c>
      <c r="O567" s="11">
        <f t="shared" si="33"/>
        <v>40882.25</v>
      </c>
      <c r="P567" t="b">
        <v>0</v>
      </c>
      <c r="Q567" t="b">
        <v>0</v>
      </c>
      <c r="R567" t="s">
        <v>33</v>
      </c>
      <c r="S567" s="4" t="str">
        <f t="array" ref="S567:T567">_xlfn.TEXTSPLIT(R567,"/")</f>
        <v>theater</v>
      </c>
      <c r="T567" s="4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21">
        <f t="shared" si="34"/>
        <v>111.45945945945945</v>
      </c>
      <c r="G568" t="s">
        <v>14</v>
      </c>
      <c r="H568">
        <v>37</v>
      </c>
      <c r="I568" s="9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2"/>
        <v>42424.25</v>
      </c>
      <c r="O568" s="11">
        <f t="shared" si="33"/>
        <v>42447.208333333328</v>
      </c>
      <c r="P568" t="b">
        <v>0</v>
      </c>
      <c r="Q568" t="b">
        <v>1</v>
      </c>
      <c r="R568" t="s">
        <v>50</v>
      </c>
      <c r="S568" s="4" t="str">
        <f t="array" ref="S568:T568">_xlfn.TEXTSPLIT(R568,"/")</f>
        <v>music</v>
      </c>
      <c r="T568" s="4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21">
        <f t="shared" si="34"/>
        <v>60.922131147540981</v>
      </c>
      <c r="G569" t="s">
        <v>20</v>
      </c>
      <c r="H569">
        <v>244</v>
      </c>
      <c r="I569" s="9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2"/>
        <v>41830.208333333336</v>
      </c>
      <c r="O569" s="11">
        <f t="shared" si="33"/>
        <v>41832.208333333336</v>
      </c>
      <c r="P569" t="b">
        <v>0</v>
      </c>
      <c r="Q569" t="b">
        <v>0</v>
      </c>
      <c r="R569" t="s">
        <v>23</v>
      </c>
      <c r="S569" s="4" t="str">
        <f t="array" ref="S569:T569">_xlfn.TEXTSPLIT(R569,"/")</f>
        <v>music</v>
      </c>
      <c r="T569" s="4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21">
        <f t="shared" si="34"/>
        <v>26.0015444015444</v>
      </c>
      <c r="G570" t="s">
        <v>20</v>
      </c>
      <c r="H570">
        <v>5180</v>
      </c>
      <c r="I570" s="9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2"/>
        <v>40374.208333333336</v>
      </c>
      <c r="O570" s="11">
        <f t="shared" si="33"/>
        <v>40419.208333333336</v>
      </c>
      <c r="P570" t="b">
        <v>0</v>
      </c>
      <c r="Q570" t="b">
        <v>0</v>
      </c>
      <c r="R570" t="s">
        <v>33</v>
      </c>
      <c r="S570" s="4" t="str">
        <f t="array" ref="S570:T570">_xlfn.TEXTSPLIT(R570,"/")</f>
        <v>theater</v>
      </c>
      <c r="T570" s="4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21">
        <f t="shared" si="34"/>
        <v>80.993208828522924</v>
      </c>
      <c r="G571" t="s">
        <v>20</v>
      </c>
      <c r="H571">
        <v>589</v>
      </c>
      <c r="I571" s="9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2"/>
        <v>40554.25</v>
      </c>
      <c r="O571" s="11">
        <f t="shared" si="33"/>
        <v>40566.25</v>
      </c>
      <c r="P571" t="b">
        <v>0</v>
      </c>
      <c r="Q571" t="b">
        <v>0</v>
      </c>
      <c r="R571" t="s">
        <v>71</v>
      </c>
      <c r="S571" s="4" t="str">
        <f t="array" ref="S571:T571">_xlfn.TEXTSPLIT(R571,"/")</f>
        <v>film &amp; video</v>
      </c>
      <c r="T571" s="4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21">
        <f t="shared" si="34"/>
        <v>34.995963302752294</v>
      </c>
      <c r="G572" t="s">
        <v>20</v>
      </c>
      <c r="H572">
        <v>2725</v>
      </c>
      <c r="I572" s="9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2"/>
        <v>41993.25</v>
      </c>
      <c r="O572" s="11">
        <f t="shared" si="33"/>
        <v>41999.25</v>
      </c>
      <c r="P572" t="b">
        <v>0</v>
      </c>
      <c r="Q572" t="b">
        <v>1</v>
      </c>
      <c r="R572" t="s">
        <v>23</v>
      </c>
      <c r="S572" s="4" t="str">
        <f t="array" ref="S572:T572">_xlfn.TEXTSPLIT(R572,"/")</f>
        <v>music</v>
      </c>
      <c r="T572" s="4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21">
        <f t="shared" si="34"/>
        <v>94.142857142857139</v>
      </c>
      <c r="G573" t="s">
        <v>14</v>
      </c>
      <c r="H573">
        <v>35</v>
      </c>
      <c r="I573" s="9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2"/>
        <v>42174.208333333328</v>
      </c>
      <c r="O573" s="11">
        <f t="shared" si="33"/>
        <v>42221.208333333328</v>
      </c>
      <c r="P573" t="b">
        <v>0</v>
      </c>
      <c r="Q573" t="b">
        <v>0</v>
      </c>
      <c r="R573" t="s">
        <v>100</v>
      </c>
      <c r="S573" s="4" t="str">
        <f t="array" ref="S573:T573">_xlfn.TEXTSPLIT(R573,"/")</f>
        <v>film &amp; video</v>
      </c>
      <c r="T573" s="4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21">
        <f t="shared" si="34"/>
        <v>52.085106382978722</v>
      </c>
      <c r="G574" t="s">
        <v>74</v>
      </c>
      <c r="H574">
        <v>94</v>
      </c>
      <c r="I574" s="9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2"/>
        <v>42275.208333333328</v>
      </c>
      <c r="O574" s="11">
        <f t="shared" si="33"/>
        <v>42291.208333333328</v>
      </c>
      <c r="P574" t="b">
        <v>0</v>
      </c>
      <c r="Q574" t="b">
        <v>1</v>
      </c>
      <c r="R574" t="s">
        <v>23</v>
      </c>
      <c r="S574" s="4" t="str">
        <f t="array" ref="S574:T574">_xlfn.TEXTSPLIT(R574,"/")</f>
        <v>music</v>
      </c>
      <c r="T574" s="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21">
        <f t="shared" si="34"/>
        <v>24.986666666666668</v>
      </c>
      <c r="G575" t="s">
        <v>20</v>
      </c>
      <c r="H575">
        <v>300</v>
      </c>
      <c r="I575" s="9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2"/>
        <v>41761.208333333336</v>
      </c>
      <c r="O575" s="11">
        <f t="shared" si="33"/>
        <v>41763.208333333336</v>
      </c>
      <c r="P575" t="b">
        <v>0</v>
      </c>
      <c r="Q575" t="b">
        <v>0</v>
      </c>
      <c r="R575" t="s">
        <v>1029</v>
      </c>
      <c r="S575" s="4" t="str">
        <f t="array" ref="S575:T575">_xlfn.TEXTSPLIT(R575,"/")</f>
        <v>journalism</v>
      </c>
      <c r="T575" s="4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21">
        <f t="shared" si="34"/>
        <v>69.215277777777771</v>
      </c>
      <c r="G576" t="s">
        <v>20</v>
      </c>
      <c r="H576">
        <v>144</v>
      </c>
      <c r="I576" s="9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2"/>
        <v>43806.25</v>
      </c>
      <c r="O576" s="11">
        <f t="shared" si="33"/>
        <v>43816.25</v>
      </c>
      <c r="P576" t="b">
        <v>0</v>
      </c>
      <c r="Q576" t="b">
        <v>1</v>
      </c>
      <c r="R576" t="s">
        <v>17</v>
      </c>
      <c r="S576" s="4" t="str">
        <f t="array" ref="S576:T576">_xlfn.TEXTSPLIT(R576,"/")</f>
        <v>food</v>
      </c>
      <c r="T576" s="4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21">
        <f t="shared" si="34"/>
        <v>93.944444444444443</v>
      </c>
      <c r="G577" t="s">
        <v>14</v>
      </c>
      <c r="H577">
        <v>558</v>
      </c>
      <c r="I577" s="9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2"/>
        <v>41779.208333333336</v>
      </c>
      <c r="O577" s="11">
        <f t="shared" si="33"/>
        <v>41782.208333333336</v>
      </c>
      <c r="P577" t="b">
        <v>0</v>
      </c>
      <c r="Q577" t="b">
        <v>1</v>
      </c>
      <c r="R577" t="s">
        <v>33</v>
      </c>
      <c r="S577" s="4" t="str">
        <f t="array" ref="S577:T577">_xlfn.TEXTSPLIT(R577,"/")</f>
        <v>theater</v>
      </c>
      <c r="T577" s="4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21">
        <f t="shared" si="34"/>
        <v>98.40625</v>
      </c>
      <c r="G578" t="s">
        <v>14</v>
      </c>
      <c r="H578">
        <v>64</v>
      </c>
      <c r="I578" s="9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ref="N578:N641" si="36">(((L578/60)/60)/24)+DATE(1970,1,1)</f>
        <v>43040.208333333328</v>
      </c>
      <c r="O578" s="11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s="4" t="str">
        <f t="array" ref="S578:T578">_xlfn.TEXTSPLIT(R578,"/")</f>
        <v>theater</v>
      </c>
      <c r="T578" s="4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21">
        <f t="shared" si="34"/>
        <v>41.783783783783782</v>
      </c>
      <c r="G579" t="s">
        <v>74</v>
      </c>
      <c r="H579">
        <v>37</v>
      </c>
      <c r="I579" s="9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si="36"/>
        <v>40613.25</v>
      </c>
      <c r="O579" s="11">
        <f t="shared" si="37"/>
        <v>40639.208333333336</v>
      </c>
      <c r="P579" t="b">
        <v>0</v>
      </c>
      <c r="Q579" t="b">
        <v>0</v>
      </c>
      <c r="R579" t="s">
        <v>159</v>
      </c>
      <c r="S579" s="4" t="str">
        <f t="array" ref="S579:T579">_xlfn.TEXTSPLIT(R579,"/")</f>
        <v>music</v>
      </c>
      <c r="T579" s="4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21">
        <f t="shared" ref="F580:F643" si="38">IFERROR(E580/H580,0)</f>
        <v>65.991836734693877</v>
      </c>
      <c r="G580" t="s">
        <v>14</v>
      </c>
      <c r="H580">
        <v>245</v>
      </c>
      <c r="I580" s="9">
        <f t="shared" ref="I580:I643" si="39">IFERROR(E580/H580,0)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6"/>
        <v>40878.25</v>
      </c>
      <c r="O580" s="11">
        <f t="shared" si="37"/>
        <v>40881.25</v>
      </c>
      <c r="P580" t="b">
        <v>0</v>
      </c>
      <c r="Q580" t="b">
        <v>0</v>
      </c>
      <c r="R580" t="s">
        <v>474</v>
      </c>
      <c r="S580" s="4" t="str">
        <f t="array" ref="S580:T580">_xlfn.TEXTSPLIT(R580,"/")</f>
        <v>film &amp; video</v>
      </c>
      <c r="T580" s="4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21">
        <f t="shared" si="38"/>
        <v>72.05747126436782</v>
      </c>
      <c r="G581" t="s">
        <v>20</v>
      </c>
      <c r="H581">
        <v>87</v>
      </c>
      <c r="I581" s="9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6"/>
        <v>40762.208333333336</v>
      </c>
      <c r="O581" s="11">
        <f t="shared" si="37"/>
        <v>40774.208333333336</v>
      </c>
      <c r="P581" t="b">
        <v>0</v>
      </c>
      <c r="Q581" t="b">
        <v>0</v>
      </c>
      <c r="R581" t="s">
        <v>159</v>
      </c>
      <c r="S581" s="4" t="str">
        <f t="array" ref="S581:T581">_xlfn.TEXTSPLIT(R581,"/")</f>
        <v>music</v>
      </c>
      <c r="T581" s="4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21">
        <f t="shared" si="38"/>
        <v>48.003209242618745</v>
      </c>
      <c r="G582" t="s">
        <v>20</v>
      </c>
      <c r="H582">
        <v>3116</v>
      </c>
      <c r="I582" s="9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6"/>
        <v>41696.25</v>
      </c>
      <c r="O582" s="11">
        <f t="shared" si="37"/>
        <v>41704.25</v>
      </c>
      <c r="P582" t="b">
        <v>0</v>
      </c>
      <c r="Q582" t="b">
        <v>0</v>
      </c>
      <c r="R582" t="s">
        <v>33</v>
      </c>
      <c r="S582" s="4" t="str">
        <f t="array" ref="S582:T582">_xlfn.TEXTSPLIT(R582,"/")</f>
        <v>theater</v>
      </c>
      <c r="T582" s="4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21">
        <f t="shared" si="38"/>
        <v>54.098591549295776</v>
      </c>
      <c r="G583" t="s">
        <v>14</v>
      </c>
      <c r="H583">
        <v>71</v>
      </c>
      <c r="I583" s="9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6"/>
        <v>40662.208333333336</v>
      </c>
      <c r="O583" s="11">
        <f t="shared" si="37"/>
        <v>40677.208333333336</v>
      </c>
      <c r="P583" t="b">
        <v>0</v>
      </c>
      <c r="Q583" t="b">
        <v>0</v>
      </c>
      <c r="R583" t="s">
        <v>28</v>
      </c>
      <c r="S583" s="4" t="str">
        <f t="array" ref="S583:T583">_xlfn.TEXTSPLIT(R583,"/")</f>
        <v>technology</v>
      </c>
      <c r="T583" s="4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21">
        <f t="shared" si="38"/>
        <v>107.88095238095238</v>
      </c>
      <c r="G584" t="s">
        <v>14</v>
      </c>
      <c r="H584">
        <v>42</v>
      </c>
      <c r="I584" s="9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6"/>
        <v>42165.208333333328</v>
      </c>
      <c r="O584" s="11">
        <f t="shared" si="37"/>
        <v>42170.208333333328</v>
      </c>
      <c r="P584" t="b">
        <v>0</v>
      </c>
      <c r="Q584" t="b">
        <v>1</v>
      </c>
      <c r="R584" t="s">
        <v>89</v>
      </c>
      <c r="S584" s="4" t="str">
        <f t="array" ref="S584:T584">_xlfn.TEXTSPLIT(R584,"/")</f>
        <v>games</v>
      </c>
      <c r="T584" s="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21">
        <f t="shared" si="38"/>
        <v>67.034103410341032</v>
      </c>
      <c r="G585" t="s">
        <v>20</v>
      </c>
      <c r="H585">
        <v>909</v>
      </c>
      <c r="I585" s="9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6"/>
        <v>40959.25</v>
      </c>
      <c r="O585" s="11">
        <f t="shared" si="37"/>
        <v>40976.25</v>
      </c>
      <c r="P585" t="b">
        <v>0</v>
      </c>
      <c r="Q585" t="b">
        <v>0</v>
      </c>
      <c r="R585" t="s">
        <v>42</v>
      </c>
      <c r="S585" s="4" t="str">
        <f t="array" ref="S585:T585">_xlfn.TEXTSPLIT(R585,"/")</f>
        <v>film &amp; video</v>
      </c>
      <c r="T585" s="4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21">
        <f t="shared" si="38"/>
        <v>64.01425914445133</v>
      </c>
      <c r="G586" t="s">
        <v>20</v>
      </c>
      <c r="H586">
        <v>1613</v>
      </c>
      <c r="I586" s="9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6"/>
        <v>41024.208333333336</v>
      </c>
      <c r="O586" s="11">
        <f t="shared" si="37"/>
        <v>41038.208333333336</v>
      </c>
      <c r="P586" t="b">
        <v>0</v>
      </c>
      <c r="Q586" t="b">
        <v>0</v>
      </c>
      <c r="R586" t="s">
        <v>28</v>
      </c>
      <c r="S586" s="4" t="str">
        <f t="array" ref="S586:T586">_xlfn.TEXTSPLIT(R586,"/")</f>
        <v>technology</v>
      </c>
      <c r="T586" s="4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21">
        <f t="shared" si="38"/>
        <v>96.066176470588232</v>
      </c>
      <c r="G587" t="s">
        <v>20</v>
      </c>
      <c r="H587">
        <v>136</v>
      </c>
      <c r="I587" s="9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6"/>
        <v>40255.208333333336</v>
      </c>
      <c r="O587" s="11">
        <f t="shared" si="37"/>
        <v>40265.208333333336</v>
      </c>
      <c r="P587" t="b">
        <v>0</v>
      </c>
      <c r="Q587" t="b">
        <v>0</v>
      </c>
      <c r="R587" t="s">
        <v>206</v>
      </c>
      <c r="S587" s="4" t="str">
        <f t="array" ref="S587:T587">_xlfn.TEXTSPLIT(R587,"/")</f>
        <v>publishing</v>
      </c>
      <c r="T587" s="4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21">
        <f t="shared" si="38"/>
        <v>51.184615384615384</v>
      </c>
      <c r="G588" t="s">
        <v>20</v>
      </c>
      <c r="H588">
        <v>130</v>
      </c>
      <c r="I588" s="9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6"/>
        <v>40499.25</v>
      </c>
      <c r="O588" s="11">
        <f t="shared" si="37"/>
        <v>40518.25</v>
      </c>
      <c r="P588" t="b">
        <v>0</v>
      </c>
      <c r="Q588" t="b">
        <v>0</v>
      </c>
      <c r="R588" t="s">
        <v>23</v>
      </c>
      <c r="S588" s="4" t="str">
        <f t="array" ref="S588:T588">_xlfn.TEXTSPLIT(R588,"/")</f>
        <v>music</v>
      </c>
      <c r="T588" s="4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21">
        <f t="shared" si="38"/>
        <v>43.92307692307692</v>
      </c>
      <c r="G589" t="s">
        <v>14</v>
      </c>
      <c r="H589">
        <v>156</v>
      </c>
      <c r="I589" s="9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6"/>
        <v>43484.25</v>
      </c>
      <c r="O589" s="11">
        <f t="shared" si="37"/>
        <v>43536.208333333328</v>
      </c>
      <c r="P589" t="b">
        <v>0</v>
      </c>
      <c r="Q589" t="b">
        <v>1</v>
      </c>
      <c r="R589" t="s">
        <v>17</v>
      </c>
      <c r="S589" s="4" t="str">
        <f t="array" ref="S589:T589">_xlfn.TEXTSPLIT(R589,"/")</f>
        <v>food</v>
      </c>
      <c r="T589" s="4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21">
        <f t="shared" si="38"/>
        <v>91.021198830409361</v>
      </c>
      <c r="G590" t="s">
        <v>14</v>
      </c>
      <c r="H590">
        <v>1368</v>
      </c>
      <c r="I590" s="9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6"/>
        <v>40262.208333333336</v>
      </c>
      <c r="O590" s="11">
        <f t="shared" si="37"/>
        <v>40293.208333333336</v>
      </c>
      <c r="P590" t="b">
        <v>0</v>
      </c>
      <c r="Q590" t="b">
        <v>0</v>
      </c>
      <c r="R590" t="s">
        <v>33</v>
      </c>
      <c r="S590" s="4" t="str">
        <f t="array" ref="S590:T590">_xlfn.TEXTSPLIT(R590,"/")</f>
        <v>theater</v>
      </c>
      <c r="T590" s="4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21">
        <f t="shared" si="38"/>
        <v>50.127450980392155</v>
      </c>
      <c r="G591" t="s">
        <v>14</v>
      </c>
      <c r="H591">
        <v>102</v>
      </c>
      <c r="I591" s="9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6"/>
        <v>42190.208333333328</v>
      </c>
      <c r="O591" s="11">
        <f t="shared" si="37"/>
        <v>42197.208333333328</v>
      </c>
      <c r="P591" t="b">
        <v>0</v>
      </c>
      <c r="Q591" t="b">
        <v>0</v>
      </c>
      <c r="R591" t="s">
        <v>42</v>
      </c>
      <c r="S591" s="4" t="str">
        <f t="array" ref="S591:T591">_xlfn.TEXTSPLIT(R591,"/")</f>
        <v>film &amp; video</v>
      </c>
      <c r="T591" s="4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21">
        <f t="shared" si="38"/>
        <v>67.720930232558146</v>
      </c>
      <c r="G592" t="s">
        <v>14</v>
      </c>
      <c r="H592">
        <v>86</v>
      </c>
      <c r="I592" s="9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6"/>
        <v>41994.25</v>
      </c>
      <c r="O592" s="11">
        <f t="shared" si="37"/>
        <v>42005.25</v>
      </c>
      <c r="P592" t="b">
        <v>0</v>
      </c>
      <c r="Q592" t="b">
        <v>0</v>
      </c>
      <c r="R592" t="s">
        <v>133</v>
      </c>
      <c r="S592" s="4" t="str">
        <f t="array" ref="S592:T592">_xlfn.TEXTSPLIT(R592,"/")</f>
        <v>publishing</v>
      </c>
      <c r="T592" s="4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21">
        <f t="shared" si="38"/>
        <v>61.03921568627451</v>
      </c>
      <c r="G593" t="s">
        <v>20</v>
      </c>
      <c r="H593">
        <v>102</v>
      </c>
      <c r="I593" s="9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6"/>
        <v>40373.208333333336</v>
      </c>
      <c r="O593" s="11">
        <f t="shared" si="37"/>
        <v>40383.208333333336</v>
      </c>
      <c r="P593" t="b">
        <v>0</v>
      </c>
      <c r="Q593" t="b">
        <v>0</v>
      </c>
      <c r="R593" t="s">
        <v>89</v>
      </c>
      <c r="S593" s="4" t="str">
        <f t="array" ref="S593:T593">_xlfn.TEXTSPLIT(R593,"/")</f>
        <v>games</v>
      </c>
      <c r="T593" s="4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21">
        <f t="shared" si="38"/>
        <v>80.011857707509876</v>
      </c>
      <c r="G594" t="s">
        <v>14</v>
      </c>
      <c r="H594">
        <v>253</v>
      </c>
      <c r="I594" s="9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6"/>
        <v>41789.208333333336</v>
      </c>
      <c r="O594" s="11">
        <f t="shared" si="37"/>
        <v>41798.208333333336</v>
      </c>
      <c r="P594" t="b">
        <v>0</v>
      </c>
      <c r="Q594" t="b">
        <v>0</v>
      </c>
      <c r="R594" t="s">
        <v>33</v>
      </c>
      <c r="S594" s="4" t="str">
        <f t="array" ref="S594:T594">_xlfn.TEXTSPLIT(R594,"/")</f>
        <v>theater</v>
      </c>
      <c r="T594" s="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21">
        <f t="shared" si="38"/>
        <v>47.001497753369947</v>
      </c>
      <c r="G595" t="s">
        <v>20</v>
      </c>
      <c r="H595">
        <v>4006</v>
      </c>
      <c r="I595" s="9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6"/>
        <v>41724.208333333336</v>
      </c>
      <c r="O595" s="11">
        <f t="shared" si="37"/>
        <v>41737.208333333336</v>
      </c>
      <c r="P595" t="b">
        <v>0</v>
      </c>
      <c r="Q595" t="b">
        <v>0</v>
      </c>
      <c r="R595" t="s">
        <v>71</v>
      </c>
      <c r="S595" s="4" t="str">
        <f t="array" ref="S595:T595">_xlfn.TEXTSPLIT(R595,"/")</f>
        <v>film &amp; video</v>
      </c>
      <c r="T595" s="4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21">
        <f t="shared" si="38"/>
        <v>71.127388535031841</v>
      </c>
      <c r="G596" t="s">
        <v>14</v>
      </c>
      <c r="H596">
        <v>157</v>
      </c>
      <c r="I596" s="9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6"/>
        <v>42548.208333333328</v>
      </c>
      <c r="O596" s="11">
        <f t="shared" si="37"/>
        <v>42551.208333333328</v>
      </c>
      <c r="P596" t="b">
        <v>0</v>
      </c>
      <c r="Q596" t="b">
        <v>1</v>
      </c>
      <c r="R596" t="s">
        <v>33</v>
      </c>
      <c r="S596" s="4" t="str">
        <f t="array" ref="S596:T596">_xlfn.TEXTSPLIT(R596,"/")</f>
        <v>theater</v>
      </c>
      <c r="T596" s="4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21">
        <f t="shared" si="38"/>
        <v>89.99079189686924</v>
      </c>
      <c r="G597" t="s">
        <v>20</v>
      </c>
      <c r="H597">
        <v>1629</v>
      </c>
      <c r="I597" s="9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6"/>
        <v>40253.208333333336</v>
      </c>
      <c r="O597" s="11">
        <f t="shared" si="37"/>
        <v>40274.208333333336</v>
      </c>
      <c r="P597" t="b">
        <v>0</v>
      </c>
      <c r="Q597" t="b">
        <v>1</v>
      </c>
      <c r="R597" t="s">
        <v>33</v>
      </c>
      <c r="S597" s="4" t="str">
        <f t="array" ref="S597:T597">_xlfn.TEXTSPLIT(R597,"/")</f>
        <v>theater</v>
      </c>
      <c r="T597" s="4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21">
        <f t="shared" si="38"/>
        <v>43.032786885245905</v>
      </c>
      <c r="G598" t="s">
        <v>14</v>
      </c>
      <c r="H598">
        <v>183</v>
      </c>
      <c r="I598" s="9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6"/>
        <v>42434.25</v>
      </c>
      <c r="O598" s="11">
        <f t="shared" si="37"/>
        <v>42441.25</v>
      </c>
      <c r="P598" t="b">
        <v>0</v>
      </c>
      <c r="Q598" t="b">
        <v>1</v>
      </c>
      <c r="R598" t="s">
        <v>53</v>
      </c>
      <c r="S598" s="4" t="str">
        <f t="array" ref="S598:T598">_xlfn.TEXTSPLIT(R598,"/")</f>
        <v>film &amp; video</v>
      </c>
      <c r="T598" s="4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21">
        <f t="shared" si="38"/>
        <v>67.997714808043881</v>
      </c>
      <c r="G599" t="s">
        <v>20</v>
      </c>
      <c r="H599">
        <v>2188</v>
      </c>
      <c r="I599" s="9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6"/>
        <v>43786.25</v>
      </c>
      <c r="O599" s="11">
        <f t="shared" si="37"/>
        <v>43804.25</v>
      </c>
      <c r="P599" t="b">
        <v>0</v>
      </c>
      <c r="Q599" t="b">
        <v>0</v>
      </c>
      <c r="R599" t="s">
        <v>33</v>
      </c>
      <c r="S599" s="4" t="str">
        <f t="array" ref="S599:T599">_xlfn.TEXTSPLIT(R599,"/")</f>
        <v>theater</v>
      </c>
      <c r="T599" s="4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21">
        <f t="shared" si="38"/>
        <v>73.004566210045667</v>
      </c>
      <c r="G600" t="s">
        <v>20</v>
      </c>
      <c r="H600">
        <v>2409</v>
      </c>
      <c r="I600" s="9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6"/>
        <v>40344.208333333336</v>
      </c>
      <c r="O600" s="11">
        <f t="shared" si="37"/>
        <v>40373.208333333336</v>
      </c>
      <c r="P600" t="b">
        <v>0</v>
      </c>
      <c r="Q600" t="b">
        <v>0</v>
      </c>
      <c r="R600" t="s">
        <v>23</v>
      </c>
      <c r="S600" s="4" t="str">
        <f t="array" ref="S600:T600">_xlfn.TEXTSPLIT(R600,"/")</f>
        <v>music</v>
      </c>
      <c r="T600" s="4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21">
        <f t="shared" si="38"/>
        <v>62.341463414634148</v>
      </c>
      <c r="G601" t="s">
        <v>14</v>
      </c>
      <c r="H601">
        <v>82</v>
      </c>
      <c r="I601" s="9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6"/>
        <v>42047.25</v>
      </c>
      <c r="O601" s="11">
        <f t="shared" si="37"/>
        <v>42055.25</v>
      </c>
      <c r="P601" t="b">
        <v>0</v>
      </c>
      <c r="Q601" t="b">
        <v>0</v>
      </c>
      <c r="R601" t="s">
        <v>42</v>
      </c>
      <c r="S601" s="4" t="str">
        <f t="array" ref="S601:T601">_xlfn.TEXTSPLIT(R601,"/")</f>
        <v>film &amp; video</v>
      </c>
      <c r="T601" s="4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21">
        <f t="shared" si="38"/>
        <v>5</v>
      </c>
      <c r="G602" t="s">
        <v>14</v>
      </c>
      <c r="H602">
        <v>1</v>
      </c>
      <c r="I602" s="9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6"/>
        <v>41485.208333333336</v>
      </c>
      <c r="O602" s="11">
        <f t="shared" si="37"/>
        <v>41497.208333333336</v>
      </c>
      <c r="P602" t="b">
        <v>0</v>
      </c>
      <c r="Q602" t="b">
        <v>0</v>
      </c>
      <c r="R602" t="s">
        <v>17</v>
      </c>
      <c r="S602" s="4" t="str">
        <f t="array" ref="S602:T602">_xlfn.TEXTSPLIT(R602,"/")</f>
        <v>food</v>
      </c>
      <c r="T602" s="4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21">
        <f t="shared" si="38"/>
        <v>67.103092783505161</v>
      </c>
      <c r="G603" t="s">
        <v>20</v>
      </c>
      <c r="H603">
        <v>194</v>
      </c>
      <c r="I603" s="9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6"/>
        <v>41789.208333333336</v>
      </c>
      <c r="O603" s="11">
        <f t="shared" si="37"/>
        <v>41806.208333333336</v>
      </c>
      <c r="P603" t="b">
        <v>1</v>
      </c>
      <c r="Q603" t="b">
        <v>0</v>
      </c>
      <c r="R603" t="s">
        <v>65</v>
      </c>
      <c r="S603" s="4" t="str">
        <f t="array" ref="S603:T603">_xlfn.TEXTSPLIT(R603,"/")</f>
        <v>technology</v>
      </c>
      <c r="T603" s="4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21">
        <f t="shared" si="38"/>
        <v>79.978947368421046</v>
      </c>
      <c r="G604" t="s">
        <v>20</v>
      </c>
      <c r="H604">
        <v>1140</v>
      </c>
      <c r="I604" s="9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6"/>
        <v>42160.208333333328</v>
      </c>
      <c r="O604" s="11">
        <f t="shared" si="37"/>
        <v>42171.208333333328</v>
      </c>
      <c r="P604" t="b">
        <v>0</v>
      </c>
      <c r="Q604" t="b">
        <v>0</v>
      </c>
      <c r="R604" t="s">
        <v>33</v>
      </c>
      <c r="S604" s="4" t="str">
        <f t="array" ref="S604:T604">_xlfn.TEXTSPLIT(R604,"/")</f>
        <v>theater</v>
      </c>
      <c r="T604" s="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21">
        <f t="shared" si="38"/>
        <v>62.176470588235297</v>
      </c>
      <c r="G605" t="s">
        <v>20</v>
      </c>
      <c r="H605">
        <v>102</v>
      </c>
      <c r="I605" s="9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6"/>
        <v>43573.208333333328</v>
      </c>
      <c r="O605" s="11">
        <f t="shared" si="37"/>
        <v>43600.208333333328</v>
      </c>
      <c r="P605" t="b">
        <v>0</v>
      </c>
      <c r="Q605" t="b">
        <v>0</v>
      </c>
      <c r="R605" t="s">
        <v>33</v>
      </c>
      <c r="S605" s="4" t="str">
        <f t="array" ref="S605:T605">_xlfn.TEXTSPLIT(R605,"/")</f>
        <v>theater</v>
      </c>
      <c r="T605" s="4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21">
        <f t="shared" si="38"/>
        <v>53.005950297514879</v>
      </c>
      <c r="G606" t="s">
        <v>20</v>
      </c>
      <c r="H606">
        <v>2857</v>
      </c>
      <c r="I606" s="9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6"/>
        <v>40565.25</v>
      </c>
      <c r="O606" s="11">
        <f t="shared" si="37"/>
        <v>40586.25</v>
      </c>
      <c r="P606" t="b">
        <v>0</v>
      </c>
      <c r="Q606" t="b">
        <v>0</v>
      </c>
      <c r="R606" t="s">
        <v>33</v>
      </c>
      <c r="S606" s="4" t="str">
        <f t="array" ref="S606:T606">_xlfn.TEXTSPLIT(R606,"/")</f>
        <v>theater</v>
      </c>
      <c r="T606" s="4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21">
        <f t="shared" si="38"/>
        <v>57.738317757009348</v>
      </c>
      <c r="G607" t="s">
        <v>20</v>
      </c>
      <c r="H607">
        <v>107</v>
      </c>
      <c r="I607" s="9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6"/>
        <v>42280.208333333328</v>
      </c>
      <c r="O607" s="11">
        <f t="shared" si="37"/>
        <v>42321.25</v>
      </c>
      <c r="P607" t="b">
        <v>0</v>
      </c>
      <c r="Q607" t="b">
        <v>0</v>
      </c>
      <c r="R607" t="s">
        <v>68</v>
      </c>
      <c r="S607" s="4" t="str">
        <f t="array" ref="S607:T607">_xlfn.TEXTSPLIT(R607,"/")</f>
        <v>publishing</v>
      </c>
      <c r="T607" s="4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21">
        <f t="shared" si="38"/>
        <v>40.03125</v>
      </c>
      <c r="G608" t="s">
        <v>20</v>
      </c>
      <c r="H608">
        <v>160</v>
      </c>
      <c r="I608" s="9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6"/>
        <v>42436.25</v>
      </c>
      <c r="O608" s="11">
        <f t="shared" si="37"/>
        <v>42447.208333333328</v>
      </c>
      <c r="P608" t="b">
        <v>0</v>
      </c>
      <c r="Q608" t="b">
        <v>0</v>
      </c>
      <c r="R608" t="s">
        <v>23</v>
      </c>
      <c r="S608" s="4" t="str">
        <f t="array" ref="S608:T608">_xlfn.TEXTSPLIT(R608,"/")</f>
        <v>music</v>
      </c>
      <c r="T608" s="4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21">
        <f t="shared" si="38"/>
        <v>81.016591928251117</v>
      </c>
      <c r="G609" t="s">
        <v>20</v>
      </c>
      <c r="H609">
        <v>2230</v>
      </c>
      <c r="I609" s="9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6"/>
        <v>41721.208333333336</v>
      </c>
      <c r="O609" s="11">
        <f t="shared" si="37"/>
        <v>41723.208333333336</v>
      </c>
      <c r="P609" t="b">
        <v>0</v>
      </c>
      <c r="Q609" t="b">
        <v>0</v>
      </c>
      <c r="R609" t="s">
        <v>17</v>
      </c>
      <c r="S609" s="4" t="str">
        <f t="array" ref="S609:T609">_xlfn.TEXTSPLIT(R609,"/")</f>
        <v>food</v>
      </c>
      <c r="T609" s="4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21">
        <f t="shared" si="38"/>
        <v>35.047468354430379</v>
      </c>
      <c r="G610" t="s">
        <v>20</v>
      </c>
      <c r="H610">
        <v>316</v>
      </c>
      <c r="I610" s="9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6"/>
        <v>43530.25</v>
      </c>
      <c r="O610" s="11">
        <f t="shared" si="37"/>
        <v>43534.25</v>
      </c>
      <c r="P610" t="b">
        <v>0</v>
      </c>
      <c r="Q610" t="b">
        <v>1</v>
      </c>
      <c r="R610" t="s">
        <v>159</v>
      </c>
      <c r="S610" s="4" t="str">
        <f t="array" ref="S610:T610">_xlfn.TEXTSPLIT(R610,"/")</f>
        <v>music</v>
      </c>
      <c r="T610" s="4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21">
        <f t="shared" si="38"/>
        <v>102.92307692307692</v>
      </c>
      <c r="G611" t="s">
        <v>20</v>
      </c>
      <c r="H611">
        <v>117</v>
      </c>
      <c r="I611" s="9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6"/>
        <v>43481.25</v>
      </c>
      <c r="O611" s="11">
        <f t="shared" si="37"/>
        <v>43498.25</v>
      </c>
      <c r="P611" t="b">
        <v>0</v>
      </c>
      <c r="Q611" t="b">
        <v>0</v>
      </c>
      <c r="R611" t="s">
        <v>474</v>
      </c>
      <c r="S611" s="4" t="str">
        <f t="array" ref="S611:T611">_xlfn.TEXTSPLIT(R611,"/")</f>
        <v>film &amp; video</v>
      </c>
      <c r="T611" s="4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21">
        <f t="shared" si="38"/>
        <v>27.998126756166094</v>
      </c>
      <c r="G612" t="s">
        <v>20</v>
      </c>
      <c r="H612">
        <v>6406</v>
      </c>
      <c r="I612" s="9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6"/>
        <v>41259.25</v>
      </c>
      <c r="O612" s="11">
        <f t="shared" si="37"/>
        <v>41273.25</v>
      </c>
      <c r="P612" t="b">
        <v>0</v>
      </c>
      <c r="Q612" t="b">
        <v>0</v>
      </c>
      <c r="R612" t="s">
        <v>33</v>
      </c>
      <c r="S612" s="4" t="str">
        <f t="array" ref="S612:T612">_xlfn.TEXTSPLIT(R612,"/")</f>
        <v>theater</v>
      </c>
      <c r="T612" s="4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21">
        <f t="shared" si="38"/>
        <v>75.733333333333334</v>
      </c>
      <c r="G613" t="s">
        <v>74</v>
      </c>
      <c r="H613">
        <v>15</v>
      </c>
      <c r="I613" s="9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6"/>
        <v>41480.208333333336</v>
      </c>
      <c r="O613" s="11">
        <f t="shared" si="37"/>
        <v>41492.208333333336</v>
      </c>
      <c r="P613" t="b">
        <v>0</v>
      </c>
      <c r="Q613" t="b">
        <v>0</v>
      </c>
      <c r="R613" t="s">
        <v>33</v>
      </c>
      <c r="S613" s="4" t="str">
        <f t="array" ref="S613:T613">_xlfn.TEXTSPLIT(R613,"/")</f>
        <v>theater</v>
      </c>
      <c r="T613" s="4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21">
        <f t="shared" si="38"/>
        <v>45.026041666666664</v>
      </c>
      <c r="G614" t="s">
        <v>20</v>
      </c>
      <c r="H614">
        <v>192</v>
      </c>
      <c r="I614" s="9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6"/>
        <v>40474.208333333336</v>
      </c>
      <c r="O614" s="11">
        <f t="shared" si="37"/>
        <v>40497.25</v>
      </c>
      <c r="P614" t="b">
        <v>0</v>
      </c>
      <c r="Q614" t="b">
        <v>0</v>
      </c>
      <c r="R614" t="s">
        <v>50</v>
      </c>
      <c r="S614" s="4" t="str">
        <f t="array" ref="S614:T614">_xlfn.TEXTSPLIT(R614,"/")</f>
        <v>music</v>
      </c>
      <c r="T614" s="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21">
        <f t="shared" si="38"/>
        <v>73.615384615384613</v>
      </c>
      <c r="G615" t="s">
        <v>20</v>
      </c>
      <c r="H615">
        <v>26</v>
      </c>
      <c r="I615" s="9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6"/>
        <v>42973.208333333328</v>
      </c>
      <c r="O615" s="11">
        <f t="shared" si="37"/>
        <v>42982.208333333328</v>
      </c>
      <c r="P615" t="b">
        <v>0</v>
      </c>
      <c r="Q615" t="b">
        <v>0</v>
      </c>
      <c r="R615" t="s">
        <v>33</v>
      </c>
      <c r="S615" s="4" t="str">
        <f t="array" ref="S615:T615">_xlfn.TEXTSPLIT(R615,"/")</f>
        <v>theater</v>
      </c>
      <c r="T615" s="4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21">
        <f t="shared" si="38"/>
        <v>56.991701244813278</v>
      </c>
      <c r="G616" t="s">
        <v>20</v>
      </c>
      <c r="H616">
        <v>723</v>
      </c>
      <c r="I616" s="9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6"/>
        <v>42746.25</v>
      </c>
      <c r="O616" s="11">
        <f t="shared" si="37"/>
        <v>42764.25</v>
      </c>
      <c r="P616" t="b">
        <v>0</v>
      </c>
      <c r="Q616" t="b">
        <v>0</v>
      </c>
      <c r="R616" t="s">
        <v>33</v>
      </c>
      <c r="S616" s="4" t="str">
        <f t="array" ref="S616:T616">_xlfn.TEXTSPLIT(R616,"/")</f>
        <v>theater</v>
      </c>
      <c r="T616" s="4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21">
        <f t="shared" si="38"/>
        <v>85.223529411764702</v>
      </c>
      <c r="G617" t="s">
        <v>20</v>
      </c>
      <c r="H617">
        <v>170</v>
      </c>
      <c r="I617" s="9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6"/>
        <v>42489.208333333328</v>
      </c>
      <c r="O617" s="11">
        <f t="shared" si="37"/>
        <v>42499.208333333328</v>
      </c>
      <c r="P617" t="b">
        <v>0</v>
      </c>
      <c r="Q617" t="b">
        <v>0</v>
      </c>
      <c r="R617" t="s">
        <v>33</v>
      </c>
      <c r="S617" s="4" t="str">
        <f t="array" ref="S617:T617">_xlfn.TEXTSPLIT(R617,"/")</f>
        <v>theater</v>
      </c>
      <c r="T617" s="4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21">
        <f t="shared" si="38"/>
        <v>50.962184873949582</v>
      </c>
      <c r="G618" t="s">
        <v>20</v>
      </c>
      <c r="H618">
        <v>238</v>
      </c>
      <c r="I618" s="9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6"/>
        <v>41537.208333333336</v>
      </c>
      <c r="O618" s="11">
        <f t="shared" si="37"/>
        <v>41538.208333333336</v>
      </c>
      <c r="P618" t="b">
        <v>0</v>
      </c>
      <c r="Q618" t="b">
        <v>1</v>
      </c>
      <c r="R618" t="s">
        <v>60</v>
      </c>
      <c r="S618" s="4" t="str">
        <f t="array" ref="S618:T618">_xlfn.TEXTSPLIT(R618,"/")</f>
        <v>music</v>
      </c>
      <c r="T618" s="4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21">
        <f t="shared" si="38"/>
        <v>63.563636363636363</v>
      </c>
      <c r="G619" t="s">
        <v>20</v>
      </c>
      <c r="H619">
        <v>55</v>
      </c>
      <c r="I619" s="9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6"/>
        <v>41794.208333333336</v>
      </c>
      <c r="O619" s="11">
        <f t="shared" si="37"/>
        <v>41804.208333333336</v>
      </c>
      <c r="P619" t="b">
        <v>0</v>
      </c>
      <c r="Q619" t="b">
        <v>0</v>
      </c>
      <c r="R619" t="s">
        <v>33</v>
      </c>
      <c r="S619" s="4" t="str">
        <f t="array" ref="S619:T619">_xlfn.TEXTSPLIT(R619,"/")</f>
        <v>theater</v>
      </c>
      <c r="T619" s="4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21">
        <f t="shared" si="38"/>
        <v>80.999165275459092</v>
      </c>
      <c r="G620" t="s">
        <v>14</v>
      </c>
      <c r="H620">
        <v>1198</v>
      </c>
      <c r="I620" s="9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6"/>
        <v>41396.208333333336</v>
      </c>
      <c r="O620" s="11">
        <f t="shared" si="37"/>
        <v>41417.208333333336</v>
      </c>
      <c r="P620" t="b">
        <v>0</v>
      </c>
      <c r="Q620" t="b">
        <v>0</v>
      </c>
      <c r="R620" t="s">
        <v>68</v>
      </c>
      <c r="S620" s="4" t="str">
        <f t="array" ref="S620:T620">_xlfn.TEXTSPLIT(R620,"/")</f>
        <v>publishing</v>
      </c>
      <c r="T620" s="4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21">
        <f t="shared" si="38"/>
        <v>86.044753086419746</v>
      </c>
      <c r="G621" t="s">
        <v>14</v>
      </c>
      <c r="H621">
        <v>648</v>
      </c>
      <c r="I621" s="9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6"/>
        <v>40669.208333333336</v>
      </c>
      <c r="O621" s="11">
        <f t="shared" si="37"/>
        <v>40670.208333333336</v>
      </c>
      <c r="P621" t="b">
        <v>1</v>
      </c>
      <c r="Q621" t="b">
        <v>1</v>
      </c>
      <c r="R621" t="s">
        <v>33</v>
      </c>
      <c r="S621" s="4" t="str">
        <f t="array" ref="S621:T621">_xlfn.TEXTSPLIT(R621,"/")</f>
        <v>theater</v>
      </c>
      <c r="T621" s="4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21">
        <f t="shared" si="38"/>
        <v>90.0390625</v>
      </c>
      <c r="G622" t="s">
        <v>20</v>
      </c>
      <c r="H622">
        <v>128</v>
      </c>
      <c r="I622" s="9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6"/>
        <v>42559.208333333328</v>
      </c>
      <c r="O622" s="11">
        <f t="shared" si="37"/>
        <v>42563.208333333328</v>
      </c>
      <c r="P622" t="b">
        <v>0</v>
      </c>
      <c r="Q622" t="b">
        <v>0</v>
      </c>
      <c r="R622" t="s">
        <v>122</v>
      </c>
      <c r="S622" s="4" t="str">
        <f t="array" ref="S622:T622">_xlfn.TEXTSPLIT(R622,"/")</f>
        <v>photography</v>
      </c>
      <c r="T622" s="4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21">
        <f t="shared" si="38"/>
        <v>74.006063432835816</v>
      </c>
      <c r="G623" t="s">
        <v>20</v>
      </c>
      <c r="H623">
        <v>2144</v>
      </c>
      <c r="I623" s="9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6"/>
        <v>42626.208333333328</v>
      </c>
      <c r="O623" s="11">
        <f t="shared" si="37"/>
        <v>42631.208333333328</v>
      </c>
      <c r="P623" t="b">
        <v>0</v>
      </c>
      <c r="Q623" t="b">
        <v>0</v>
      </c>
      <c r="R623" t="s">
        <v>33</v>
      </c>
      <c r="S623" s="4" t="str">
        <f t="array" ref="S623:T623">_xlfn.TEXTSPLIT(R623,"/")</f>
        <v>theater</v>
      </c>
      <c r="T623" s="4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21">
        <f t="shared" si="38"/>
        <v>92.4375</v>
      </c>
      <c r="G624" t="s">
        <v>14</v>
      </c>
      <c r="H624">
        <v>64</v>
      </c>
      <c r="I624" s="9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6"/>
        <v>43205.208333333328</v>
      </c>
      <c r="O624" s="11">
        <f t="shared" si="37"/>
        <v>43231.208333333328</v>
      </c>
      <c r="P624" t="b">
        <v>0</v>
      </c>
      <c r="Q624" t="b">
        <v>0</v>
      </c>
      <c r="R624" t="s">
        <v>60</v>
      </c>
      <c r="S624" s="4" t="str">
        <f t="array" ref="S624:T624">_xlfn.TEXTSPLIT(R624,"/")</f>
        <v>music</v>
      </c>
      <c r="T624" s="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21">
        <f t="shared" si="38"/>
        <v>55.999257333828446</v>
      </c>
      <c r="G625" t="s">
        <v>20</v>
      </c>
      <c r="H625">
        <v>2693</v>
      </c>
      <c r="I625" s="9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6"/>
        <v>42201.208333333328</v>
      </c>
      <c r="O625" s="11">
        <f t="shared" si="37"/>
        <v>42206.208333333328</v>
      </c>
      <c r="P625" t="b">
        <v>0</v>
      </c>
      <c r="Q625" t="b">
        <v>0</v>
      </c>
      <c r="R625" t="s">
        <v>33</v>
      </c>
      <c r="S625" s="4" t="str">
        <f t="array" ref="S625:T625">_xlfn.TEXTSPLIT(R625,"/")</f>
        <v>theater</v>
      </c>
      <c r="T625" s="4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21">
        <f t="shared" si="38"/>
        <v>32.983796296296298</v>
      </c>
      <c r="G626" t="s">
        <v>20</v>
      </c>
      <c r="H626">
        <v>432</v>
      </c>
      <c r="I626" s="9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6"/>
        <v>42029.25</v>
      </c>
      <c r="O626" s="11">
        <f t="shared" si="37"/>
        <v>42035.25</v>
      </c>
      <c r="P626" t="b">
        <v>0</v>
      </c>
      <c r="Q626" t="b">
        <v>0</v>
      </c>
      <c r="R626" t="s">
        <v>122</v>
      </c>
      <c r="S626" s="4" t="str">
        <f t="array" ref="S626:T626">_xlfn.TEXTSPLIT(R626,"/")</f>
        <v>photography</v>
      </c>
      <c r="T626" s="4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21">
        <f t="shared" si="38"/>
        <v>93.596774193548384</v>
      </c>
      <c r="G627" t="s">
        <v>14</v>
      </c>
      <c r="H627">
        <v>62</v>
      </c>
      <c r="I627" s="9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6"/>
        <v>43857.25</v>
      </c>
      <c r="O627" s="11">
        <f t="shared" si="37"/>
        <v>43871.25</v>
      </c>
      <c r="P627" t="b">
        <v>0</v>
      </c>
      <c r="Q627" t="b">
        <v>0</v>
      </c>
      <c r="R627" t="s">
        <v>33</v>
      </c>
      <c r="S627" s="4" t="str">
        <f t="array" ref="S627:T627">_xlfn.TEXTSPLIT(R627,"/")</f>
        <v>theater</v>
      </c>
      <c r="T627" s="4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21">
        <f t="shared" si="38"/>
        <v>69.867724867724874</v>
      </c>
      <c r="G628" t="s">
        <v>20</v>
      </c>
      <c r="H628">
        <v>189</v>
      </c>
      <c r="I628" s="9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6"/>
        <v>40449.208333333336</v>
      </c>
      <c r="O628" s="11">
        <f t="shared" si="37"/>
        <v>40458.208333333336</v>
      </c>
      <c r="P628" t="b">
        <v>0</v>
      </c>
      <c r="Q628" t="b">
        <v>1</v>
      </c>
      <c r="R628" t="s">
        <v>33</v>
      </c>
      <c r="S628" s="4" t="str">
        <f t="array" ref="S628:T628">_xlfn.TEXTSPLIT(R628,"/")</f>
        <v>theater</v>
      </c>
      <c r="T628" s="4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21">
        <f t="shared" si="38"/>
        <v>72.129870129870127</v>
      </c>
      <c r="G629" t="s">
        <v>20</v>
      </c>
      <c r="H629">
        <v>154</v>
      </c>
      <c r="I629" s="9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6"/>
        <v>40345.208333333336</v>
      </c>
      <c r="O629" s="11">
        <f t="shared" si="37"/>
        <v>40369.208333333336</v>
      </c>
      <c r="P629" t="b">
        <v>1</v>
      </c>
      <c r="Q629" t="b">
        <v>0</v>
      </c>
      <c r="R629" t="s">
        <v>17</v>
      </c>
      <c r="S629" s="4" t="str">
        <f t="array" ref="S629:T629">_xlfn.TEXTSPLIT(R629,"/")</f>
        <v>food</v>
      </c>
      <c r="T629" s="4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21">
        <f t="shared" si="38"/>
        <v>30.041666666666668</v>
      </c>
      <c r="G630" t="s">
        <v>20</v>
      </c>
      <c r="H630">
        <v>96</v>
      </c>
      <c r="I630" s="9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6"/>
        <v>40455.208333333336</v>
      </c>
      <c r="O630" s="11">
        <f t="shared" si="37"/>
        <v>40458.208333333336</v>
      </c>
      <c r="P630" t="b">
        <v>0</v>
      </c>
      <c r="Q630" t="b">
        <v>0</v>
      </c>
      <c r="R630" t="s">
        <v>60</v>
      </c>
      <c r="S630" s="4" t="str">
        <f t="array" ref="S630:T630">_xlfn.TEXTSPLIT(R630,"/")</f>
        <v>music</v>
      </c>
      <c r="T630" s="4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21">
        <f t="shared" si="38"/>
        <v>73.968000000000004</v>
      </c>
      <c r="G631" t="s">
        <v>14</v>
      </c>
      <c r="H631">
        <v>750</v>
      </c>
      <c r="I631" s="9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6"/>
        <v>42557.208333333328</v>
      </c>
      <c r="O631" s="11">
        <f t="shared" si="37"/>
        <v>42559.208333333328</v>
      </c>
      <c r="P631" t="b">
        <v>0</v>
      </c>
      <c r="Q631" t="b">
        <v>1</v>
      </c>
      <c r="R631" t="s">
        <v>33</v>
      </c>
      <c r="S631" s="4" t="str">
        <f t="array" ref="S631:T631">_xlfn.TEXTSPLIT(R631,"/")</f>
        <v>theater</v>
      </c>
      <c r="T631" s="4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21">
        <f t="shared" si="38"/>
        <v>68.65517241379311</v>
      </c>
      <c r="G632" t="s">
        <v>74</v>
      </c>
      <c r="H632">
        <v>87</v>
      </c>
      <c r="I632" s="9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6"/>
        <v>43586.208333333328</v>
      </c>
      <c r="O632" s="11">
        <f t="shared" si="37"/>
        <v>43597.208333333328</v>
      </c>
      <c r="P632" t="b">
        <v>0</v>
      </c>
      <c r="Q632" t="b">
        <v>1</v>
      </c>
      <c r="R632" t="s">
        <v>33</v>
      </c>
      <c r="S632" s="4" t="str">
        <f t="array" ref="S632:T632">_xlfn.TEXTSPLIT(R632,"/")</f>
        <v>theater</v>
      </c>
      <c r="T632" s="4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21">
        <f t="shared" si="38"/>
        <v>59.992164544564154</v>
      </c>
      <c r="G633" t="s">
        <v>20</v>
      </c>
      <c r="H633">
        <v>3063</v>
      </c>
      <c r="I633" s="9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6"/>
        <v>43550.208333333328</v>
      </c>
      <c r="O633" s="11">
        <f t="shared" si="37"/>
        <v>43554.208333333328</v>
      </c>
      <c r="P633" t="b">
        <v>0</v>
      </c>
      <c r="Q633" t="b">
        <v>0</v>
      </c>
      <c r="R633" t="s">
        <v>33</v>
      </c>
      <c r="S633" s="4" t="str">
        <f t="array" ref="S633:T633">_xlfn.TEXTSPLIT(R633,"/")</f>
        <v>theater</v>
      </c>
      <c r="T633" s="4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21">
        <f t="shared" si="38"/>
        <v>111.15827338129496</v>
      </c>
      <c r="G634" t="s">
        <v>47</v>
      </c>
      <c r="H634">
        <v>278</v>
      </c>
      <c r="I634" s="9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6"/>
        <v>41945.208333333336</v>
      </c>
      <c r="O634" s="11">
        <f t="shared" si="37"/>
        <v>41963.25</v>
      </c>
      <c r="P634" t="b">
        <v>0</v>
      </c>
      <c r="Q634" t="b">
        <v>0</v>
      </c>
      <c r="R634" t="s">
        <v>33</v>
      </c>
      <c r="S634" s="4" t="str">
        <f t="array" ref="S634:T634">_xlfn.TEXTSPLIT(R634,"/")</f>
        <v>theater</v>
      </c>
      <c r="T634" s="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21">
        <f t="shared" si="38"/>
        <v>53.038095238095238</v>
      </c>
      <c r="G635" t="s">
        <v>14</v>
      </c>
      <c r="H635">
        <v>105</v>
      </c>
      <c r="I635" s="9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6"/>
        <v>42315.25</v>
      </c>
      <c r="O635" s="11">
        <f t="shared" si="37"/>
        <v>42319.25</v>
      </c>
      <c r="P635" t="b">
        <v>0</v>
      </c>
      <c r="Q635" t="b">
        <v>0</v>
      </c>
      <c r="R635" t="s">
        <v>71</v>
      </c>
      <c r="S635" s="4" t="str">
        <f t="array" ref="S635:T635">_xlfn.TEXTSPLIT(R635,"/")</f>
        <v>film &amp; video</v>
      </c>
      <c r="T635" s="4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21">
        <f t="shared" si="38"/>
        <v>55.985524728588658</v>
      </c>
      <c r="G636" t="s">
        <v>74</v>
      </c>
      <c r="H636">
        <v>1658</v>
      </c>
      <c r="I636" s="9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6"/>
        <v>42819.208333333328</v>
      </c>
      <c r="O636" s="11">
        <f t="shared" si="37"/>
        <v>42833.208333333328</v>
      </c>
      <c r="P636" t="b">
        <v>0</v>
      </c>
      <c r="Q636" t="b">
        <v>0</v>
      </c>
      <c r="R636" t="s">
        <v>269</v>
      </c>
      <c r="S636" s="4" t="str">
        <f t="array" ref="S636:T636">_xlfn.TEXTSPLIT(R636,"/")</f>
        <v>film &amp; video</v>
      </c>
      <c r="T636" s="4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21">
        <f t="shared" si="38"/>
        <v>69.986760812003524</v>
      </c>
      <c r="G637" t="s">
        <v>20</v>
      </c>
      <c r="H637">
        <v>2266</v>
      </c>
      <c r="I637" s="9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6"/>
        <v>41314.25</v>
      </c>
      <c r="O637" s="11">
        <f t="shared" si="37"/>
        <v>41346.208333333336</v>
      </c>
      <c r="P637" t="b">
        <v>0</v>
      </c>
      <c r="Q637" t="b">
        <v>0</v>
      </c>
      <c r="R637" t="s">
        <v>269</v>
      </c>
      <c r="S637" s="4" t="str">
        <f t="array" ref="S637:T637">_xlfn.TEXTSPLIT(R637,"/")</f>
        <v>film &amp; video</v>
      </c>
      <c r="T637" s="4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21">
        <f t="shared" si="38"/>
        <v>48.998079877112133</v>
      </c>
      <c r="G638" t="s">
        <v>14</v>
      </c>
      <c r="H638">
        <v>2604</v>
      </c>
      <c r="I638" s="9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6"/>
        <v>40926.25</v>
      </c>
      <c r="O638" s="11">
        <f t="shared" si="37"/>
        <v>40971.25</v>
      </c>
      <c r="P638" t="b">
        <v>0</v>
      </c>
      <c r="Q638" t="b">
        <v>1</v>
      </c>
      <c r="R638" t="s">
        <v>71</v>
      </c>
      <c r="S638" s="4" t="str">
        <f t="array" ref="S638:T638">_xlfn.TEXTSPLIT(R638,"/")</f>
        <v>film &amp; video</v>
      </c>
      <c r="T638" s="4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21">
        <f t="shared" si="38"/>
        <v>103.84615384615384</v>
      </c>
      <c r="G639" t="s">
        <v>14</v>
      </c>
      <c r="H639">
        <v>65</v>
      </c>
      <c r="I639" s="9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6"/>
        <v>42688.25</v>
      </c>
      <c r="O639" s="11">
        <f t="shared" si="37"/>
        <v>42696.25</v>
      </c>
      <c r="P639" t="b">
        <v>0</v>
      </c>
      <c r="Q639" t="b">
        <v>0</v>
      </c>
      <c r="R639" t="s">
        <v>33</v>
      </c>
      <c r="S639" s="4" t="str">
        <f t="array" ref="S639:T639">_xlfn.TEXTSPLIT(R639,"/")</f>
        <v>theater</v>
      </c>
      <c r="T639" s="4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21">
        <f t="shared" si="38"/>
        <v>99.127659574468083</v>
      </c>
      <c r="G640" t="s">
        <v>14</v>
      </c>
      <c r="H640">
        <v>94</v>
      </c>
      <c r="I640" s="9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6"/>
        <v>40386.208333333336</v>
      </c>
      <c r="O640" s="11">
        <f t="shared" si="37"/>
        <v>40398.208333333336</v>
      </c>
      <c r="P640" t="b">
        <v>0</v>
      </c>
      <c r="Q640" t="b">
        <v>1</v>
      </c>
      <c r="R640" t="s">
        <v>33</v>
      </c>
      <c r="S640" s="4" t="str">
        <f t="array" ref="S640:T640">_xlfn.TEXTSPLIT(R640,"/")</f>
        <v>theater</v>
      </c>
      <c r="T640" s="4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21">
        <f t="shared" si="38"/>
        <v>107.37777777777778</v>
      </c>
      <c r="G641" t="s">
        <v>47</v>
      </c>
      <c r="H641">
        <v>45</v>
      </c>
      <c r="I641" s="9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6"/>
        <v>43309.208333333328</v>
      </c>
      <c r="O641" s="11">
        <f t="shared" si="37"/>
        <v>43309.208333333328</v>
      </c>
      <c r="P641" t="b">
        <v>0</v>
      </c>
      <c r="Q641" t="b">
        <v>1</v>
      </c>
      <c r="R641" t="s">
        <v>53</v>
      </c>
      <c r="S641" s="4" t="str">
        <f t="array" ref="S641:T641">_xlfn.TEXTSPLIT(R641,"/")</f>
        <v>film &amp; video</v>
      </c>
      <c r="T641" s="4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21">
        <f t="shared" si="38"/>
        <v>76.922178988326849</v>
      </c>
      <c r="G642" t="s">
        <v>14</v>
      </c>
      <c r="H642">
        <v>257</v>
      </c>
      <c r="I642" s="9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ref="N642:N705" si="40">(((L642/60)/60)/24)+DATE(1970,1,1)</f>
        <v>42387.25</v>
      </c>
      <c r="O642" s="11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s="4" t="str">
        <f t="array" ref="S642:T642">_xlfn.TEXTSPLIT(R642,"/")</f>
        <v>theater</v>
      </c>
      <c r="T642" s="4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21">
        <f t="shared" si="38"/>
        <v>58.128865979381445</v>
      </c>
      <c r="G643" t="s">
        <v>20</v>
      </c>
      <c r="H643">
        <v>194</v>
      </c>
      <c r="I643" s="9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si="40"/>
        <v>42786.25</v>
      </c>
      <c r="O643" s="11">
        <f t="shared" si="41"/>
        <v>42814.208333333328</v>
      </c>
      <c r="P643" t="b">
        <v>0</v>
      </c>
      <c r="Q643" t="b">
        <v>0</v>
      </c>
      <c r="R643" t="s">
        <v>33</v>
      </c>
      <c r="S643" s="4" t="str">
        <f t="array" ref="S643:T643">_xlfn.TEXTSPLIT(R643,"/")</f>
        <v>theater</v>
      </c>
      <c r="T643" s="4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21">
        <f t="shared" ref="F644:F707" si="42">IFERROR(E644/H644,0)</f>
        <v>103.73643410852713</v>
      </c>
      <c r="G644" t="s">
        <v>20</v>
      </c>
      <c r="H644">
        <v>129</v>
      </c>
      <c r="I644" s="9">
        <f t="shared" ref="I644:I707" si="43">IFERROR(E644/H644,0)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0"/>
        <v>43451.25</v>
      </c>
      <c r="O644" s="11">
        <f t="shared" si="41"/>
        <v>43460.25</v>
      </c>
      <c r="P644" t="b">
        <v>0</v>
      </c>
      <c r="Q644" t="b">
        <v>0</v>
      </c>
      <c r="R644" t="s">
        <v>65</v>
      </c>
      <c r="S644" s="4" t="str">
        <f t="array" ref="S644:T644">_xlfn.TEXTSPLIT(R644,"/")</f>
        <v>technology</v>
      </c>
      <c r="T644" s="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21">
        <f t="shared" si="42"/>
        <v>87.962666666666664</v>
      </c>
      <c r="G645" t="s">
        <v>20</v>
      </c>
      <c r="H645">
        <v>375</v>
      </c>
      <c r="I645" s="9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0"/>
        <v>42795.25</v>
      </c>
      <c r="O645" s="11">
        <f t="shared" si="41"/>
        <v>42813.208333333328</v>
      </c>
      <c r="P645" t="b">
        <v>0</v>
      </c>
      <c r="Q645" t="b">
        <v>0</v>
      </c>
      <c r="R645" t="s">
        <v>33</v>
      </c>
      <c r="S645" s="4" t="str">
        <f t="array" ref="S645:T645">_xlfn.TEXTSPLIT(R645,"/")</f>
        <v>theater</v>
      </c>
      <c r="T645" s="4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21">
        <f t="shared" si="42"/>
        <v>28</v>
      </c>
      <c r="G646" t="s">
        <v>14</v>
      </c>
      <c r="H646">
        <v>2928</v>
      </c>
      <c r="I646" s="9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0"/>
        <v>43452.25</v>
      </c>
      <c r="O646" s="11">
        <f t="shared" si="41"/>
        <v>43468.25</v>
      </c>
      <c r="P646" t="b">
        <v>0</v>
      </c>
      <c r="Q646" t="b">
        <v>0</v>
      </c>
      <c r="R646" t="s">
        <v>33</v>
      </c>
      <c r="S646" s="4" t="str">
        <f t="array" ref="S646:T646">_xlfn.TEXTSPLIT(R646,"/")</f>
        <v>theater</v>
      </c>
      <c r="T646" s="4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21">
        <f t="shared" si="42"/>
        <v>37.999361294443261</v>
      </c>
      <c r="G647" t="s">
        <v>14</v>
      </c>
      <c r="H647">
        <v>4697</v>
      </c>
      <c r="I647" s="9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0"/>
        <v>43369.208333333328</v>
      </c>
      <c r="O647" s="11">
        <f t="shared" si="41"/>
        <v>43390.208333333328</v>
      </c>
      <c r="P647" t="b">
        <v>0</v>
      </c>
      <c r="Q647" t="b">
        <v>1</v>
      </c>
      <c r="R647" t="s">
        <v>23</v>
      </c>
      <c r="S647" s="4" t="str">
        <f t="array" ref="S647:T647">_xlfn.TEXTSPLIT(R647,"/")</f>
        <v>music</v>
      </c>
      <c r="T647" s="4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21">
        <f t="shared" si="42"/>
        <v>29.999313893653515</v>
      </c>
      <c r="G648" t="s">
        <v>14</v>
      </c>
      <c r="H648">
        <v>2915</v>
      </c>
      <c r="I648" s="9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0"/>
        <v>41346.208333333336</v>
      </c>
      <c r="O648" s="11">
        <f t="shared" si="41"/>
        <v>41357.208333333336</v>
      </c>
      <c r="P648" t="b">
        <v>0</v>
      </c>
      <c r="Q648" t="b">
        <v>0</v>
      </c>
      <c r="R648" t="s">
        <v>89</v>
      </c>
      <c r="S648" s="4" t="str">
        <f t="array" ref="S648:T648">_xlfn.TEXTSPLIT(R648,"/")</f>
        <v>games</v>
      </c>
      <c r="T648" s="4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21">
        <f t="shared" si="42"/>
        <v>103.5</v>
      </c>
      <c r="G649" t="s">
        <v>14</v>
      </c>
      <c r="H649">
        <v>18</v>
      </c>
      <c r="I649" s="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0"/>
        <v>43199.208333333328</v>
      </c>
      <c r="O649" s="11">
        <f t="shared" si="41"/>
        <v>43223.208333333328</v>
      </c>
      <c r="P649" t="b">
        <v>0</v>
      </c>
      <c r="Q649" t="b">
        <v>0</v>
      </c>
      <c r="R649" t="s">
        <v>206</v>
      </c>
      <c r="S649" s="4" t="str">
        <f t="array" ref="S649:T649">_xlfn.TEXTSPLIT(R649,"/")</f>
        <v>publishing</v>
      </c>
      <c r="T649" s="4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21">
        <f t="shared" si="42"/>
        <v>85.994467496542185</v>
      </c>
      <c r="G650" t="s">
        <v>74</v>
      </c>
      <c r="H650">
        <v>723</v>
      </c>
      <c r="I650" s="9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0"/>
        <v>42922.208333333328</v>
      </c>
      <c r="O650" s="11">
        <f t="shared" si="41"/>
        <v>42940.208333333328</v>
      </c>
      <c r="P650" t="b">
        <v>1</v>
      </c>
      <c r="Q650" t="b">
        <v>0</v>
      </c>
      <c r="R650" t="s">
        <v>17</v>
      </c>
      <c r="S650" s="4" t="str">
        <f t="array" ref="S650:T650">_xlfn.TEXTSPLIT(R650,"/")</f>
        <v>food</v>
      </c>
      <c r="T650" s="4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21">
        <f t="shared" si="42"/>
        <v>98.011627906976742</v>
      </c>
      <c r="G651" t="s">
        <v>14</v>
      </c>
      <c r="H651">
        <v>602</v>
      </c>
      <c r="I651" s="9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0"/>
        <v>40471.208333333336</v>
      </c>
      <c r="O651" s="11">
        <f t="shared" si="41"/>
        <v>40482.208333333336</v>
      </c>
      <c r="P651" t="b">
        <v>1</v>
      </c>
      <c r="Q651" t="b">
        <v>1</v>
      </c>
      <c r="R651" t="s">
        <v>33</v>
      </c>
      <c r="S651" s="4" t="str">
        <f t="array" ref="S651:T651">_xlfn.TEXTSPLIT(R651,"/")</f>
        <v>theater</v>
      </c>
      <c r="T651" s="4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21">
        <f t="shared" si="42"/>
        <v>2</v>
      </c>
      <c r="G652" t="s">
        <v>14</v>
      </c>
      <c r="H652">
        <v>1</v>
      </c>
      <c r="I652" s="9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0"/>
        <v>41828.208333333336</v>
      </c>
      <c r="O652" s="11">
        <f t="shared" si="41"/>
        <v>41855.208333333336</v>
      </c>
      <c r="P652" t="b">
        <v>0</v>
      </c>
      <c r="Q652" t="b">
        <v>0</v>
      </c>
      <c r="R652" t="s">
        <v>159</v>
      </c>
      <c r="S652" s="4" t="str">
        <f t="array" ref="S652:T652">_xlfn.TEXTSPLIT(R652,"/")</f>
        <v>music</v>
      </c>
      <c r="T652" s="4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21">
        <f t="shared" si="42"/>
        <v>44.994570837642193</v>
      </c>
      <c r="G653" t="s">
        <v>14</v>
      </c>
      <c r="H653">
        <v>3868</v>
      </c>
      <c r="I653" s="9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0"/>
        <v>41692.25</v>
      </c>
      <c r="O653" s="11">
        <f t="shared" si="41"/>
        <v>41707.25</v>
      </c>
      <c r="P653" t="b">
        <v>0</v>
      </c>
      <c r="Q653" t="b">
        <v>0</v>
      </c>
      <c r="R653" t="s">
        <v>100</v>
      </c>
      <c r="S653" s="4" t="str">
        <f t="array" ref="S653:T653">_xlfn.TEXTSPLIT(R653,"/")</f>
        <v>film &amp; video</v>
      </c>
      <c r="T653" s="4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21">
        <f t="shared" si="42"/>
        <v>31.012224938875306</v>
      </c>
      <c r="G654" t="s">
        <v>20</v>
      </c>
      <c r="H654">
        <v>409</v>
      </c>
      <c r="I654" s="9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0"/>
        <v>42587.208333333328</v>
      </c>
      <c r="O654" s="11">
        <f t="shared" si="41"/>
        <v>42630.208333333328</v>
      </c>
      <c r="P654" t="b">
        <v>0</v>
      </c>
      <c r="Q654" t="b">
        <v>0</v>
      </c>
      <c r="R654" t="s">
        <v>28</v>
      </c>
      <c r="S654" s="4" t="str">
        <f t="array" ref="S654:T654">_xlfn.TEXTSPLIT(R654,"/")</f>
        <v>technology</v>
      </c>
      <c r="T654" s="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21">
        <f t="shared" si="42"/>
        <v>59.970085470085472</v>
      </c>
      <c r="G655" t="s">
        <v>20</v>
      </c>
      <c r="H655">
        <v>234</v>
      </c>
      <c r="I655" s="9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0"/>
        <v>42468.208333333328</v>
      </c>
      <c r="O655" s="11">
        <f t="shared" si="41"/>
        <v>42470.208333333328</v>
      </c>
      <c r="P655" t="b">
        <v>0</v>
      </c>
      <c r="Q655" t="b">
        <v>0</v>
      </c>
      <c r="R655" t="s">
        <v>28</v>
      </c>
      <c r="S655" s="4" t="str">
        <f t="array" ref="S655:T655">_xlfn.TEXTSPLIT(R655,"/")</f>
        <v>technology</v>
      </c>
      <c r="T655" s="4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21">
        <f t="shared" si="42"/>
        <v>58.9973474801061</v>
      </c>
      <c r="G656" t="s">
        <v>20</v>
      </c>
      <c r="H656">
        <v>3016</v>
      </c>
      <c r="I656" s="9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0"/>
        <v>42240.208333333328</v>
      </c>
      <c r="O656" s="11">
        <f t="shared" si="41"/>
        <v>42245.208333333328</v>
      </c>
      <c r="P656" t="b">
        <v>0</v>
      </c>
      <c r="Q656" t="b">
        <v>0</v>
      </c>
      <c r="R656" t="s">
        <v>148</v>
      </c>
      <c r="S656" s="4" t="str">
        <f t="array" ref="S656:T656">_xlfn.TEXTSPLIT(R656,"/")</f>
        <v>music</v>
      </c>
      <c r="T656" s="4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21">
        <f t="shared" si="42"/>
        <v>50.045454545454547</v>
      </c>
      <c r="G657" t="s">
        <v>20</v>
      </c>
      <c r="H657">
        <v>264</v>
      </c>
      <c r="I657" s="9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0"/>
        <v>42796.25</v>
      </c>
      <c r="O657" s="11">
        <f t="shared" si="41"/>
        <v>42809.208333333328</v>
      </c>
      <c r="P657" t="b">
        <v>1</v>
      </c>
      <c r="Q657" t="b">
        <v>0</v>
      </c>
      <c r="R657" t="s">
        <v>122</v>
      </c>
      <c r="S657" s="4" t="str">
        <f t="array" ref="S657:T657">_xlfn.TEXTSPLIT(R657,"/")</f>
        <v>photography</v>
      </c>
      <c r="T657" s="4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21">
        <f t="shared" si="42"/>
        <v>98.966269841269835</v>
      </c>
      <c r="G658" t="s">
        <v>14</v>
      </c>
      <c r="H658">
        <v>504</v>
      </c>
      <c r="I658" s="9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0"/>
        <v>43097.25</v>
      </c>
      <c r="O658" s="11">
        <f t="shared" si="41"/>
        <v>43102.25</v>
      </c>
      <c r="P658" t="b">
        <v>0</v>
      </c>
      <c r="Q658" t="b">
        <v>0</v>
      </c>
      <c r="R658" t="s">
        <v>17</v>
      </c>
      <c r="S658" s="4" t="str">
        <f t="array" ref="S658:T658">_xlfn.TEXTSPLIT(R658,"/")</f>
        <v>food</v>
      </c>
      <c r="T658" s="4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21">
        <f t="shared" si="42"/>
        <v>58.857142857142854</v>
      </c>
      <c r="G659" t="s">
        <v>14</v>
      </c>
      <c r="H659">
        <v>14</v>
      </c>
      <c r="I659" s="9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0"/>
        <v>43096.25</v>
      </c>
      <c r="O659" s="11">
        <f t="shared" si="41"/>
        <v>43112.25</v>
      </c>
      <c r="P659" t="b">
        <v>0</v>
      </c>
      <c r="Q659" t="b">
        <v>0</v>
      </c>
      <c r="R659" t="s">
        <v>474</v>
      </c>
      <c r="S659" s="4" t="str">
        <f t="array" ref="S659:T659">_xlfn.TEXTSPLIT(R659,"/")</f>
        <v>film &amp; video</v>
      </c>
      <c r="T659" s="4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21">
        <f t="shared" si="42"/>
        <v>81.010256410256417</v>
      </c>
      <c r="G660" t="s">
        <v>74</v>
      </c>
      <c r="H660">
        <v>390</v>
      </c>
      <c r="I660" s="9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0"/>
        <v>42246.208333333328</v>
      </c>
      <c r="O660" s="11">
        <f t="shared" si="41"/>
        <v>42269.208333333328</v>
      </c>
      <c r="P660" t="b">
        <v>0</v>
      </c>
      <c r="Q660" t="b">
        <v>0</v>
      </c>
      <c r="R660" t="s">
        <v>23</v>
      </c>
      <c r="S660" s="4" t="str">
        <f t="array" ref="S660:T660">_xlfn.TEXTSPLIT(R660,"/")</f>
        <v>music</v>
      </c>
      <c r="T660" s="4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21">
        <f t="shared" si="42"/>
        <v>76.013333333333335</v>
      </c>
      <c r="G661" t="s">
        <v>14</v>
      </c>
      <c r="H661">
        <v>750</v>
      </c>
      <c r="I661" s="9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0"/>
        <v>40570.25</v>
      </c>
      <c r="O661" s="11">
        <f t="shared" si="41"/>
        <v>40571.25</v>
      </c>
      <c r="P661" t="b">
        <v>0</v>
      </c>
      <c r="Q661" t="b">
        <v>0</v>
      </c>
      <c r="R661" t="s">
        <v>42</v>
      </c>
      <c r="S661" s="4" t="str">
        <f t="array" ref="S661:T661">_xlfn.TEXTSPLIT(R661,"/")</f>
        <v>film &amp; video</v>
      </c>
      <c r="T661" s="4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21">
        <f t="shared" si="42"/>
        <v>96.597402597402592</v>
      </c>
      <c r="G662" t="s">
        <v>14</v>
      </c>
      <c r="H662">
        <v>77</v>
      </c>
      <c r="I662" s="9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0"/>
        <v>42237.208333333328</v>
      </c>
      <c r="O662" s="11">
        <f t="shared" si="41"/>
        <v>42246.208333333328</v>
      </c>
      <c r="P662" t="b">
        <v>1</v>
      </c>
      <c r="Q662" t="b">
        <v>0</v>
      </c>
      <c r="R662" t="s">
        <v>33</v>
      </c>
      <c r="S662" s="4" t="str">
        <f t="array" ref="S662:T662">_xlfn.TEXTSPLIT(R662,"/")</f>
        <v>theater</v>
      </c>
      <c r="T662" s="4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21">
        <f t="shared" si="42"/>
        <v>76.957446808510639</v>
      </c>
      <c r="G663" t="s">
        <v>14</v>
      </c>
      <c r="H663">
        <v>752</v>
      </c>
      <c r="I663" s="9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0"/>
        <v>40996.208333333336</v>
      </c>
      <c r="O663" s="11">
        <f t="shared" si="41"/>
        <v>41026.208333333336</v>
      </c>
      <c r="P663" t="b">
        <v>0</v>
      </c>
      <c r="Q663" t="b">
        <v>0</v>
      </c>
      <c r="R663" t="s">
        <v>159</v>
      </c>
      <c r="S663" s="4" t="str">
        <f t="array" ref="S663:T663">_xlfn.TEXTSPLIT(R663,"/")</f>
        <v>music</v>
      </c>
      <c r="T663" s="4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21">
        <f t="shared" si="42"/>
        <v>67.984732824427482</v>
      </c>
      <c r="G664" t="s">
        <v>14</v>
      </c>
      <c r="H664">
        <v>131</v>
      </c>
      <c r="I664" s="9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0"/>
        <v>43443.25</v>
      </c>
      <c r="O664" s="11">
        <f t="shared" si="41"/>
        <v>43447.25</v>
      </c>
      <c r="P664" t="b">
        <v>0</v>
      </c>
      <c r="Q664" t="b">
        <v>0</v>
      </c>
      <c r="R664" t="s">
        <v>33</v>
      </c>
      <c r="S664" s="4" t="str">
        <f t="array" ref="S664:T664">_xlfn.TEXTSPLIT(R664,"/")</f>
        <v>theater</v>
      </c>
      <c r="T664" s="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21">
        <f t="shared" si="42"/>
        <v>88.781609195402297</v>
      </c>
      <c r="G665" t="s">
        <v>14</v>
      </c>
      <c r="H665">
        <v>87</v>
      </c>
      <c r="I665" s="9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0"/>
        <v>40458.208333333336</v>
      </c>
      <c r="O665" s="11">
        <f t="shared" si="41"/>
        <v>40481.208333333336</v>
      </c>
      <c r="P665" t="b">
        <v>0</v>
      </c>
      <c r="Q665" t="b">
        <v>0</v>
      </c>
      <c r="R665" t="s">
        <v>33</v>
      </c>
      <c r="S665" s="4" t="str">
        <f t="array" ref="S665:T665">_xlfn.TEXTSPLIT(R665,"/")</f>
        <v>theater</v>
      </c>
      <c r="T665" s="4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21">
        <f t="shared" si="42"/>
        <v>24.99623706491063</v>
      </c>
      <c r="G666" t="s">
        <v>14</v>
      </c>
      <c r="H666">
        <v>1063</v>
      </c>
      <c r="I666" s="9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0"/>
        <v>40959.25</v>
      </c>
      <c r="O666" s="11">
        <f t="shared" si="41"/>
        <v>40969.25</v>
      </c>
      <c r="P666" t="b">
        <v>0</v>
      </c>
      <c r="Q666" t="b">
        <v>0</v>
      </c>
      <c r="R666" t="s">
        <v>159</v>
      </c>
      <c r="S666" s="4" t="str">
        <f t="array" ref="S666:T666">_xlfn.TEXTSPLIT(R666,"/")</f>
        <v>music</v>
      </c>
      <c r="T666" s="4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21">
        <f t="shared" si="42"/>
        <v>44.922794117647058</v>
      </c>
      <c r="G667" t="s">
        <v>20</v>
      </c>
      <c r="H667">
        <v>272</v>
      </c>
      <c r="I667" s="9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0"/>
        <v>40733.208333333336</v>
      </c>
      <c r="O667" s="11">
        <f t="shared" si="41"/>
        <v>40747.208333333336</v>
      </c>
      <c r="P667" t="b">
        <v>0</v>
      </c>
      <c r="Q667" t="b">
        <v>1</v>
      </c>
      <c r="R667" t="s">
        <v>42</v>
      </c>
      <c r="S667" s="4" t="str">
        <f t="array" ref="S667:T667">_xlfn.TEXTSPLIT(R667,"/")</f>
        <v>film &amp; video</v>
      </c>
      <c r="T667" s="4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21">
        <f t="shared" si="42"/>
        <v>79.400000000000006</v>
      </c>
      <c r="G668" t="s">
        <v>74</v>
      </c>
      <c r="H668">
        <v>25</v>
      </c>
      <c r="I668" s="9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0"/>
        <v>41516.208333333336</v>
      </c>
      <c r="O668" s="11">
        <f t="shared" si="41"/>
        <v>41522.208333333336</v>
      </c>
      <c r="P668" t="b">
        <v>0</v>
      </c>
      <c r="Q668" t="b">
        <v>1</v>
      </c>
      <c r="R668" t="s">
        <v>33</v>
      </c>
      <c r="S668" s="4" t="str">
        <f t="array" ref="S668:T668">_xlfn.TEXTSPLIT(R668,"/")</f>
        <v>theater</v>
      </c>
      <c r="T668" s="4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21">
        <f t="shared" si="42"/>
        <v>29.009546539379475</v>
      </c>
      <c r="G669" t="s">
        <v>20</v>
      </c>
      <c r="H669">
        <v>419</v>
      </c>
      <c r="I669" s="9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0"/>
        <v>41892.208333333336</v>
      </c>
      <c r="O669" s="11">
        <f t="shared" si="41"/>
        <v>41901.208333333336</v>
      </c>
      <c r="P669" t="b">
        <v>0</v>
      </c>
      <c r="Q669" t="b">
        <v>0</v>
      </c>
      <c r="R669" t="s">
        <v>1029</v>
      </c>
      <c r="S669" s="4" t="str">
        <f t="array" ref="S669:T669">_xlfn.TEXTSPLIT(R669,"/")</f>
        <v>journalism</v>
      </c>
      <c r="T669" s="4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21">
        <f t="shared" si="42"/>
        <v>73.59210526315789</v>
      </c>
      <c r="G670" t="s">
        <v>14</v>
      </c>
      <c r="H670">
        <v>76</v>
      </c>
      <c r="I670" s="9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0"/>
        <v>41122.208333333336</v>
      </c>
      <c r="O670" s="11">
        <f t="shared" si="41"/>
        <v>41134.208333333336</v>
      </c>
      <c r="P670" t="b">
        <v>0</v>
      </c>
      <c r="Q670" t="b">
        <v>0</v>
      </c>
      <c r="R670" t="s">
        <v>33</v>
      </c>
      <c r="S670" s="4" t="str">
        <f t="array" ref="S670:T670">_xlfn.TEXTSPLIT(R670,"/")</f>
        <v>theater</v>
      </c>
      <c r="T670" s="4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21">
        <f t="shared" si="42"/>
        <v>107.97038864898211</v>
      </c>
      <c r="G671" t="s">
        <v>20</v>
      </c>
      <c r="H671">
        <v>1621</v>
      </c>
      <c r="I671" s="9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0"/>
        <v>42912.208333333328</v>
      </c>
      <c r="O671" s="11">
        <f t="shared" si="41"/>
        <v>42921.208333333328</v>
      </c>
      <c r="P671" t="b">
        <v>0</v>
      </c>
      <c r="Q671" t="b">
        <v>0</v>
      </c>
      <c r="R671" t="s">
        <v>33</v>
      </c>
      <c r="S671" s="4" t="str">
        <f t="array" ref="S671:T671">_xlfn.TEXTSPLIT(R671,"/")</f>
        <v>theater</v>
      </c>
      <c r="T671" s="4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21">
        <f t="shared" si="42"/>
        <v>68.987284287011803</v>
      </c>
      <c r="G672" t="s">
        <v>20</v>
      </c>
      <c r="H672">
        <v>1101</v>
      </c>
      <c r="I672" s="9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0"/>
        <v>42425.25</v>
      </c>
      <c r="O672" s="11">
        <f t="shared" si="41"/>
        <v>42437.25</v>
      </c>
      <c r="P672" t="b">
        <v>0</v>
      </c>
      <c r="Q672" t="b">
        <v>0</v>
      </c>
      <c r="R672" t="s">
        <v>60</v>
      </c>
      <c r="S672" s="4" t="str">
        <f t="array" ref="S672:T672">_xlfn.TEXTSPLIT(R672,"/")</f>
        <v>music</v>
      </c>
      <c r="T672" s="4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21">
        <f t="shared" si="42"/>
        <v>111.02236719478098</v>
      </c>
      <c r="G673" t="s">
        <v>20</v>
      </c>
      <c r="H673">
        <v>1073</v>
      </c>
      <c r="I673" s="9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0"/>
        <v>40390.208333333336</v>
      </c>
      <c r="O673" s="11">
        <f t="shared" si="41"/>
        <v>40394.208333333336</v>
      </c>
      <c r="P673" t="b">
        <v>0</v>
      </c>
      <c r="Q673" t="b">
        <v>1</v>
      </c>
      <c r="R673" t="s">
        <v>33</v>
      </c>
      <c r="S673" s="4" t="str">
        <f t="array" ref="S673:T673">_xlfn.TEXTSPLIT(R673,"/")</f>
        <v>theater</v>
      </c>
      <c r="T673" s="4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21">
        <f t="shared" si="42"/>
        <v>24.997515808491418</v>
      </c>
      <c r="G674" t="s">
        <v>14</v>
      </c>
      <c r="H674">
        <v>4428</v>
      </c>
      <c r="I674" s="9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0"/>
        <v>43180.208333333328</v>
      </c>
      <c r="O674" s="11">
        <f t="shared" si="41"/>
        <v>43190.208333333328</v>
      </c>
      <c r="P674" t="b">
        <v>0</v>
      </c>
      <c r="Q674" t="b">
        <v>0</v>
      </c>
      <c r="R674" t="s">
        <v>33</v>
      </c>
      <c r="S674" s="4" t="str">
        <f t="array" ref="S674:T674">_xlfn.TEXTSPLIT(R674,"/")</f>
        <v>theater</v>
      </c>
      <c r="T674" s="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21">
        <f t="shared" si="42"/>
        <v>42.155172413793103</v>
      </c>
      <c r="G675" t="s">
        <v>14</v>
      </c>
      <c r="H675">
        <v>58</v>
      </c>
      <c r="I675" s="9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0"/>
        <v>42475.208333333328</v>
      </c>
      <c r="O675" s="11">
        <f t="shared" si="41"/>
        <v>42496.208333333328</v>
      </c>
      <c r="P675" t="b">
        <v>0</v>
      </c>
      <c r="Q675" t="b">
        <v>0</v>
      </c>
      <c r="R675" t="s">
        <v>60</v>
      </c>
      <c r="S675" s="4" t="str">
        <f t="array" ref="S675:T675">_xlfn.TEXTSPLIT(R675,"/")</f>
        <v>music</v>
      </c>
      <c r="T675" s="4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21">
        <f t="shared" si="42"/>
        <v>47.003284072249592</v>
      </c>
      <c r="G676" t="s">
        <v>74</v>
      </c>
      <c r="H676">
        <v>1218</v>
      </c>
      <c r="I676" s="9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0"/>
        <v>40774.208333333336</v>
      </c>
      <c r="O676" s="11">
        <f t="shared" si="41"/>
        <v>40821.208333333336</v>
      </c>
      <c r="P676" t="b">
        <v>0</v>
      </c>
      <c r="Q676" t="b">
        <v>0</v>
      </c>
      <c r="R676" t="s">
        <v>122</v>
      </c>
      <c r="S676" s="4" t="str">
        <f t="array" ref="S676:T676">_xlfn.TEXTSPLIT(R676,"/")</f>
        <v>photography</v>
      </c>
      <c r="T676" s="4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21">
        <f t="shared" si="42"/>
        <v>36.0392749244713</v>
      </c>
      <c r="G677" t="s">
        <v>20</v>
      </c>
      <c r="H677">
        <v>331</v>
      </c>
      <c r="I677" s="9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0"/>
        <v>43719.208333333328</v>
      </c>
      <c r="O677" s="11">
        <f t="shared" si="41"/>
        <v>43726.208333333328</v>
      </c>
      <c r="P677" t="b">
        <v>0</v>
      </c>
      <c r="Q677" t="b">
        <v>0</v>
      </c>
      <c r="R677" t="s">
        <v>1029</v>
      </c>
      <c r="S677" s="4" t="str">
        <f t="array" ref="S677:T677">_xlfn.TEXTSPLIT(R677,"/")</f>
        <v>journalism</v>
      </c>
      <c r="T677" s="4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21">
        <f t="shared" si="42"/>
        <v>101.03760683760684</v>
      </c>
      <c r="G678" t="s">
        <v>20</v>
      </c>
      <c r="H678">
        <v>1170</v>
      </c>
      <c r="I678" s="9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0"/>
        <v>41178.208333333336</v>
      </c>
      <c r="O678" s="11">
        <f t="shared" si="41"/>
        <v>41187.208333333336</v>
      </c>
      <c r="P678" t="b">
        <v>0</v>
      </c>
      <c r="Q678" t="b">
        <v>0</v>
      </c>
      <c r="R678" t="s">
        <v>122</v>
      </c>
      <c r="S678" s="4" t="str">
        <f t="array" ref="S678:T678">_xlfn.TEXTSPLIT(R678,"/")</f>
        <v>photography</v>
      </c>
      <c r="T678" s="4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21">
        <f t="shared" si="42"/>
        <v>39.927927927927925</v>
      </c>
      <c r="G679" t="s">
        <v>14</v>
      </c>
      <c r="H679">
        <v>111</v>
      </c>
      <c r="I679" s="9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0"/>
        <v>42561.208333333328</v>
      </c>
      <c r="O679" s="11">
        <f t="shared" si="41"/>
        <v>42611.208333333328</v>
      </c>
      <c r="P679" t="b">
        <v>0</v>
      </c>
      <c r="Q679" t="b">
        <v>0</v>
      </c>
      <c r="R679" t="s">
        <v>119</v>
      </c>
      <c r="S679" s="4" t="str">
        <f t="array" ref="S679:T679">_xlfn.TEXTSPLIT(R679,"/")</f>
        <v>publishing</v>
      </c>
      <c r="T679" s="4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21">
        <f t="shared" si="42"/>
        <v>83.158139534883716</v>
      </c>
      <c r="G680" t="s">
        <v>74</v>
      </c>
      <c r="H680">
        <v>215</v>
      </c>
      <c r="I680" s="9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0"/>
        <v>43484.25</v>
      </c>
      <c r="O680" s="11">
        <f t="shared" si="41"/>
        <v>43486.25</v>
      </c>
      <c r="P680" t="b">
        <v>0</v>
      </c>
      <c r="Q680" t="b">
        <v>0</v>
      </c>
      <c r="R680" t="s">
        <v>53</v>
      </c>
      <c r="S680" s="4" t="str">
        <f t="array" ref="S680:T680">_xlfn.TEXTSPLIT(R680,"/")</f>
        <v>film &amp; video</v>
      </c>
      <c r="T680" s="4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21">
        <f t="shared" si="42"/>
        <v>39.97520661157025</v>
      </c>
      <c r="G681" t="s">
        <v>20</v>
      </c>
      <c r="H681">
        <v>363</v>
      </c>
      <c r="I681" s="9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0"/>
        <v>43756.208333333328</v>
      </c>
      <c r="O681" s="11">
        <f t="shared" si="41"/>
        <v>43761.208333333328</v>
      </c>
      <c r="P681" t="b">
        <v>0</v>
      </c>
      <c r="Q681" t="b">
        <v>1</v>
      </c>
      <c r="R681" t="s">
        <v>17</v>
      </c>
      <c r="S681" s="4" t="str">
        <f t="array" ref="S681:T681">_xlfn.TEXTSPLIT(R681,"/")</f>
        <v>food</v>
      </c>
      <c r="T681" s="4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21">
        <f t="shared" si="42"/>
        <v>47.993908629441627</v>
      </c>
      <c r="G682" t="s">
        <v>14</v>
      </c>
      <c r="H682">
        <v>2955</v>
      </c>
      <c r="I682" s="9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0"/>
        <v>43813.25</v>
      </c>
      <c r="O682" s="11">
        <f t="shared" si="41"/>
        <v>43815.25</v>
      </c>
      <c r="P682" t="b">
        <v>0</v>
      </c>
      <c r="Q682" t="b">
        <v>1</v>
      </c>
      <c r="R682" t="s">
        <v>292</v>
      </c>
      <c r="S682" s="4" t="str">
        <f t="array" ref="S682:T682">_xlfn.TEXTSPLIT(R682,"/")</f>
        <v>games</v>
      </c>
      <c r="T682" s="4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21">
        <f t="shared" si="42"/>
        <v>95.978877489438744</v>
      </c>
      <c r="G683" t="s">
        <v>14</v>
      </c>
      <c r="H683">
        <v>1657</v>
      </c>
      <c r="I683" s="9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0"/>
        <v>40898.25</v>
      </c>
      <c r="O683" s="11">
        <f t="shared" si="41"/>
        <v>40904.25</v>
      </c>
      <c r="P683" t="b">
        <v>0</v>
      </c>
      <c r="Q683" t="b">
        <v>0</v>
      </c>
      <c r="R683" t="s">
        <v>33</v>
      </c>
      <c r="S683" s="4" t="str">
        <f t="array" ref="S683:T683">_xlfn.TEXTSPLIT(R683,"/")</f>
        <v>theater</v>
      </c>
      <c r="T683" s="4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21">
        <f t="shared" si="42"/>
        <v>78.728155339805824</v>
      </c>
      <c r="G684" t="s">
        <v>20</v>
      </c>
      <c r="H684">
        <v>103</v>
      </c>
      <c r="I684" s="9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0"/>
        <v>41619.25</v>
      </c>
      <c r="O684" s="11">
        <f t="shared" si="41"/>
        <v>41628.25</v>
      </c>
      <c r="P684" t="b">
        <v>0</v>
      </c>
      <c r="Q684" t="b">
        <v>0</v>
      </c>
      <c r="R684" t="s">
        <v>33</v>
      </c>
      <c r="S684" s="4" t="str">
        <f t="array" ref="S684:T684">_xlfn.TEXTSPLIT(R684,"/")</f>
        <v>theater</v>
      </c>
      <c r="T684" s="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21">
        <f t="shared" si="42"/>
        <v>56.081632653061227</v>
      </c>
      <c r="G685" t="s">
        <v>20</v>
      </c>
      <c r="H685">
        <v>147</v>
      </c>
      <c r="I685" s="9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0"/>
        <v>43359.208333333328</v>
      </c>
      <c r="O685" s="11">
        <f t="shared" si="41"/>
        <v>43361.208333333328</v>
      </c>
      <c r="P685" t="b">
        <v>0</v>
      </c>
      <c r="Q685" t="b">
        <v>0</v>
      </c>
      <c r="R685" t="s">
        <v>33</v>
      </c>
      <c r="S685" s="4" t="str">
        <f t="array" ref="S685:T685">_xlfn.TEXTSPLIT(R685,"/")</f>
        <v>theater</v>
      </c>
      <c r="T685" s="4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21">
        <f t="shared" si="42"/>
        <v>69.090909090909093</v>
      </c>
      <c r="G686" t="s">
        <v>20</v>
      </c>
      <c r="H686">
        <v>110</v>
      </c>
      <c r="I686" s="9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0"/>
        <v>40358.208333333336</v>
      </c>
      <c r="O686" s="11">
        <f t="shared" si="41"/>
        <v>40378.208333333336</v>
      </c>
      <c r="P686" t="b">
        <v>0</v>
      </c>
      <c r="Q686" t="b">
        <v>0</v>
      </c>
      <c r="R686" t="s">
        <v>68</v>
      </c>
      <c r="S686" s="4" t="str">
        <f t="array" ref="S686:T686">_xlfn.TEXTSPLIT(R686,"/")</f>
        <v>publishing</v>
      </c>
      <c r="T686" s="4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21">
        <f t="shared" si="42"/>
        <v>102.05291576673866</v>
      </c>
      <c r="G687" t="s">
        <v>14</v>
      </c>
      <c r="H687">
        <v>926</v>
      </c>
      <c r="I687" s="9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0"/>
        <v>42239.208333333328</v>
      </c>
      <c r="O687" s="11">
        <f t="shared" si="41"/>
        <v>42263.208333333328</v>
      </c>
      <c r="P687" t="b">
        <v>0</v>
      </c>
      <c r="Q687" t="b">
        <v>0</v>
      </c>
      <c r="R687" t="s">
        <v>33</v>
      </c>
      <c r="S687" s="4" t="str">
        <f t="array" ref="S687:T687">_xlfn.TEXTSPLIT(R687,"/")</f>
        <v>theater</v>
      </c>
      <c r="T687" s="4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21">
        <f t="shared" si="42"/>
        <v>107.32089552238806</v>
      </c>
      <c r="G688" t="s">
        <v>20</v>
      </c>
      <c r="H688">
        <v>134</v>
      </c>
      <c r="I688" s="9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0"/>
        <v>43186.208333333328</v>
      </c>
      <c r="O688" s="11">
        <f t="shared" si="41"/>
        <v>43197.208333333328</v>
      </c>
      <c r="P688" t="b">
        <v>0</v>
      </c>
      <c r="Q688" t="b">
        <v>0</v>
      </c>
      <c r="R688" t="s">
        <v>65</v>
      </c>
      <c r="S688" s="4" t="str">
        <f t="array" ref="S688:T688">_xlfn.TEXTSPLIT(R688,"/")</f>
        <v>technology</v>
      </c>
      <c r="T688" s="4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21">
        <f t="shared" si="42"/>
        <v>51.970260223048328</v>
      </c>
      <c r="G689" t="s">
        <v>20</v>
      </c>
      <c r="H689">
        <v>269</v>
      </c>
      <c r="I689" s="9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0"/>
        <v>42806.25</v>
      </c>
      <c r="O689" s="11">
        <f t="shared" si="41"/>
        <v>42809.208333333328</v>
      </c>
      <c r="P689" t="b">
        <v>0</v>
      </c>
      <c r="Q689" t="b">
        <v>0</v>
      </c>
      <c r="R689" t="s">
        <v>33</v>
      </c>
      <c r="S689" s="4" t="str">
        <f t="array" ref="S689:T689">_xlfn.TEXTSPLIT(R689,"/")</f>
        <v>theater</v>
      </c>
      <c r="T689" s="4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21">
        <f t="shared" si="42"/>
        <v>71.137142857142862</v>
      </c>
      <c r="G690" t="s">
        <v>20</v>
      </c>
      <c r="H690">
        <v>175</v>
      </c>
      <c r="I690" s="9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0"/>
        <v>43475.25</v>
      </c>
      <c r="O690" s="11">
        <f t="shared" si="41"/>
        <v>43491.25</v>
      </c>
      <c r="P690" t="b">
        <v>0</v>
      </c>
      <c r="Q690" t="b">
        <v>1</v>
      </c>
      <c r="R690" t="s">
        <v>269</v>
      </c>
      <c r="S690" s="4" t="str">
        <f t="array" ref="S690:T690">_xlfn.TEXTSPLIT(R690,"/")</f>
        <v>film &amp; video</v>
      </c>
      <c r="T690" s="4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21">
        <f t="shared" si="42"/>
        <v>106.49275362318841</v>
      </c>
      <c r="G691" t="s">
        <v>20</v>
      </c>
      <c r="H691">
        <v>69</v>
      </c>
      <c r="I691" s="9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0"/>
        <v>41576.208333333336</v>
      </c>
      <c r="O691" s="11">
        <f t="shared" si="41"/>
        <v>41588.25</v>
      </c>
      <c r="P691" t="b">
        <v>0</v>
      </c>
      <c r="Q691" t="b">
        <v>0</v>
      </c>
      <c r="R691" t="s">
        <v>28</v>
      </c>
      <c r="S691" s="4" t="str">
        <f t="array" ref="S691:T691">_xlfn.TEXTSPLIT(R691,"/")</f>
        <v>technology</v>
      </c>
      <c r="T691" s="4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21">
        <f t="shared" si="42"/>
        <v>42.93684210526316</v>
      </c>
      <c r="G692" t="s">
        <v>20</v>
      </c>
      <c r="H692">
        <v>190</v>
      </c>
      <c r="I692" s="9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0"/>
        <v>40874.25</v>
      </c>
      <c r="O692" s="11">
        <f t="shared" si="41"/>
        <v>40880.25</v>
      </c>
      <c r="P692" t="b">
        <v>0</v>
      </c>
      <c r="Q692" t="b">
        <v>1</v>
      </c>
      <c r="R692" t="s">
        <v>42</v>
      </c>
      <c r="S692" s="4" t="str">
        <f t="array" ref="S692:T692">_xlfn.TEXTSPLIT(R692,"/")</f>
        <v>film &amp; video</v>
      </c>
      <c r="T692" s="4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21">
        <f t="shared" si="42"/>
        <v>30.037974683544302</v>
      </c>
      <c r="G693" t="s">
        <v>20</v>
      </c>
      <c r="H693">
        <v>237</v>
      </c>
      <c r="I693" s="9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0"/>
        <v>41185.208333333336</v>
      </c>
      <c r="O693" s="11">
        <f t="shared" si="41"/>
        <v>41202.208333333336</v>
      </c>
      <c r="P693" t="b">
        <v>1</v>
      </c>
      <c r="Q693" t="b">
        <v>1</v>
      </c>
      <c r="R693" t="s">
        <v>42</v>
      </c>
      <c r="S693" s="4" t="str">
        <f t="array" ref="S693:T693">_xlfn.TEXTSPLIT(R693,"/")</f>
        <v>film &amp; video</v>
      </c>
      <c r="T693" s="4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21">
        <f t="shared" si="42"/>
        <v>70.623376623376629</v>
      </c>
      <c r="G694" t="s">
        <v>14</v>
      </c>
      <c r="H694">
        <v>77</v>
      </c>
      <c r="I694" s="9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0"/>
        <v>43655.208333333328</v>
      </c>
      <c r="O694" s="11">
        <f t="shared" si="41"/>
        <v>43673.208333333328</v>
      </c>
      <c r="P694" t="b">
        <v>0</v>
      </c>
      <c r="Q694" t="b">
        <v>0</v>
      </c>
      <c r="R694" t="s">
        <v>23</v>
      </c>
      <c r="S694" s="4" t="str">
        <f t="array" ref="S694:T694">_xlfn.TEXTSPLIT(R694,"/")</f>
        <v>music</v>
      </c>
      <c r="T694" s="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21">
        <f t="shared" si="42"/>
        <v>66.016018306636155</v>
      </c>
      <c r="G695" t="s">
        <v>14</v>
      </c>
      <c r="H695">
        <v>1748</v>
      </c>
      <c r="I695" s="9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0"/>
        <v>43025.208333333328</v>
      </c>
      <c r="O695" s="11">
        <f t="shared" si="41"/>
        <v>43042.208333333328</v>
      </c>
      <c r="P695" t="b">
        <v>0</v>
      </c>
      <c r="Q695" t="b">
        <v>0</v>
      </c>
      <c r="R695" t="s">
        <v>33</v>
      </c>
      <c r="S695" s="4" t="str">
        <f t="array" ref="S695:T695">_xlfn.TEXTSPLIT(R695,"/")</f>
        <v>theater</v>
      </c>
      <c r="T695" s="4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21">
        <f t="shared" si="42"/>
        <v>96.911392405063296</v>
      </c>
      <c r="G696" t="s">
        <v>14</v>
      </c>
      <c r="H696">
        <v>79</v>
      </c>
      <c r="I696" s="9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0"/>
        <v>43066.25</v>
      </c>
      <c r="O696" s="11">
        <f t="shared" si="41"/>
        <v>43103.25</v>
      </c>
      <c r="P696" t="b">
        <v>0</v>
      </c>
      <c r="Q696" t="b">
        <v>0</v>
      </c>
      <c r="R696" t="s">
        <v>33</v>
      </c>
      <c r="S696" s="4" t="str">
        <f t="array" ref="S696:T696">_xlfn.TEXTSPLIT(R696,"/")</f>
        <v>theater</v>
      </c>
      <c r="T696" s="4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21">
        <f t="shared" si="42"/>
        <v>62.867346938775512</v>
      </c>
      <c r="G697" t="s">
        <v>20</v>
      </c>
      <c r="H697">
        <v>196</v>
      </c>
      <c r="I697" s="9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0"/>
        <v>42322.25</v>
      </c>
      <c r="O697" s="11">
        <f t="shared" si="41"/>
        <v>42338.25</v>
      </c>
      <c r="P697" t="b">
        <v>1</v>
      </c>
      <c r="Q697" t="b">
        <v>0</v>
      </c>
      <c r="R697" t="s">
        <v>23</v>
      </c>
      <c r="S697" s="4" t="str">
        <f t="array" ref="S697:T697">_xlfn.TEXTSPLIT(R697,"/")</f>
        <v>music</v>
      </c>
      <c r="T697" s="4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21">
        <f t="shared" si="42"/>
        <v>108.98537682789652</v>
      </c>
      <c r="G698" t="s">
        <v>14</v>
      </c>
      <c r="H698">
        <v>889</v>
      </c>
      <c r="I698" s="9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0"/>
        <v>42114.208333333328</v>
      </c>
      <c r="O698" s="11">
        <f t="shared" si="41"/>
        <v>42115.208333333328</v>
      </c>
      <c r="P698" t="b">
        <v>0</v>
      </c>
      <c r="Q698" t="b">
        <v>1</v>
      </c>
      <c r="R698" t="s">
        <v>33</v>
      </c>
      <c r="S698" s="4" t="str">
        <f t="array" ref="S698:T698">_xlfn.TEXTSPLIT(R698,"/")</f>
        <v>theater</v>
      </c>
      <c r="T698" s="4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21">
        <f t="shared" si="42"/>
        <v>26.999314599040439</v>
      </c>
      <c r="G699" t="s">
        <v>20</v>
      </c>
      <c r="H699">
        <v>7295</v>
      </c>
      <c r="I699" s="9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0"/>
        <v>43190.208333333328</v>
      </c>
      <c r="O699" s="11">
        <f t="shared" si="41"/>
        <v>43192.208333333328</v>
      </c>
      <c r="P699" t="b">
        <v>0</v>
      </c>
      <c r="Q699" t="b">
        <v>0</v>
      </c>
      <c r="R699" t="s">
        <v>50</v>
      </c>
      <c r="S699" s="4" t="str">
        <f t="array" ref="S699:T699">_xlfn.TEXTSPLIT(R699,"/")</f>
        <v>music</v>
      </c>
      <c r="T699" s="4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21">
        <f t="shared" si="42"/>
        <v>65.004147943311438</v>
      </c>
      <c r="G700" t="s">
        <v>20</v>
      </c>
      <c r="H700">
        <v>2893</v>
      </c>
      <c r="I700" s="9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0"/>
        <v>40871.25</v>
      </c>
      <c r="O700" s="11">
        <f t="shared" si="41"/>
        <v>40885.25</v>
      </c>
      <c r="P700" t="b">
        <v>0</v>
      </c>
      <c r="Q700" t="b">
        <v>0</v>
      </c>
      <c r="R700" t="s">
        <v>65</v>
      </c>
      <c r="S700" s="4" t="str">
        <f t="array" ref="S700:T700">_xlfn.TEXTSPLIT(R700,"/")</f>
        <v>technology</v>
      </c>
      <c r="T700" s="4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21">
        <f t="shared" si="42"/>
        <v>111.51785714285714</v>
      </c>
      <c r="G701" t="s">
        <v>14</v>
      </c>
      <c r="H701">
        <v>56</v>
      </c>
      <c r="I701" s="9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0"/>
        <v>43641.208333333328</v>
      </c>
      <c r="O701" s="11">
        <f t="shared" si="41"/>
        <v>43642.208333333328</v>
      </c>
      <c r="P701" t="b">
        <v>0</v>
      </c>
      <c r="Q701" t="b">
        <v>0</v>
      </c>
      <c r="R701" t="s">
        <v>53</v>
      </c>
      <c r="S701" s="4" t="str">
        <f t="array" ref="S701:T701">_xlfn.TEXTSPLIT(R701,"/")</f>
        <v>film &amp; video</v>
      </c>
      <c r="T701" s="4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21">
        <f t="shared" si="42"/>
        <v>3</v>
      </c>
      <c r="G702" t="s">
        <v>14</v>
      </c>
      <c r="H702">
        <v>1</v>
      </c>
      <c r="I702" s="9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0"/>
        <v>40203.25</v>
      </c>
      <c r="O702" s="11">
        <f t="shared" si="41"/>
        <v>40218.25</v>
      </c>
      <c r="P702" t="b">
        <v>0</v>
      </c>
      <c r="Q702" t="b">
        <v>0</v>
      </c>
      <c r="R702" t="s">
        <v>65</v>
      </c>
      <c r="S702" s="4" t="str">
        <f t="array" ref="S702:T702">_xlfn.TEXTSPLIT(R702,"/")</f>
        <v>technology</v>
      </c>
      <c r="T702" s="4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21">
        <f t="shared" si="42"/>
        <v>110.99268292682927</v>
      </c>
      <c r="G703" t="s">
        <v>20</v>
      </c>
      <c r="H703">
        <v>820</v>
      </c>
      <c r="I703" s="9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0"/>
        <v>40629.208333333336</v>
      </c>
      <c r="O703" s="11">
        <f t="shared" si="41"/>
        <v>40636.208333333336</v>
      </c>
      <c r="P703" t="b">
        <v>1</v>
      </c>
      <c r="Q703" t="b">
        <v>0</v>
      </c>
      <c r="R703" t="s">
        <v>33</v>
      </c>
      <c r="S703" s="4" t="str">
        <f t="array" ref="S703:T703">_xlfn.TEXTSPLIT(R703,"/")</f>
        <v>theater</v>
      </c>
      <c r="T703" s="4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21">
        <f t="shared" si="42"/>
        <v>56.746987951807228</v>
      </c>
      <c r="G704" t="s">
        <v>14</v>
      </c>
      <c r="H704">
        <v>83</v>
      </c>
      <c r="I704" s="9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0"/>
        <v>41477.208333333336</v>
      </c>
      <c r="O704" s="11">
        <f t="shared" si="41"/>
        <v>41482.208333333336</v>
      </c>
      <c r="P704" t="b">
        <v>0</v>
      </c>
      <c r="Q704" t="b">
        <v>0</v>
      </c>
      <c r="R704" t="s">
        <v>65</v>
      </c>
      <c r="S704" s="4" t="str">
        <f t="array" ref="S704:T704">_xlfn.TEXTSPLIT(R704,"/")</f>
        <v>technology</v>
      </c>
      <c r="T704" s="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21">
        <f t="shared" si="42"/>
        <v>97.020608439646708</v>
      </c>
      <c r="G705" t="s">
        <v>20</v>
      </c>
      <c r="H705">
        <v>2038</v>
      </c>
      <c r="I705" s="9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0"/>
        <v>41020.208333333336</v>
      </c>
      <c r="O705" s="11">
        <f t="shared" si="41"/>
        <v>41037.208333333336</v>
      </c>
      <c r="P705" t="b">
        <v>1</v>
      </c>
      <c r="Q705" t="b">
        <v>1</v>
      </c>
      <c r="R705" t="s">
        <v>206</v>
      </c>
      <c r="S705" s="4" t="str">
        <f t="array" ref="S705:T705">_xlfn.TEXTSPLIT(R705,"/")</f>
        <v>publishing</v>
      </c>
      <c r="T705" s="4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21">
        <f t="shared" si="42"/>
        <v>92.08620689655173</v>
      </c>
      <c r="G706" t="s">
        <v>20</v>
      </c>
      <c r="H706">
        <v>116</v>
      </c>
      <c r="I706" s="9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ref="N706:N769" si="44">(((L706/60)/60)/24)+DATE(1970,1,1)</f>
        <v>42555.208333333328</v>
      </c>
      <c r="O706" s="11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s="4" t="str">
        <f t="array" ref="S706:T706">_xlfn.TEXTSPLIT(R706,"/")</f>
        <v>film &amp; video</v>
      </c>
      <c r="T706" s="4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21">
        <f t="shared" si="42"/>
        <v>82.986666666666665</v>
      </c>
      <c r="G707" t="s">
        <v>14</v>
      </c>
      <c r="H707">
        <v>2025</v>
      </c>
      <c r="I707" s="9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si="44"/>
        <v>41619.25</v>
      </c>
      <c r="O707" s="11">
        <f t="shared" si="45"/>
        <v>41623.25</v>
      </c>
      <c r="P707" t="b">
        <v>0</v>
      </c>
      <c r="Q707" t="b">
        <v>0</v>
      </c>
      <c r="R707" t="s">
        <v>68</v>
      </c>
      <c r="S707" s="4" t="str">
        <f t="array" ref="S707:T707">_xlfn.TEXTSPLIT(R707,"/")</f>
        <v>publishing</v>
      </c>
      <c r="T707" s="4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21">
        <f t="shared" ref="F708:F771" si="46">IFERROR(E708/H708,0)</f>
        <v>103.03791821561339</v>
      </c>
      <c r="G708" t="s">
        <v>20</v>
      </c>
      <c r="H708">
        <v>1345</v>
      </c>
      <c r="I708" s="9">
        <f t="shared" ref="I708:I771" si="47">IFERROR(E708/H708,0)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4"/>
        <v>43471.25</v>
      </c>
      <c r="O708" s="11">
        <f t="shared" si="45"/>
        <v>43479.25</v>
      </c>
      <c r="P708" t="b">
        <v>0</v>
      </c>
      <c r="Q708" t="b">
        <v>1</v>
      </c>
      <c r="R708" t="s">
        <v>28</v>
      </c>
      <c r="S708" s="4" t="str">
        <f t="array" ref="S708:T708">_xlfn.TEXTSPLIT(R708,"/")</f>
        <v>technology</v>
      </c>
      <c r="T708" s="4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21">
        <f t="shared" si="46"/>
        <v>68.922619047619051</v>
      </c>
      <c r="G709" t="s">
        <v>20</v>
      </c>
      <c r="H709">
        <v>168</v>
      </c>
      <c r="I709" s="9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4"/>
        <v>43442.25</v>
      </c>
      <c r="O709" s="11">
        <f t="shared" si="45"/>
        <v>43478.25</v>
      </c>
      <c r="P709" t="b">
        <v>0</v>
      </c>
      <c r="Q709" t="b">
        <v>0</v>
      </c>
      <c r="R709" t="s">
        <v>53</v>
      </c>
      <c r="S709" s="4" t="str">
        <f t="array" ref="S709:T709">_xlfn.TEXTSPLIT(R709,"/")</f>
        <v>film &amp; video</v>
      </c>
      <c r="T709" s="4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21">
        <f t="shared" si="46"/>
        <v>87.737226277372258</v>
      </c>
      <c r="G710" t="s">
        <v>20</v>
      </c>
      <c r="H710">
        <v>137</v>
      </c>
      <c r="I710" s="9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4"/>
        <v>42877.208333333328</v>
      </c>
      <c r="O710" s="11">
        <f t="shared" si="45"/>
        <v>42887.208333333328</v>
      </c>
      <c r="P710" t="b">
        <v>0</v>
      </c>
      <c r="Q710" t="b">
        <v>0</v>
      </c>
      <c r="R710" t="s">
        <v>33</v>
      </c>
      <c r="S710" s="4" t="str">
        <f t="array" ref="S710:T710">_xlfn.TEXTSPLIT(R710,"/")</f>
        <v>theater</v>
      </c>
      <c r="T710" s="4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21">
        <f t="shared" si="46"/>
        <v>75.021505376344081</v>
      </c>
      <c r="G711" t="s">
        <v>20</v>
      </c>
      <c r="H711">
        <v>186</v>
      </c>
      <c r="I711" s="9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4"/>
        <v>41018.208333333336</v>
      </c>
      <c r="O711" s="11">
        <f t="shared" si="45"/>
        <v>41025.208333333336</v>
      </c>
      <c r="P711" t="b">
        <v>0</v>
      </c>
      <c r="Q711" t="b">
        <v>0</v>
      </c>
      <c r="R711" t="s">
        <v>33</v>
      </c>
      <c r="S711" s="4" t="str">
        <f t="array" ref="S711:T711">_xlfn.TEXTSPLIT(R711,"/")</f>
        <v>theater</v>
      </c>
      <c r="T711" s="4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21">
        <f t="shared" si="46"/>
        <v>50.863999999999997</v>
      </c>
      <c r="G712" t="s">
        <v>20</v>
      </c>
      <c r="H712">
        <v>125</v>
      </c>
      <c r="I712" s="9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4"/>
        <v>43295.208333333328</v>
      </c>
      <c r="O712" s="11">
        <f t="shared" si="45"/>
        <v>43302.208333333328</v>
      </c>
      <c r="P712" t="b">
        <v>0</v>
      </c>
      <c r="Q712" t="b">
        <v>1</v>
      </c>
      <c r="R712" t="s">
        <v>33</v>
      </c>
      <c r="S712" s="4" t="str">
        <f t="array" ref="S712:T712">_xlfn.TEXTSPLIT(R712,"/")</f>
        <v>theater</v>
      </c>
      <c r="T712" s="4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21">
        <f t="shared" si="46"/>
        <v>90</v>
      </c>
      <c r="G713" t="s">
        <v>14</v>
      </c>
      <c r="H713">
        <v>14</v>
      </c>
      <c r="I713" s="9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4"/>
        <v>42393.25</v>
      </c>
      <c r="O713" s="11">
        <f t="shared" si="45"/>
        <v>42395.25</v>
      </c>
      <c r="P713" t="b">
        <v>1</v>
      </c>
      <c r="Q713" t="b">
        <v>1</v>
      </c>
      <c r="R713" t="s">
        <v>33</v>
      </c>
      <c r="S713" s="4" t="str">
        <f t="array" ref="S713:T713">_xlfn.TEXTSPLIT(R713,"/")</f>
        <v>theater</v>
      </c>
      <c r="T713" s="4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21">
        <f t="shared" si="46"/>
        <v>72.896039603960389</v>
      </c>
      <c r="G714" t="s">
        <v>20</v>
      </c>
      <c r="H714">
        <v>202</v>
      </c>
      <c r="I714" s="9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4"/>
        <v>42559.208333333328</v>
      </c>
      <c r="O714" s="11">
        <f t="shared" si="45"/>
        <v>42600.208333333328</v>
      </c>
      <c r="P714" t="b">
        <v>0</v>
      </c>
      <c r="Q714" t="b">
        <v>0</v>
      </c>
      <c r="R714" t="s">
        <v>33</v>
      </c>
      <c r="S714" s="4" t="str">
        <f t="array" ref="S714:T714">_xlfn.TEXTSPLIT(R714,"/")</f>
        <v>theater</v>
      </c>
      <c r="T714" s="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21">
        <f t="shared" si="46"/>
        <v>108.48543689320388</v>
      </c>
      <c r="G715" t="s">
        <v>20</v>
      </c>
      <c r="H715">
        <v>103</v>
      </c>
      <c r="I715" s="9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4"/>
        <v>42604.208333333328</v>
      </c>
      <c r="O715" s="11">
        <f t="shared" si="45"/>
        <v>42616.208333333328</v>
      </c>
      <c r="P715" t="b">
        <v>0</v>
      </c>
      <c r="Q715" t="b">
        <v>0</v>
      </c>
      <c r="R715" t="s">
        <v>133</v>
      </c>
      <c r="S715" s="4" t="str">
        <f t="array" ref="S715:T715">_xlfn.TEXTSPLIT(R715,"/")</f>
        <v>publishing</v>
      </c>
      <c r="T715" s="4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21">
        <f t="shared" si="46"/>
        <v>101.98095238095237</v>
      </c>
      <c r="G716" t="s">
        <v>20</v>
      </c>
      <c r="H716">
        <v>1785</v>
      </c>
      <c r="I716" s="9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4"/>
        <v>41870.208333333336</v>
      </c>
      <c r="O716" s="11">
        <f t="shared" si="45"/>
        <v>41871.208333333336</v>
      </c>
      <c r="P716" t="b">
        <v>0</v>
      </c>
      <c r="Q716" t="b">
        <v>0</v>
      </c>
      <c r="R716" t="s">
        <v>23</v>
      </c>
      <c r="S716" s="4" t="str">
        <f t="array" ref="S716:T716">_xlfn.TEXTSPLIT(R716,"/")</f>
        <v>music</v>
      </c>
      <c r="T716" s="4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21">
        <f t="shared" si="46"/>
        <v>44.009146341463413</v>
      </c>
      <c r="G717" t="s">
        <v>14</v>
      </c>
      <c r="H717">
        <v>656</v>
      </c>
      <c r="I717" s="9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4"/>
        <v>40397.208333333336</v>
      </c>
      <c r="O717" s="11">
        <f t="shared" si="45"/>
        <v>40402.208333333336</v>
      </c>
      <c r="P717" t="b">
        <v>0</v>
      </c>
      <c r="Q717" t="b">
        <v>0</v>
      </c>
      <c r="R717" t="s">
        <v>292</v>
      </c>
      <c r="S717" s="4" t="str">
        <f t="array" ref="S717:T717">_xlfn.TEXTSPLIT(R717,"/")</f>
        <v>games</v>
      </c>
      <c r="T717" s="4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21">
        <f t="shared" si="46"/>
        <v>65.942675159235662</v>
      </c>
      <c r="G718" t="s">
        <v>20</v>
      </c>
      <c r="H718">
        <v>157</v>
      </c>
      <c r="I718" s="9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4"/>
        <v>41465.208333333336</v>
      </c>
      <c r="O718" s="11">
        <f t="shared" si="45"/>
        <v>41493.208333333336</v>
      </c>
      <c r="P718" t="b">
        <v>0</v>
      </c>
      <c r="Q718" t="b">
        <v>1</v>
      </c>
      <c r="R718" t="s">
        <v>33</v>
      </c>
      <c r="S718" s="4" t="str">
        <f t="array" ref="S718:T718">_xlfn.TEXTSPLIT(R718,"/")</f>
        <v>theater</v>
      </c>
      <c r="T718" s="4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21">
        <f t="shared" si="46"/>
        <v>24.987387387387386</v>
      </c>
      <c r="G719" t="s">
        <v>20</v>
      </c>
      <c r="H719">
        <v>555</v>
      </c>
      <c r="I719" s="9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4"/>
        <v>40777.208333333336</v>
      </c>
      <c r="O719" s="11">
        <f t="shared" si="45"/>
        <v>40798.208333333336</v>
      </c>
      <c r="P719" t="b">
        <v>0</v>
      </c>
      <c r="Q719" t="b">
        <v>0</v>
      </c>
      <c r="R719" t="s">
        <v>42</v>
      </c>
      <c r="S719" s="4" t="str">
        <f t="array" ref="S719:T719">_xlfn.TEXTSPLIT(R719,"/")</f>
        <v>film &amp; video</v>
      </c>
      <c r="T719" s="4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21">
        <f t="shared" si="46"/>
        <v>28.003367003367003</v>
      </c>
      <c r="G720" t="s">
        <v>20</v>
      </c>
      <c r="H720">
        <v>297</v>
      </c>
      <c r="I720" s="9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4"/>
        <v>41442.208333333336</v>
      </c>
      <c r="O720" s="11">
        <f t="shared" si="45"/>
        <v>41468.208333333336</v>
      </c>
      <c r="P720" t="b">
        <v>0</v>
      </c>
      <c r="Q720" t="b">
        <v>0</v>
      </c>
      <c r="R720" t="s">
        <v>65</v>
      </c>
      <c r="S720" s="4" t="str">
        <f t="array" ref="S720:T720">_xlfn.TEXTSPLIT(R720,"/")</f>
        <v>technology</v>
      </c>
      <c r="T720" s="4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21">
        <f t="shared" si="46"/>
        <v>85.829268292682926</v>
      </c>
      <c r="G721" t="s">
        <v>20</v>
      </c>
      <c r="H721">
        <v>123</v>
      </c>
      <c r="I721" s="9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4"/>
        <v>41058.208333333336</v>
      </c>
      <c r="O721" s="11">
        <f t="shared" si="45"/>
        <v>41069.208333333336</v>
      </c>
      <c r="P721" t="b">
        <v>0</v>
      </c>
      <c r="Q721" t="b">
        <v>0</v>
      </c>
      <c r="R721" t="s">
        <v>119</v>
      </c>
      <c r="S721" s="4" t="str">
        <f t="array" ref="S721:T721">_xlfn.TEXTSPLIT(R721,"/")</f>
        <v>publishing</v>
      </c>
      <c r="T721" s="4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21">
        <f t="shared" si="46"/>
        <v>84.921052631578945</v>
      </c>
      <c r="G722" t="s">
        <v>74</v>
      </c>
      <c r="H722">
        <v>38</v>
      </c>
      <c r="I722" s="9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4"/>
        <v>43152.25</v>
      </c>
      <c r="O722" s="11">
        <f t="shared" si="45"/>
        <v>43166.25</v>
      </c>
      <c r="P722" t="b">
        <v>0</v>
      </c>
      <c r="Q722" t="b">
        <v>1</v>
      </c>
      <c r="R722" t="s">
        <v>33</v>
      </c>
      <c r="S722" s="4" t="str">
        <f t="array" ref="S722:T722">_xlfn.TEXTSPLIT(R722,"/")</f>
        <v>theater</v>
      </c>
      <c r="T722" s="4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21">
        <f t="shared" si="46"/>
        <v>90.483333333333334</v>
      </c>
      <c r="G723" t="s">
        <v>74</v>
      </c>
      <c r="H723">
        <v>60</v>
      </c>
      <c r="I723" s="9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4"/>
        <v>43194.208333333328</v>
      </c>
      <c r="O723" s="11">
        <f t="shared" si="45"/>
        <v>43200.208333333328</v>
      </c>
      <c r="P723" t="b">
        <v>0</v>
      </c>
      <c r="Q723" t="b">
        <v>0</v>
      </c>
      <c r="R723" t="s">
        <v>23</v>
      </c>
      <c r="S723" s="4" t="str">
        <f t="array" ref="S723:T723">_xlfn.TEXTSPLIT(R723,"/")</f>
        <v>music</v>
      </c>
      <c r="T723" s="4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21">
        <f t="shared" si="46"/>
        <v>25.00197628458498</v>
      </c>
      <c r="G724" t="s">
        <v>20</v>
      </c>
      <c r="H724">
        <v>3036</v>
      </c>
      <c r="I724" s="9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4"/>
        <v>43045.25</v>
      </c>
      <c r="O724" s="11">
        <f t="shared" si="45"/>
        <v>43072.25</v>
      </c>
      <c r="P724" t="b">
        <v>0</v>
      </c>
      <c r="Q724" t="b">
        <v>0</v>
      </c>
      <c r="R724" t="s">
        <v>42</v>
      </c>
      <c r="S724" s="4" t="str">
        <f t="array" ref="S724:T724">_xlfn.TEXTSPLIT(R724,"/")</f>
        <v>film &amp; video</v>
      </c>
      <c r="T724" s="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21">
        <f t="shared" si="46"/>
        <v>92.013888888888886</v>
      </c>
      <c r="G725" t="s">
        <v>20</v>
      </c>
      <c r="H725">
        <v>144</v>
      </c>
      <c r="I725" s="9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4"/>
        <v>42431.25</v>
      </c>
      <c r="O725" s="11">
        <f t="shared" si="45"/>
        <v>42452.208333333328</v>
      </c>
      <c r="P725" t="b">
        <v>0</v>
      </c>
      <c r="Q725" t="b">
        <v>0</v>
      </c>
      <c r="R725" t="s">
        <v>33</v>
      </c>
      <c r="S725" s="4" t="str">
        <f t="array" ref="S725:T725">_xlfn.TEXTSPLIT(R725,"/")</f>
        <v>theater</v>
      </c>
      <c r="T725" s="4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21">
        <f t="shared" si="46"/>
        <v>93.066115702479337</v>
      </c>
      <c r="G726" t="s">
        <v>20</v>
      </c>
      <c r="H726">
        <v>121</v>
      </c>
      <c r="I726" s="9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4"/>
        <v>41934.208333333336</v>
      </c>
      <c r="O726" s="11">
        <f t="shared" si="45"/>
        <v>41936.208333333336</v>
      </c>
      <c r="P726" t="b">
        <v>0</v>
      </c>
      <c r="Q726" t="b">
        <v>1</v>
      </c>
      <c r="R726" t="s">
        <v>33</v>
      </c>
      <c r="S726" s="4" t="str">
        <f t="array" ref="S726:T726">_xlfn.TEXTSPLIT(R726,"/")</f>
        <v>theater</v>
      </c>
      <c r="T726" s="4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21">
        <f t="shared" si="46"/>
        <v>61.008145363408524</v>
      </c>
      <c r="G727" t="s">
        <v>14</v>
      </c>
      <c r="H727">
        <v>1596</v>
      </c>
      <c r="I727" s="9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4"/>
        <v>41958.25</v>
      </c>
      <c r="O727" s="11">
        <f t="shared" si="45"/>
        <v>41960.25</v>
      </c>
      <c r="P727" t="b">
        <v>0</v>
      </c>
      <c r="Q727" t="b">
        <v>0</v>
      </c>
      <c r="R727" t="s">
        <v>292</v>
      </c>
      <c r="S727" s="4" t="str">
        <f t="array" ref="S727:T727">_xlfn.TEXTSPLIT(R727,"/")</f>
        <v>games</v>
      </c>
      <c r="T727" s="4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21">
        <f t="shared" si="46"/>
        <v>92.036259541984734</v>
      </c>
      <c r="G728" t="s">
        <v>74</v>
      </c>
      <c r="H728">
        <v>524</v>
      </c>
      <c r="I728" s="9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4"/>
        <v>40476.208333333336</v>
      </c>
      <c r="O728" s="11">
        <f t="shared" si="45"/>
        <v>40482.208333333336</v>
      </c>
      <c r="P728" t="b">
        <v>0</v>
      </c>
      <c r="Q728" t="b">
        <v>1</v>
      </c>
      <c r="R728" t="s">
        <v>33</v>
      </c>
      <c r="S728" s="4" t="str">
        <f t="array" ref="S728:T728">_xlfn.TEXTSPLIT(R728,"/")</f>
        <v>theater</v>
      </c>
      <c r="T728" s="4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21">
        <f t="shared" si="46"/>
        <v>81.132596685082873</v>
      </c>
      <c r="G729" t="s">
        <v>20</v>
      </c>
      <c r="H729">
        <v>181</v>
      </c>
      <c r="I729" s="9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4"/>
        <v>43485.25</v>
      </c>
      <c r="O729" s="11">
        <f t="shared" si="45"/>
        <v>43543.208333333328</v>
      </c>
      <c r="P729" t="b">
        <v>0</v>
      </c>
      <c r="Q729" t="b">
        <v>0</v>
      </c>
      <c r="R729" t="s">
        <v>28</v>
      </c>
      <c r="S729" s="4" t="str">
        <f t="array" ref="S729:T729">_xlfn.TEXTSPLIT(R729,"/")</f>
        <v>technology</v>
      </c>
      <c r="T729" s="4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21">
        <f t="shared" si="46"/>
        <v>73.5</v>
      </c>
      <c r="G730" t="s">
        <v>14</v>
      </c>
      <c r="H730">
        <v>10</v>
      </c>
      <c r="I730" s="9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4"/>
        <v>42515.208333333328</v>
      </c>
      <c r="O730" s="11">
        <f t="shared" si="45"/>
        <v>42526.208333333328</v>
      </c>
      <c r="P730" t="b">
        <v>0</v>
      </c>
      <c r="Q730" t="b">
        <v>0</v>
      </c>
      <c r="R730" t="s">
        <v>33</v>
      </c>
      <c r="S730" s="4" t="str">
        <f t="array" ref="S730:T730">_xlfn.TEXTSPLIT(R730,"/")</f>
        <v>theater</v>
      </c>
      <c r="T730" s="4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21">
        <f t="shared" si="46"/>
        <v>85.221311475409834</v>
      </c>
      <c r="G731" t="s">
        <v>20</v>
      </c>
      <c r="H731">
        <v>122</v>
      </c>
      <c r="I731" s="9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4"/>
        <v>41309.25</v>
      </c>
      <c r="O731" s="11">
        <f t="shared" si="45"/>
        <v>41311.25</v>
      </c>
      <c r="P731" t="b">
        <v>0</v>
      </c>
      <c r="Q731" t="b">
        <v>0</v>
      </c>
      <c r="R731" t="s">
        <v>53</v>
      </c>
      <c r="S731" s="4" t="str">
        <f t="array" ref="S731:T731">_xlfn.TEXTSPLIT(R731,"/")</f>
        <v>film &amp; video</v>
      </c>
      <c r="T731" s="4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21">
        <f t="shared" si="46"/>
        <v>110.96825396825396</v>
      </c>
      <c r="G732" t="s">
        <v>20</v>
      </c>
      <c r="H732">
        <v>1071</v>
      </c>
      <c r="I732" s="9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4"/>
        <v>42147.208333333328</v>
      </c>
      <c r="O732" s="11">
        <f t="shared" si="45"/>
        <v>42153.208333333328</v>
      </c>
      <c r="P732" t="b">
        <v>0</v>
      </c>
      <c r="Q732" t="b">
        <v>0</v>
      </c>
      <c r="R732" t="s">
        <v>65</v>
      </c>
      <c r="S732" s="4" t="str">
        <f t="array" ref="S732:T732">_xlfn.TEXTSPLIT(R732,"/")</f>
        <v>technology</v>
      </c>
      <c r="T732" s="4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21">
        <f t="shared" si="46"/>
        <v>32.968036529680369</v>
      </c>
      <c r="G733" t="s">
        <v>74</v>
      </c>
      <c r="H733">
        <v>219</v>
      </c>
      <c r="I733" s="9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4"/>
        <v>42939.208333333328</v>
      </c>
      <c r="O733" s="11">
        <f t="shared" si="45"/>
        <v>42940.208333333328</v>
      </c>
      <c r="P733" t="b">
        <v>0</v>
      </c>
      <c r="Q733" t="b">
        <v>0</v>
      </c>
      <c r="R733" t="s">
        <v>28</v>
      </c>
      <c r="S733" s="4" t="str">
        <f t="array" ref="S733:T733">_xlfn.TEXTSPLIT(R733,"/")</f>
        <v>technology</v>
      </c>
      <c r="T733" s="4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21">
        <f t="shared" si="46"/>
        <v>96.005352363960753</v>
      </c>
      <c r="G734" t="s">
        <v>14</v>
      </c>
      <c r="H734">
        <v>1121</v>
      </c>
      <c r="I734" s="9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4"/>
        <v>42816.208333333328</v>
      </c>
      <c r="O734" s="11">
        <f t="shared" si="45"/>
        <v>42839.208333333328</v>
      </c>
      <c r="P734" t="b">
        <v>0</v>
      </c>
      <c r="Q734" t="b">
        <v>1</v>
      </c>
      <c r="R734" t="s">
        <v>23</v>
      </c>
      <c r="S734" s="4" t="str">
        <f t="array" ref="S734:T734">_xlfn.TEXTSPLIT(R734,"/")</f>
        <v>music</v>
      </c>
      <c r="T734" s="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21">
        <f t="shared" si="46"/>
        <v>84.96632653061225</v>
      </c>
      <c r="G735" t="s">
        <v>20</v>
      </c>
      <c r="H735">
        <v>980</v>
      </c>
      <c r="I735" s="9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4"/>
        <v>41844.208333333336</v>
      </c>
      <c r="O735" s="11">
        <f t="shared" si="45"/>
        <v>41857.208333333336</v>
      </c>
      <c r="P735" t="b">
        <v>0</v>
      </c>
      <c r="Q735" t="b">
        <v>0</v>
      </c>
      <c r="R735" t="s">
        <v>148</v>
      </c>
      <c r="S735" s="4" t="str">
        <f t="array" ref="S735:T735">_xlfn.TEXTSPLIT(R735,"/")</f>
        <v>music</v>
      </c>
      <c r="T735" s="4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21">
        <f t="shared" si="46"/>
        <v>25.007462686567163</v>
      </c>
      <c r="G736" t="s">
        <v>20</v>
      </c>
      <c r="H736">
        <v>536</v>
      </c>
      <c r="I736" s="9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4"/>
        <v>42763.25</v>
      </c>
      <c r="O736" s="11">
        <f t="shared" si="45"/>
        <v>42775.25</v>
      </c>
      <c r="P736" t="b">
        <v>0</v>
      </c>
      <c r="Q736" t="b">
        <v>1</v>
      </c>
      <c r="R736" t="s">
        <v>33</v>
      </c>
      <c r="S736" s="4" t="str">
        <f t="array" ref="S736:T736">_xlfn.TEXTSPLIT(R736,"/")</f>
        <v>theater</v>
      </c>
      <c r="T736" s="4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21">
        <f t="shared" si="46"/>
        <v>65.998995479658461</v>
      </c>
      <c r="G737" t="s">
        <v>20</v>
      </c>
      <c r="H737">
        <v>1991</v>
      </c>
      <c r="I737" s="9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4"/>
        <v>42459.208333333328</v>
      </c>
      <c r="O737" s="11">
        <f t="shared" si="45"/>
        <v>42466.208333333328</v>
      </c>
      <c r="P737" t="b">
        <v>0</v>
      </c>
      <c r="Q737" t="b">
        <v>0</v>
      </c>
      <c r="R737" t="s">
        <v>122</v>
      </c>
      <c r="S737" s="4" t="str">
        <f t="array" ref="S737:T737">_xlfn.TEXTSPLIT(R737,"/")</f>
        <v>photography</v>
      </c>
      <c r="T737" s="4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21">
        <f t="shared" si="46"/>
        <v>87.34482758620689</v>
      </c>
      <c r="G738" t="s">
        <v>74</v>
      </c>
      <c r="H738">
        <v>29</v>
      </c>
      <c r="I738" s="9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4"/>
        <v>42055.25</v>
      </c>
      <c r="O738" s="11">
        <f t="shared" si="45"/>
        <v>42059.25</v>
      </c>
      <c r="P738" t="b">
        <v>0</v>
      </c>
      <c r="Q738" t="b">
        <v>0</v>
      </c>
      <c r="R738" t="s">
        <v>68</v>
      </c>
      <c r="S738" s="4" t="str">
        <f t="array" ref="S738:T738">_xlfn.TEXTSPLIT(R738,"/")</f>
        <v>publishing</v>
      </c>
      <c r="T738" s="4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21">
        <f t="shared" si="46"/>
        <v>27.933333333333334</v>
      </c>
      <c r="G739" t="s">
        <v>20</v>
      </c>
      <c r="H739">
        <v>180</v>
      </c>
      <c r="I739" s="9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4"/>
        <v>42685.25</v>
      </c>
      <c r="O739" s="11">
        <f t="shared" si="45"/>
        <v>42697.25</v>
      </c>
      <c r="P739" t="b">
        <v>0</v>
      </c>
      <c r="Q739" t="b">
        <v>0</v>
      </c>
      <c r="R739" t="s">
        <v>60</v>
      </c>
      <c r="S739" s="4" t="str">
        <f t="array" ref="S739:T739">_xlfn.TEXTSPLIT(R739,"/")</f>
        <v>music</v>
      </c>
      <c r="T739" s="4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21">
        <f t="shared" si="46"/>
        <v>103.8</v>
      </c>
      <c r="G740" t="s">
        <v>14</v>
      </c>
      <c r="H740">
        <v>15</v>
      </c>
      <c r="I740" s="9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4"/>
        <v>41959.25</v>
      </c>
      <c r="O740" s="11">
        <f t="shared" si="45"/>
        <v>41981.25</v>
      </c>
      <c r="P740" t="b">
        <v>0</v>
      </c>
      <c r="Q740" t="b">
        <v>1</v>
      </c>
      <c r="R740" t="s">
        <v>33</v>
      </c>
      <c r="S740" s="4" t="str">
        <f t="array" ref="S740:T740">_xlfn.TEXTSPLIT(R740,"/")</f>
        <v>theater</v>
      </c>
      <c r="T740" s="4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21">
        <f t="shared" si="46"/>
        <v>31.937172774869111</v>
      </c>
      <c r="G741" t="s">
        <v>14</v>
      </c>
      <c r="H741">
        <v>191</v>
      </c>
      <c r="I741" s="9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4"/>
        <v>41089.208333333336</v>
      </c>
      <c r="O741" s="11">
        <f t="shared" si="45"/>
        <v>41090.208333333336</v>
      </c>
      <c r="P741" t="b">
        <v>0</v>
      </c>
      <c r="Q741" t="b">
        <v>0</v>
      </c>
      <c r="R741" t="s">
        <v>60</v>
      </c>
      <c r="S741" s="4" t="str">
        <f t="array" ref="S741:T741">_xlfn.TEXTSPLIT(R741,"/")</f>
        <v>music</v>
      </c>
      <c r="T741" s="4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21">
        <f t="shared" si="46"/>
        <v>99.5</v>
      </c>
      <c r="G742" t="s">
        <v>14</v>
      </c>
      <c r="H742">
        <v>16</v>
      </c>
      <c r="I742" s="9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4"/>
        <v>42769.25</v>
      </c>
      <c r="O742" s="11">
        <f t="shared" si="45"/>
        <v>42772.25</v>
      </c>
      <c r="P742" t="b">
        <v>0</v>
      </c>
      <c r="Q742" t="b">
        <v>0</v>
      </c>
      <c r="R742" t="s">
        <v>33</v>
      </c>
      <c r="S742" s="4" t="str">
        <f t="array" ref="S742:T742">_xlfn.TEXTSPLIT(R742,"/")</f>
        <v>theater</v>
      </c>
      <c r="T742" s="4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21">
        <f t="shared" si="46"/>
        <v>108.84615384615384</v>
      </c>
      <c r="G743" t="s">
        <v>20</v>
      </c>
      <c r="H743">
        <v>130</v>
      </c>
      <c r="I743" s="9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4"/>
        <v>40321.208333333336</v>
      </c>
      <c r="O743" s="11">
        <f t="shared" si="45"/>
        <v>40322.208333333336</v>
      </c>
      <c r="P743" t="b">
        <v>0</v>
      </c>
      <c r="Q743" t="b">
        <v>0</v>
      </c>
      <c r="R743" t="s">
        <v>33</v>
      </c>
      <c r="S743" s="4" t="str">
        <f t="array" ref="S743:T743">_xlfn.TEXTSPLIT(R743,"/")</f>
        <v>theater</v>
      </c>
      <c r="T743" s="4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21">
        <f t="shared" si="46"/>
        <v>110.76229508196721</v>
      </c>
      <c r="G744" t="s">
        <v>20</v>
      </c>
      <c r="H744">
        <v>122</v>
      </c>
      <c r="I744" s="9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4"/>
        <v>40197.25</v>
      </c>
      <c r="O744" s="11">
        <f t="shared" si="45"/>
        <v>40239.25</v>
      </c>
      <c r="P744" t="b">
        <v>0</v>
      </c>
      <c r="Q744" t="b">
        <v>0</v>
      </c>
      <c r="R744" t="s">
        <v>50</v>
      </c>
      <c r="S744" s="4" t="str">
        <f t="array" ref="S744:T744">_xlfn.TEXTSPLIT(R744,"/")</f>
        <v>music</v>
      </c>
      <c r="T744" s="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21">
        <f t="shared" si="46"/>
        <v>29.647058823529413</v>
      </c>
      <c r="G745" t="s">
        <v>14</v>
      </c>
      <c r="H745">
        <v>17</v>
      </c>
      <c r="I745" s="9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4"/>
        <v>42298.208333333328</v>
      </c>
      <c r="O745" s="11">
        <f t="shared" si="45"/>
        <v>42304.208333333328</v>
      </c>
      <c r="P745" t="b">
        <v>0</v>
      </c>
      <c r="Q745" t="b">
        <v>1</v>
      </c>
      <c r="R745" t="s">
        <v>33</v>
      </c>
      <c r="S745" s="4" t="str">
        <f t="array" ref="S745:T745">_xlfn.TEXTSPLIT(R745,"/")</f>
        <v>theater</v>
      </c>
      <c r="T745" s="4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21">
        <f t="shared" si="46"/>
        <v>101.71428571428571</v>
      </c>
      <c r="G746" t="s">
        <v>20</v>
      </c>
      <c r="H746">
        <v>140</v>
      </c>
      <c r="I746" s="9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4"/>
        <v>43322.208333333328</v>
      </c>
      <c r="O746" s="11">
        <f t="shared" si="45"/>
        <v>43324.208333333328</v>
      </c>
      <c r="P746" t="b">
        <v>0</v>
      </c>
      <c r="Q746" t="b">
        <v>1</v>
      </c>
      <c r="R746" t="s">
        <v>33</v>
      </c>
      <c r="S746" s="4" t="str">
        <f t="array" ref="S746:T746">_xlfn.TEXTSPLIT(R746,"/")</f>
        <v>theater</v>
      </c>
      <c r="T746" s="4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21">
        <f t="shared" si="46"/>
        <v>61.5</v>
      </c>
      <c r="G747" t="s">
        <v>14</v>
      </c>
      <c r="H747">
        <v>34</v>
      </c>
      <c r="I747" s="9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4"/>
        <v>40328.208333333336</v>
      </c>
      <c r="O747" s="11">
        <f t="shared" si="45"/>
        <v>40355.208333333336</v>
      </c>
      <c r="P747" t="b">
        <v>0</v>
      </c>
      <c r="Q747" t="b">
        <v>0</v>
      </c>
      <c r="R747" t="s">
        <v>65</v>
      </c>
      <c r="S747" s="4" t="str">
        <f t="array" ref="S747:T747">_xlfn.TEXTSPLIT(R747,"/")</f>
        <v>technology</v>
      </c>
      <c r="T747" s="4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21">
        <f t="shared" si="46"/>
        <v>35</v>
      </c>
      <c r="G748" t="s">
        <v>20</v>
      </c>
      <c r="H748">
        <v>3388</v>
      </c>
      <c r="I748" s="9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4"/>
        <v>40825.208333333336</v>
      </c>
      <c r="O748" s="11">
        <f t="shared" si="45"/>
        <v>40830.208333333336</v>
      </c>
      <c r="P748" t="b">
        <v>0</v>
      </c>
      <c r="Q748" t="b">
        <v>0</v>
      </c>
      <c r="R748" t="s">
        <v>28</v>
      </c>
      <c r="S748" s="4" t="str">
        <f t="array" ref="S748:T748">_xlfn.TEXTSPLIT(R748,"/")</f>
        <v>technology</v>
      </c>
      <c r="T748" s="4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21">
        <f t="shared" si="46"/>
        <v>40.049999999999997</v>
      </c>
      <c r="G749" t="s">
        <v>20</v>
      </c>
      <c r="H749">
        <v>280</v>
      </c>
      <c r="I749" s="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4"/>
        <v>40423.208333333336</v>
      </c>
      <c r="O749" s="11">
        <f t="shared" si="45"/>
        <v>40434.208333333336</v>
      </c>
      <c r="P749" t="b">
        <v>0</v>
      </c>
      <c r="Q749" t="b">
        <v>0</v>
      </c>
      <c r="R749" t="s">
        <v>33</v>
      </c>
      <c r="S749" s="4" t="str">
        <f t="array" ref="S749:T749">_xlfn.TEXTSPLIT(R749,"/")</f>
        <v>theater</v>
      </c>
      <c r="T749" s="4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21">
        <f t="shared" si="46"/>
        <v>110.97231270358306</v>
      </c>
      <c r="G750" t="s">
        <v>74</v>
      </c>
      <c r="H750">
        <v>614</v>
      </c>
      <c r="I750" s="9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4"/>
        <v>40238.25</v>
      </c>
      <c r="O750" s="11">
        <f t="shared" si="45"/>
        <v>40263.208333333336</v>
      </c>
      <c r="P750" t="b">
        <v>0</v>
      </c>
      <c r="Q750" t="b">
        <v>1</v>
      </c>
      <c r="R750" t="s">
        <v>71</v>
      </c>
      <c r="S750" s="4" t="str">
        <f t="array" ref="S750:T750">_xlfn.TEXTSPLIT(R750,"/")</f>
        <v>film &amp; video</v>
      </c>
      <c r="T750" s="4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21">
        <f t="shared" si="46"/>
        <v>36.959016393442624</v>
      </c>
      <c r="G751" t="s">
        <v>20</v>
      </c>
      <c r="H751">
        <v>366</v>
      </c>
      <c r="I751" s="9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4"/>
        <v>41920.208333333336</v>
      </c>
      <c r="O751" s="11">
        <f t="shared" si="45"/>
        <v>41932.208333333336</v>
      </c>
      <c r="P751" t="b">
        <v>0</v>
      </c>
      <c r="Q751" t="b">
        <v>1</v>
      </c>
      <c r="R751" t="s">
        <v>65</v>
      </c>
      <c r="S751" s="4" t="str">
        <f t="array" ref="S751:T751">_xlfn.TEXTSPLIT(R751,"/")</f>
        <v>technology</v>
      </c>
      <c r="T751" s="4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21">
        <f t="shared" si="46"/>
        <v>1</v>
      </c>
      <c r="G752" t="s">
        <v>14</v>
      </c>
      <c r="H752">
        <v>1</v>
      </c>
      <c r="I752" s="9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4"/>
        <v>40360.208333333336</v>
      </c>
      <c r="O752" s="11">
        <f t="shared" si="45"/>
        <v>40385.208333333336</v>
      </c>
      <c r="P752" t="b">
        <v>0</v>
      </c>
      <c r="Q752" t="b">
        <v>0</v>
      </c>
      <c r="R752" t="s">
        <v>50</v>
      </c>
      <c r="S752" s="4" t="str">
        <f t="array" ref="S752:T752">_xlfn.TEXTSPLIT(R752,"/")</f>
        <v>music</v>
      </c>
      <c r="T752" s="4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21">
        <f t="shared" si="46"/>
        <v>30.974074074074075</v>
      </c>
      <c r="G753" t="s">
        <v>20</v>
      </c>
      <c r="H753">
        <v>270</v>
      </c>
      <c r="I753" s="9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4"/>
        <v>42446.208333333328</v>
      </c>
      <c r="O753" s="11">
        <f t="shared" si="45"/>
        <v>42461.208333333328</v>
      </c>
      <c r="P753" t="b">
        <v>1</v>
      </c>
      <c r="Q753" t="b">
        <v>1</v>
      </c>
      <c r="R753" t="s">
        <v>68</v>
      </c>
      <c r="S753" s="4" t="str">
        <f t="array" ref="S753:T753">_xlfn.TEXTSPLIT(R753,"/")</f>
        <v>publishing</v>
      </c>
      <c r="T753" s="4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21">
        <f t="shared" si="46"/>
        <v>47.035087719298247</v>
      </c>
      <c r="G754" t="s">
        <v>74</v>
      </c>
      <c r="H754">
        <v>114</v>
      </c>
      <c r="I754" s="9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4"/>
        <v>40395.208333333336</v>
      </c>
      <c r="O754" s="11">
        <f t="shared" si="45"/>
        <v>40413.208333333336</v>
      </c>
      <c r="P754" t="b">
        <v>0</v>
      </c>
      <c r="Q754" t="b">
        <v>1</v>
      </c>
      <c r="R754" t="s">
        <v>33</v>
      </c>
      <c r="S754" s="4" t="str">
        <f t="array" ref="S754:T754">_xlfn.TEXTSPLIT(R754,"/")</f>
        <v>theater</v>
      </c>
      <c r="T754" s="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21">
        <f t="shared" si="46"/>
        <v>88.065693430656935</v>
      </c>
      <c r="G755" t="s">
        <v>20</v>
      </c>
      <c r="H755">
        <v>137</v>
      </c>
      <c r="I755" s="9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4"/>
        <v>40321.208333333336</v>
      </c>
      <c r="O755" s="11">
        <f t="shared" si="45"/>
        <v>40336.208333333336</v>
      </c>
      <c r="P755" t="b">
        <v>0</v>
      </c>
      <c r="Q755" t="b">
        <v>0</v>
      </c>
      <c r="R755" t="s">
        <v>122</v>
      </c>
      <c r="S755" s="4" t="str">
        <f t="array" ref="S755:T755">_xlfn.TEXTSPLIT(R755,"/")</f>
        <v>photography</v>
      </c>
      <c r="T755" s="4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21">
        <f t="shared" si="46"/>
        <v>37.005616224648989</v>
      </c>
      <c r="G756" t="s">
        <v>20</v>
      </c>
      <c r="H756">
        <v>3205</v>
      </c>
      <c r="I756" s="9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4"/>
        <v>41210.208333333336</v>
      </c>
      <c r="O756" s="11">
        <f t="shared" si="45"/>
        <v>41263.25</v>
      </c>
      <c r="P756" t="b">
        <v>0</v>
      </c>
      <c r="Q756" t="b">
        <v>0</v>
      </c>
      <c r="R756" t="s">
        <v>33</v>
      </c>
      <c r="S756" s="4" t="str">
        <f t="array" ref="S756:T756">_xlfn.TEXTSPLIT(R756,"/")</f>
        <v>theater</v>
      </c>
      <c r="T756" s="4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21">
        <f t="shared" si="46"/>
        <v>26.027777777777779</v>
      </c>
      <c r="G757" t="s">
        <v>20</v>
      </c>
      <c r="H757">
        <v>288</v>
      </c>
      <c r="I757" s="9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4"/>
        <v>43096.25</v>
      </c>
      <c r="O757" s="11">
        <f t="shared" si="45"/>
        <v>43108.25</v>
      </c>
      <c r="P757" t="b">
        <v>0</v>
      </c>
      <c r="Q757" t="b">
        <v>1</v>
      </c>
      <c r="R757" t="s">
        <v>33</v>
      </c>
      <c r="S757" s="4" t="str">
        <f t="array" ref="S757:T757">_xlfn.TEXTSPLIT(R757,"/")</f>
        <v>theater</v>
      </c>
      <c r="T757" s="4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21">
        <f t="shared" si="46"/>
        <v>67.817567567567565</v>
      </c>
      <c r="G758" t="s">
        <v>20</v>
      </c>
      <c r="H758">
        <v>148</v>
      </c>
      <c r="I758" s="9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4"/>
        <v>42024.25</v>
      </c>
      <c r="O758" s="11">
        <f t="shared" si="45"/>
        <v>42030.25</v>
      </c>
      <c r="P758" t="b">
        <v>0</v>
      </c>
      <c r="Q758" t="b">
        <v>0</v>
      </c>
      <c r="R758" t="s">
        <v>33</v>
      </c>
      <c r="S758" s="4" t="str">
        <f t="array" ref="S758:T758">_xlfn.TEXTSPLIT(R758,"/")</f>
        <v>theater</v>
      </c>
      <c r="T758" s="4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21">
        <f t="shared" si="46"/>
        <v>49.964912280701753</v>
      </c>
      <c r="G759" t="s">
        <v>20</v>
      </c>
      <c r="H759">
        <v>114</v>
      </c>
      <c r="I759" s="9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4"/>
        <v>40675.208333333336</v>
      </c>
      <c r="O759" s="11">
        <f t="shared" si="45"/>
        <v>40679.208333333336</v>
      </c>
      <c r="P759" t="b">
        <v>0</v>
      </c>
      <c r="Q759" t="b">
        <v>0</v>
      </c>
      <c r="R759" t="s">
        <v>53</v>
      </c>
      <c r="S759" s="4" t="str">
        <f t="array" ref="S759:T759">_xlfn.TEXTSPLIT(R759,"/")</f>
        <v>film &amp; video</v>
      </c>
      <c r="T759" s="4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21">
        <f t="shared" si="46"/>
        <v>110.01646903820817</v>
      </c>
      <c r="G760" t="s">
        <v>20</v>
      </c>
      <c r="H760">
        <v>1518</v>
      </c>
      <c r="I760" s="9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4"/>
        <v>41936.208333333336</v>
      </c>
      <c r="O760" s="11">
        <f t="shared" si="45"/>
        <v>41945.208333333336</v>
      </c>
      <c r="P760" t="b">
        <v>0</v>
      </c>
      <c r="Q760" t="b">
        <v>0</v>
      </c>
      <c r="R760" t="s">
        <v>23</v>
      </c>
      <c r="S760" s="4" t="str">
        <f t="array" ref="S760:T760">_xlfn.TEXTSPLIT(R760,"/")</f>
        <v>music</v>
      </c>
      <c r="T760" s="4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21">
        <f t="shared" si="46"/>
        <v>89.964678178963894</v>
      </c>
      <c r="G761" t="s">
        <v>14</v>
      </c>
      <c r="H761">
        <v>1274</v>
      </c>
      <c r="I761" s="9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4"/>
        <v>43136.25</v>
      </c>
      <c r="O761" s="11">
        <f t="shared" si="45"/>
        <v>43166.25</v>
      </c>
      <c r="P761" t="b">
        <v>0</v>
      </c>
      <c r="Q761" t="b">
        <v>0</v>
      </c>
      <c r="R761" t="s">
        <v>50</v>
      </c>
      <c r="S761" s="4" t="str">
        <f t="array" ref="S761:T761">_xlfn.TEXTSPLIT(R761,"/")</f>
        <v>music</v>
      </c>
      <c r="T761" s="4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21">
        <f t="shared" si="46"/>
        <v>79.009523809523813</v>
      </c>
      <c r="G762" t="s">
        <v>14</v>
      </c>
      <c r="H762">
        <v>210</v>
      </c>
      <c r="I762" s="9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4"/>
        <v>43678.208333333328</v>
      </c>
      <c r="O762" s="11">
        <f t="shared" si="45"/>
        <v>43707.208333333328</v>
      </c>
      <c r="P762" t="b">
        <v>0</v>
      </c>
      <c r="Q762" t="b">
        <v>1</v>
      </c>
      <c r="R762" t="s">
        <v>89</v>
      </c>
      <c r="S762" s="4" t="str">
        <f t="array" ref="S762:T762">_xlfn.TEXTSPLIT(R762,"/")</f>
        <v>games</v>
      </c>
      <c r="T762" s="4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21">
        <f t="shared" si="46"/>
        <v>86.867469879518069</v>
      </c>
      <c r="G763" t="s">
        <v>20</v>
      </c>
      <c r="H763">
        <v>166</v>
      </c>
      <c r="I763" s="9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4"/>
        <v>42938.208333333328</v>
      </c>
      <c r="O763" s="11">
        <f t="shared" si="45"/>
        <v>42943.208333333328</v>
      </c>
      <c r="P763" t="b">
        <v>0</v>
      </c>
      <c r="Q763" t="b">
        <v>0</v>
      </c>
      <c r="R763" t="s">
        <v>23</v>
      </c>
      <c r="S763" s="4" t="str">
        <f t="array" ref="S763:T763">_xlfn.TEXTSPLIT(R763,"/")</f>
        <v>music</v>
      </c>
      <c r="T763" s="4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21">
        <f t="shared" si="46"/>
        <v>62.04</v>
      </c>
      <c r="G764" t="s">
        <v>20</v>
      </c>
      <c r="H764">
        <v>100</v>
      </c>
      <c r="I764" s="9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4"/>
        <v>41241.25</v>
      </c>
      <c r="O764" s="11">
        <f t="shared" si="45"/>
        <v>41252.25</v>
      </c>
      <c r="P764" t="b">
        <v>0</v>
      </c>
      <c r="Q764" t="b">
        <v>0</v>
      </c>
      <c r="R764" t="s">
        <v>159</v>
      </c>
      <c r="S764" s="4" t="str">
        <f t="array" ref="S764:T764">_xlfn.TEXTSPLIT(R764,"/")</f>
        <v>music</v>
      </c>
      <c r="T764" s="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21">
        <f t="shared" si="46"/>
        <v>26.970212765957445</v>
      </c>
      <c r="G765" t="s">
        <v>20</v>
      </c>
      <c r="H765">
        <v>235</v>
      </c>
      <c r="I765" s="9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4"/>
        <v>41037.208333333336</v>
      </c>
      <c r="O765" s="11">
        <f t="shared" si="45"/>
        <v>41072.208333333336</v>
      </c>
      <c r="P765" t="b">
        <v>0</v>
      </c>
      <c r="Q765" t="b">
        <v>1</v>
      </c>
      <c r="R765" t="s">
        <v>33</v>
      </c>
      <c r="S765" s="4" t="str">
        <f t="array" ref="S765:T765">_xlfn.TEXTSPLIT(R765,"/")</f>
        <v>theater</v>
      </c>
      <c r="T765" s="4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21">
        <f t="shared" si="46"/>
        <v>54.121621621621621</v>
      </c>
      <c r="G766" t="s">
        <v>20</v>
      </c>
      <c r="H766">
        <v>148</v>
      </c>
      <c r="I766" s="9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4"/>
        <v>40676.208333333336</v>
      </c>
      <c r="O766" s="11">
        <f t="shared" si="45"/>
        <v>40684.208333333336</v>
      </c>
      <c r="P766" t="b">
        <v>0</v>
      </c>
      <c r="Q766" t="b">
        <v>0</v>
      </c>
      <c r="R766" t="s">
        <v>23</v>
      </c>
      <c r="S766" s="4" t="str">
        <f t="array" ref="S766:T766">_xlfn.TEXTSPLIT(R766,"/")</f>
        <v>music</v>
      </c>
      <c r="T766" s="4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21">
        <f t="shared" si="46"/>
        <v>41.035353535353536</v>
      </c>
      <c r="G767" t="s">
        <v>20</v>
      </c>
      <c r="H767">
        <v>198</v>
      </c>
      <c r="I767" s="9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4"/>
        <v>42840.208333333328</v>
      </c>
      <c r="O767" s="11">
        <f t="shared" si="45"/>
        <v>42865.208333333328</v>
      </c>
      <c r="P767" t="b">
        <v>1</v>
      </c>
      <c r="Q767" t="b">
        <v>1</v>
      </c>
      <c r="R767" t="s">
        <v>60</v>
      </c>
      <c r="S767" s="4" t="str">
        <f t="array" ref="S767:T767">_xlfn.TEXTSPLIT(R767,"/")</f>
        <v>music</v>
      </c>
      <c r="T767" s="4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21">
        <f t="shared" si="46"/>
        <v>55.052419354838712</v>
      </c>
      <c r="G768" t="s">
        <v>14</v>
      </c>
      <c r="H768">
        <v>248</v>
      </c>
      <c r="I768" s="9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4"/>
        <v>43362.208333333328</v>
      </c>
      <c r="O768" s="11">
        <f t="shared" si="45"/>
        <v>43363.208333333328</v>
      </c>
      <c r="P768" t="b">
        <v>0</v>
      </c>
      <c r="Q768" t="b">
        <v>0</v>
      </c>
      <c r="R768" t="s">
        <v>474</v>
      </c>
      <c r="S768" s="4" t="str">
        <f t="array" ref="S768:T768">_xlfn.TEXTSPLIT(R768,"/")</f>
        <v>film &amp; video</v>
      </c>
      <c r="T768" s="4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21">
        <f t="shared" si="46"/>
        <v>107.93762183235867</v>
      </c>
      <c r="G769" t="s">
        <v>14</v>
      </c>
      <c r="H769">
        <v>513</v>
      </c>
      <c r="I769" s="9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4"/>
        <v>42283.208333333328</v>
      </c>
      <c r="O769" s="11">
        <f t="shared" si="45"/>
        <v>42328.25</v>
      </c>
      <c r="P769" t="b">
        <v>0</v>
      </c>
      <c r="Q769" t="b">
        <v>0</v>
      </c>
      <c r="R769" t="s">
        <v>206</v>
      </c>
      <c r="S769" s="4" t="str">
        <f t="array" ref="S769:T769">_xlfn.TEXTSPLIT(R769,"/")</f>
        <v>publishing</v>
      </c>
      <c r="T769" s="4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21">
        <f t="shared" si="46"/>
        <v>73.92</v>
      </c>
      <c r="G770" t="s">
        <v>20</v>
      </c>
      <c r="H770">
        <v>150</v>
      </c>
      <c r="I770" s="9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ref="N770:N833" si="48">(((L770/60)/60)/24)+DATE(1970,1,1)</f>
        <v>41619.25</v>
      </c>
      <c r="O770" s="11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s="4" t="str">
        <f t="array" ref="S770:T770">_xlfn.TEXTSPLIT(R770,"/")</f>
        <v>theater</v>
      </c>
      <c r="T770" s="4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21">
        <f t="shared" si="46"/>
        <v>31.995894428152493</v>
      </c>
      <c r="G771" t="s">
        <v>14</v>
      </c>
      <c r="H771">
        <v>3410</v>
      </c>
      <c r="I771" s="9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si="48"/>
        <v>41501.208333333336</v>
      </c>
      <c r="O771" s="11">
        <f t="shared" si="49"/>
        <v>41527.208333333336</v>
      </c>
      <c r="P771" t="b">
        <v>0</v>
      </c>
      <c r="Q771" t="b">
        <v>0</v>
      </c>
      <c r="R771" t="s">
        <v>89</v>
      </c>
      <c r="S771" s="4" t="str">
        <f t="array" ref="S771:T771">_xlfn.TEXTSPLIT(R771,"/")</f>
        <v>games</v>
      </c>
      <c r="T771" s="4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21">
        <f t="shared" ref="F772:F835" si="50">IFERROR(E772/H772,0)</f>
        <v>53.898148148148145</v>
      </c>
      <c r="G772" t="s">
        <v>20</v>
      </c>
      <c r="H772">
        <v>216</v>
      </c>
      <c r="I772" s="9">
        <f t="shared" ref="I772:I835" si="51">IFERROR(E772/H772,0)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48"/>
        <v>41743.208333333336</v>
      </c>
      <c r="O772" s="11">
        <f t="shared" si="49"/>
        <v>41750.208333333336</v>
      </c>
      <c r="P772" t="b">
        <v>0</v>
      </c>
      <c r="Q772" t="b">
        <v>1</v>
      </c>
      <c r="R772" t="s">
        <v>33</v>
      </c>
      <c r="S772" s="4" t="str">
        <f t="array" ref="S772:T772">_xlfn.TEXTSPLIT(R772,"/")</f>
        <v>theater</v>
      </c>
      <c r="T772" s="4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21">
        <f t="shared" si="50"/>
        <v>106.5</v>
      </c>
      <c r="G773" t="s">
        <v>74</v>
      </c>
      <c r="H773">
        <v>26</v>
      </c>
      <c r="I773" s="9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48"/>
        <v>43491.25</v>
      </c>
      <c r="O773" s="11">
        <f t="shared" si="49"/>
        <v>43518.25</v>
      </c>
      <c r="P773" t="b">
        <v>0</v>
      </c>
      <c r="Q773" t="b">
        <v>0</v>
      </c>
      <c r="R773" t="s">
        <v>33</v>
      </c>
      <c r="S773" s="4" t="str">
        <f t="array" ref="S773:T773">_xlfn.TEXTSPLIT(R773,"/")</f>
        <v>theater</v>
      </c>
      <c r="T773" s="4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21">
        <f t="shared" si="50"/>
        <v>32.999805409612762</v>
      </c>
      <c r="G774" t="s">
        <v>20</v>
      </c>
      <c r="H774">
        <v>5139</v>
      </c>
      <c r="I774" s="9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48"/>
        <v>43505.25</v>
      </c>
      <c r="O774" s="11">
        <f t="shared" si="49"/>
        <v>43509.25</v>
      </c>
      <c r="P774" t="b">
        <v>0</v>
      </c>
      <c r="Q774" t="b">
        <v>0</v>
      </c>
      <c r="R774" t="s">
        <v>60</v>
      </c>
      <c r="S774" s="4" t="str">
        <f t="array" ref="S774:T774">_xlfn.TEXTSPLIT(R774,"/")</f>
        <v>music</v>
      </c>
      <c r="T774" s="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21">
        <f t="shared" si="50"/>
        <v>43.00254993625159</v>
      </c>
      <c r="G775" t="s">
        <v>20</v>
      </c>
      <c r="H775">
        <v>2353</v>
      </c>
      <c r="I775" s="9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48"/>
        <v>42838.208333333328</v>
      </c>
      <c r="O775" s="11">
        <f t="shared" si="49"/>
        <v>42848.208333333328</v>
      </c>
      <c r="P775" t="b">
        <v>0</v>
      </c>
      <c r="Q775" t="b">
        <v>0</v>
      </c>
      <c r="R775" t="s">
        <v>33</v>
      </c>
      <c r="S775" s="4" t="str">
        <f t="array" ref="S775:T775">_xlfn.TEXTSPLIT(R775,"/")</f>
        <v>theater</v>
      </c>
      <c r="T775" s="4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21">
        <f t="shared" si="50"/>
        <v>86.858974358974365</v>
      </c>
      <c r="G776" t="s">
        <v>20</v>
      </c>
      <c r="H776">
        <v>78</v>
      </c>
      <c r="I776" s="9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48"/>
        <v>42513.208333333328</v>
      </c>
      <c r="O776" s="11">
        <f t="shared" si="49"/>
        <v>42554.208333333328</v>
      </c>
      <c r="P776" t="b">
        <v>0</v>
      </c>
      <c r="Q776" t="b">
        <v>0</v>
      </c>
      <c r="R776" t="s">
        <v>28</v>
      </c>
      <c r="S776" s="4" t="str">
        <f t="array" ref="S776:T776">_xlfn.TEXTSPLIT(R776,"/")</f>
        <v>technology</v>
      </c>
      <c r="T776" s="4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21">
        <f t="shared" si="50"/>
        <v>96.8</v>
      </c>
      <c r="G777" t="s">
        <v>14</v>
      </c>
      <c r="H777">
        <v>10</v>
      </c>
      <c r="I777" s="9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48"/>
        <v>41949.25</v>
      </c>
      <c r="O777" s="11">
        <f t="shared" si="49"/>
        <v>41959.25</v>
      </c>
      <c r="P777" t="b">
        <v>0</v>
      </c>
      <c r="Q777" t="b">
        <v>0</v>
      </c>
      <c r="R777" t="s">
        <v>23</v>
      </c>
      <c r="S777" s="4" t="str">
        <f t="array" ref="S777:T777">_xlfn.TEXTSPLIT(R777,"/")</f>
        <v>music</v>
      </c>
      <c r="T777" s="4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21">
        <f t="shared" si="50"/>
        <v>32.995456610631528</v>
      </c>
      <c r="G778" t="s">
        <v>14</v>
      </c>
      <c r="H778">
        <v>2201</v>
      </c>
      <c r="I778" s="9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48"/>
        <v>43650.208333333328</v>
      </c>
      <c r="O778" s="11">
        <f t="shared" si="49"/>
        <v>43668.208333333328</v>
      </c>
      <c r="P778" t="b">
        <v>0</v>
      </c>
      <c r="Q778" t="b">
        <v>0</v>
      </c>
      <c r="R778" t="s">
        <v>33</v>
      </c>
      <c r="S778" s="4" t="str">
        <f t="array" ref="S778:T778">_xlfn.TEXTSPLIT(R778,"/")</f>
        <v>theater</v>
      </c>
      <c r="T778" s="4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21">
        <f t="shared" si="50"/>
        <v>68.028106508875737</v>
      </c>
      <c r="G779" t="s">
        <v>14</v>
      </c>
      <c r="H779">
        <v>676</v>
      </c>
      <c r="I779" s="9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48"/>
        <v>40809.208333333336</v>
      </c>
      <c r="O779" s="11">
        <f t="shared" si="49"/>
        <v>40838.208333333336</v>
      </c>
      <c r="P779" t="b">
        <v>0</v>
      </c>
      <c r="Q779" t="b">
        <v>0</v>
      </c>
      <c r="R779" t="s">
        <v>33</v>
      </c>
      <c r="S779" s="4" t="str">
        <f t="array" ref="S779:T779">_xlfn.TEXTSPLIT(R779,"/")</f>
        <v>theater</v>
      </c>
      <c r="T779" s="4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21">
        <f t="shared" si="50"/>
        <v>58.867816091954026</v>
      </c>
      <c r="G780" t="s">
        <v>20</v>
      </c>
      <c r="H780">
        <v>174</v>
      </c>
      <c r="I780" s="9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48"/>
        <v>40768.208333333336</v>
      </c>
      <c r="O780" s="11">
        <f t="shared" si="49"/>
        <v>40773.208333333336</v>
      </c>
      <c r="P780" t="b">
        <v>0</v>
      </c>
      <c r="Q780" t="b">
        <v>0</v>
      </c>
      <c r="R780" t="s">
        <v>71</v>
      </c>
      <c r="S780" s="4" t="str">
        <f t="array" ref="S780:T780">_xlfn.TEXTSPLIT(R780,"/")</f>
        <v>film &amp; video</v>
      </c>
      <c r="T780" s="4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21">
        <f t="shared" si="50"/>
        <v>105.04572803850782</v>
      </c>
      <c r="G781" t="s">
        <v>14</v>
      </c>
      <c r="H781">
        <v>831</v>
      </c>
      <c r="I781" s="9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48"/>
        <v>42230.208333333328</v>
      </c>
      <c r="O781" s="11">
        <f t="shared" si="49"/>
        <v>42239.208333333328</v>
      </c>
      <c r="P781" t="b">
        <v>0</v>
      </c>
      <c r="Q781" t="b">
        <v>1</v>
      </c>
      <c r="R781" t="s">
        <v>33</v>
      </c>
      <c r="S781" s="4" t="str">
        <f t="array" ref="S781:T781">_xlfn.TEXTSPLIT(R781,"/")</f>
        <v>theater</v>
      </c>
      <c r="T781" s="4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21">
        <f t="shared" si="50"/>
        <v>33.054878048780488</v>
      </c>
      <c r="G782" t="s">
        <v>20</v>
      </c>
      <c r="H782">
        <v>164</v>
      </c>
      <c r="I782" s="9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48"/>
        <v>42573.208333333328</v>
      </c>
      <c r="O782" s="11">
        <f t="shared" si="49"/>
        <v>42592.208333333328</v>
      </c>
      <c r="P782" t="b">
        <v>0</v>
      </c>
      <c r="Q782" t="b">
        <v>1</v>
      </c>
      <c r="R782" t="s">
        <v>53</v>
      </c>
      <c r="S782" s="4" t="str">
        <f t="array" ref="S782:T782">_xlfn.TEXTSPLIT(R782,"/")</f>
        <v>film &amp; video</v>
      </c>
      <c r="T782" s="4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21">
        <f t="shared" si="50"/>
        <v>78.821428571428569</v>
      </c>
      <c r="G783" t="s">
        <v>74</v>
      </c>
      <c r="H783">
        <v>56</v>
      </c>
      <c r="I783" s="9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48"/>
        <v>40482.208333333336</v>
      </c>
      <c r="O783" s="11">
        <f t="shared" si="49"/>
        <v>40533.25</v>
      </c>
      <c r="P783" t="b">
        <v>0</v>
      </c>
      <c r="Q783" t="b">
        <v>0</v>
      </c>
      <c r="R783" t="s">
        <v>33</v>
      </c>
      <c r="S783" s="4" t="str">
        <f t="array" ref="S783:T783">_xlfn.TEXTSPLIT(R783,"/")</f>
        <v>theater</v>
      </c>
      <c r="T783" s="4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21">
        <f t="shared" si="50"/>
        <v>68.204968944099377</v>
      </c>
      <c r="G784" t="s">
        <v>20</v>
      </c>
      <c r="H784">
        <v>161</v>
      </c>
      <c r="I784" s="9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48"/>
        <v>40603.25</v>
      </c>
      <c r="O784" s="11">
        <f t="shared" si="49"/>
        <v>40631.208333333336</v>
      </c>
      <c r="P784" t="b">
        <v>0</v>
      </c>
      <c r="Q784" t="b">
        <v>1</v>
      </c>
      <c r="R784" t="s">
        <v>71</v>
      </c>
      <c r="S784" s="4" t="str">
        <f t="array" ref="S784:T784">_xlfn.TEXTSPLIT(R784,"/")</f>
        <v>film &amp; video</v>
      </c>
      <c r="T784" s="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21">
        <f t="shared" si="50"/>
        <v>75.731884057971016</v>
      </c>
      <c r="G785" t="s">
        <v>20</v>
      </c>
      <c r="H785">
        <v>138</v>
      </c>
      <c r="I785" s="9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48"/>
        <v>41625.25</v>
      </c>
      <c r="O785" s="11">
        <f t="shared" si="49"/>
        <v>41632.25</v>
      </c>
      <c r="P785" t="b">
        <v>0</v>
      </c>
      <c r="Q785" t="b">
        <v>0</v>
      </c>
      <c r="R785" t="s">
        <v>23</v>
      </c>
      <c r="S785" s="4" t="str">
        <f t="array" ref="S785:T785">_xlfn.TEXTSPLIT(R785,"/")</f>
        <v>music</v>
      </c>
      <c r="T785" s="4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21">
        <f t="shared" si="50"/>
        <v>30.996070133010882</v>
      </c>
      <c r="G786" t="s">
        <v>20</v>
      </c>
      <c r="H786">
        <v>3308</v>
      </c>
      <c r="I786" s="9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48"/>
        <v>42435.25</v>
      </c>
      <c r="O786" s="11">
        <f t="shared" si="49"/>
        <v>42446.208333333328</v>
      </c>
      <c r="P786" t="b">
        <v>0</v>
      </c>
      <c r="Q786" t="b">
        <v>0</v>
      </c>
      <c r="R786" t="s">
        <v>28</v>
      </c>
      <c r="S786" s="4" t="str">
        <f t="array" ref="S786:T786">_xlfn.TEXTSPLIT(R786,"/")</f>
        <v>technology</v>
      </c>
      <c r="T786" s="4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21">
        <f t="shared" si="50"/>
        <v>101.88188976377953</v>
      </c>
      <c r="G787" t="s">
        <v>20</v>
      </c>
      <c r="H787">
        <v>127</v>
      </c>
      <c r="I787" s="9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48"/>
        <v>43582.208333333328</v>
      </c>
      <c r="O787" s="11">
        <f t="shared" si="49"/>
        <v>43616.208333333328</v>
      </c>
      <c r="P787" t="b">
        <v>0</v>
      </c>
      <c r="Q787" t="b">
        <v>1</v>
      </c>
      <c r="R787" t="s">
        <v>71</v>
      </c>
      <c r="S787" s="4" t="str">
        <f t="array" ref="S787:T787">_xlfn.TEXTSPLIT(R787,"/")</f>
        <v>film &amp; video</v>
      </c>
      <c r="T787" s="4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21">
        <f t="shared" si="50"/>
        <v>52.879227053140099</v>
      </c>
      <c r="G788" t="s">
        <v>20</v>
      </c>
      <c r="H788">
        <v>207</v>
      </c>
      <c r="I788" s="9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48"/>
        <v>43186.208333333328</v>
      </c>
      <c r="O788" s="11">
        <f t="shared" si="49"/>
        <v>43193.208333333328</v>
      </c>
      <c r="P788" t="b">
        <v>0</v>
      </c>
      <c r="Q788" t="b">
        <v>1</v>
      </c>
      <c r="R788" t="s">
        <v>159</v>
      </c>
      <c r="S788" s="4" t="str">
        <f t="array" ref="S788:T788">_xlfn.TEXTSPLIT(R788,"/")</f>
        <v>music</v>
      </c>
      <c r="T788" s="4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21">
        <f t="shared" si="50"/>
        <v>71.005820721769496</v>
      </c>
      <c r="G789" t="s">
        <v>14</v>
      </c>
      <c r="H789">
        <v>859</v>
      </c>
      <c r="I789" s="9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48"/>
        <v>40684.208333333336</v>
      </c>
      <c r="O789" s="11">
        <f t="shared" si="49"/>
        <v>40693.208333333336</v>
      </c>
      <c r="P789" t="b">
        <v>0</v>
      </c>
      <c r="Q789" t="b">
        <v>0</v>
      </c>
      <c r="R789" t="s">
        <v>23</v>
      </c>
      <c r="S789" s="4" t="str">
        <f t="array" ref="S789:T789">_xlfn.TEXTSPLIT(R789,"/")</f>
        <v>music</v>
      </c>
      <c r="T789" s="4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21">
        <f t="shared" si="50"/>
        <v>102.38709677419355</v>
      </c>
      <c r="G790" t="s">
        <v>47</v>
      </c>
      <c r="H790">
        <v>31</v>
      </c>
      <c r="I790" s="9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48"/>
        <v>41202.208333333336</v>
      </c>
      <c r="O790" s="11">
        <f t="shared" si="49"/>
        <v>41223.25</v>
      </c>
      <c r="P790" t="b">
        <v>0</v>
      </c>
      <c r="Q790" t="b">
        <v>0</v>
      </c>
      <c r="R790" t="s">
        <v>71</v>
      </c>
      <c r="S790" s="4" t="str">
        <f t="array" ref="S790:T790">_xlfn.TEXTSPLIT(R790,"/")</f>
        <v>film &amp; video</v>
      </c>
      <c r="T790" s="4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21">
        <f t="shared" si="50"/>
        <v>74.466666666666669</v>
      </c>
      <c r="G791" t="s">
        <v>14</v>
      </c>
      <c r="H791">
        <v>45</v>
      </c>
      <c r="I791" s="9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48"/>
        <v>41786.208333333336</v>
      </c>
      <c r="O791" s="11">
        <f t="shared" si="49"/>
        <v>41823.208333333336</v>
      </c>
      <c r="P791" t="b">
        <v>0</v>
      </c>
      <c r="Q791" t="b">
        <v>0</v>
      </c>
      <c r="R791" t="s">
        <v>33</v>
      </c>
      <c r="S791" s="4" t="str">
        <f t="array" ref="S791:T791">_xlfn.TEXTSPLIT(R791,"/")</f>
        <v>theater</v>
      </c>
      <c r="T791" s="4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21">
        <f t="shared" si="50"/>
        <v>51.009883198562441</v>
      </c>
      <c r="G792" t="s">
        <v>74</v>
      </c>
      <c r="H792">
        <v>1113</v>
      </c>
      <c r="I792" s="9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48"/>
        <v>40223.25</v>
      </c>
      <c r="O792" s="11">
        <f t="shared" si="49"/>
        <v>40229.25</v>
      </c>
      <c r="P792" t="b">
        <v>0</v>
      </c>
      <c r="Q792" t="b">
        <v>0</v>
      </c>
      <c r="R792" t="s">
        <v>33</v>
      </c>
      <c r="S792" s="4" t="str">
        <f t="array" ref="S792:T792">_xlfn.TEXTSPLIT(R792,"/")</f>
        <v>theater</v>
      </c>
      <c r="T792" s="4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21">
        <f t="shared" si="50"/>
        <v>90</v>
      </c>
      <c r="G793" t="s">
        <v>14</v>
      </c>
      <c r="H793">
        <v>6</v>
      </c>
      <c r="I793" s="9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48"/>
        <v>42715.25</v>
      </c>
      <c r="O793" s="11">
        <f t="shared" si="49"/>
        <v>42731.25</v>
      </c>
      <c r="P793" t="b">
        <v>0</v>
      </c>
      <c r="Q793" t="b">
        <v>0</v>
      </c>
      <c r="R793" t="s">
        <v>17</v>
      </c>
      <c r="S793" s="4" t="str">
        <f t="array" ref="S793:T793">_xlfn.TEXTSPLIT(R793,"/")</f>
        <v>food</v>
      </c>
      <c r="T793" s="4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21">
        <f t="shared" si="50"/>
        <v>97.142857142857139</v>
      </c>
      <c r="G794" t="s">
        <v>14</v>
      </c>
      <c r="H794">
        <v>7</v>
      </c>
      <c r="I794" s="9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48"/>
        <v>41451.208333333336</v>
      </c>
      <c r="O794" s="11">
        <f t="shared" si="49"/>
        <v>41479.208333333336</v>
      </c>
      <c r="P794" t="b">
        <v>0</v>
      </c>
      <c r="Q794" t="b">
        <v>1</v>
      </c>
      <c r="R794" t="s">
        <v>33</v>
      </c>
      <c r="S794" s="4" t="str">
        <f t="array" ref="S794:T794">_xlfn.TEXTSPLIT(R794,"/")</f>
        <v>theater</v>
      </c>
      <c r="T794" s="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21">
        <f t="shared" si="50"/>
        <v>72.071823204419886</v>
      </c>
      <c r="G795" t="s">
        <v>20</v>
      </c>
      <c r="H795">
        <v>181</v>
      </c>
      <c r="I795" s="9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48"/>
        <v>41450.208333333336</v>
      </c>
      <c r="O795" s="11">
        <f t="shared" si="49"/>
        <v>41454.208333333336</v>
      </c>
      <c r="P795" t="b">
        <v>0</v>
      </c>
      <c r="Q795" t="b">
        <v>0</v>
      </c>
      <c r="R795" t="s">
        <v>68</v>
      </c>
      <c r="S795" s="4" t="str">
        <f t="array" ref="S795:T795">_xlfn.TEXTSPLIT(R795,"/")</f>
        <v>publishing</v>
      </c>
      <c r="T795" s="4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21">
        <f t="shared" si="50"/>
        <v>75.236363636363635</v>
      </c>
      <c r="G796" t="s">
        <v>20</v>
      </c>
      <c r="H796">
        <v>110</v>
      </c>
      <c r="I796" s="9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48"/>
        <v>43091.25</v>
      </c>
      <c r="O796" s="11">
        <f t="shared" si="49"/>
        <v>43103.25</v>
      </c>
      <c r="P796" t="b">
        <v>0</v>
      </c>
      <c r="Q796" t="b">
        <v>0</v>
      </c>
      <c r="R796" t="s">
        <v>23</v>
      </c>
      <c r="S796" s="4" t="str">
        <f t="array" ref="S796:T796">_xlfn.TEXTSPLIT(R796,"/")</f>
        <v>music</v>
      </c>
      <c r="T796" s="4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21">
        <f t="shared" si="50"/>
        <v>32.967741935483872</v>
      </c>
      <c r="G797" t="s">
        <v>14</v>
      </c>
      <c r="H797">
        <v>31</v>
      </c>
      <c r="I797" s="9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48"/>
        <v>42675.208333333328</v>
      </c>
      <c r="O797" s="11">
        <f t="shared" si="49"/>
        <v>42678.208333333328</v>
      </c>
      <c r="P797" t="b">
        <v>0</v>
      </c>
      <c r="Q797" t="b">
        <v>0</v>
      </c>
      <c r="R797" t="s">
        <v>53</v>
      </c>
      <c r="S797" s="4" t="str">
        <f t="array" ref="S797:T797">_xlfn.TEXTSPLIT(R797,"/")</f>
        <v>film &amp; video</v>
      </c>
      <c r="T797" s="4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21">
        <f t="shared" si="50"/>
        <v>54.807692307692307</v>
      </c>
      <c r="G798" t="s">
        <v>14</v>
      </c>
      <c r="H798">
        <v>78</v>
      </c>
      <c r="I798" s="9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48"/>
        <v>41859.208333333336</v>
      </c>
      <c r="O798" s="11">
        <f t="shared" si="49"/>
        <v>41866.208333333336</v>
      </c>
      <c r="P798" t="b">
        <v>0</v>
      </c>
      <c r="Q798" t="b">
        <v>1</v>
      </c>
      <c r="R798" t="s">
        <v>292</v>
      </c>
      <c r="S798" s="4" t="str">
        <f t="array" ref="S798:T798">_xlfn.TEXTSPLIT(R798,"/")</f>
        <v>games</v>
      </c>
      <c r="T798" s="4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21">
        <f t="shared" si="50"/>
        <v>45.037837837837834</v>
      </c>
      <c r="G799" t="s">
        <v>20</v>
      </c>
      <c r="H799">
        <v>185</v>
      </c>
      <c r="I799" s="9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48"/>
        <v>43464.25</v>
      </c>
      <c r="O799" s="11">
        <f t="shared" si="49"/>
        <v>43487.25</v>
      </c>
      <c r="P799" t="b">
        <v>0</v>
      </c>
      <c r="Q799" t="b">
        <v>0</v>
      </c>
      <c r="R799" t="s">
        <v>28</v>
      </c>
      <c r="S799" s="4" t="str">
        <f t="array" ref="S799:T799">_xlfn.TEXTSPLIT(R799,"/")</f>
        <v>technology</v>
      </c>
      <c r="T799" s="4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21">
        <f t="shared" si="50"/>
        <v>52.958677685950413</v>
      </c>
      <c r="G800" t="s">
        <v>20</v>
      </c>
      <c r="H800">
        <v>121</v>
      </c>
      <c r="I800" s="9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48"/>
        <v>41060.208333333336</v>
      </c>
      <c r="O800" s="11">
        <f t="shared" si="49"/>
        <v>41088.208333333336</v>
      </c>
      <c r="P800" t="b">
        <v>0</v>
      </c>
      <c r="Q800" t="b">
        <v>1</v>
      </c>
      <c r="R800" t="s">
        <v>33</v>
      </c>
      <c r="S800" s="4" t="str">
        <f t="array" ref="S800:T800">_xlfn.TEXTSPLIT(R800,"/")</f>
        <v>theater</v>
      </c>
      <c r="T800" s="4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21">
        <f t="shared" si="50"/>
        <v>60.017959183673469</v>
      </c>
      <c r="G801" t="s">
        <v>14</v>
      </c>
      <c r="H801">
        <v>1225</v>
      </c>
      <c r="I801" s="9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48"/>
        <v>42399.25</v>
      </c>
      <c r="O801" s="11">
        <f t="shared" si="49"/>
        <v>42403.25</v>
      </c>
      <c r="P801" t="b">
        <v>0</v>
      </c>
      <c r="Q801" t="b">
        <v>0</v>
      </c>
      <c r="R801" t="s">
        <v>33</v>
      </c>
      <c r="S801" s="4" t="str">
        <f t="array" ref="S801:T801">_xlfn.TEXTSPLIT(R801,"/")</f>
        <v>theater</v>
      </c>
      <c r="T801" s="4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21">
        <f t="shared" si="50"/>
        <v>1</v>
      </c>
      <c r="G802" t="s">
        <v>14</v>
      </c>
      <c r="H802">
        <v>1</v>
      </c>
      <c r="I802" s="9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48"/>
        <v>42167.208333333328</v>
      </c>
      <c r="O802" s="11">
        <f t="shared" si="49"/>
        <v>42171.208333333328</v>
      </c>
      <c r="P802" t="b">
        <v>0</v>
      </c>
      <c r="Q802" t="b">
        <v>0</v>
      </c>
      <c r="R802" t="s">
        <v>23</v>
      </c>
      <c r="S802" s="4" t="str">
        <f t="array" ref="S802:T802">_xlfn.TEXTSPLIT(R802,"/")</f>
        <v>music</v>
      </c>
      <c r="T802" s="4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21">
        <f t="shared" si="50"/>
        <v>44.028301886792455</v>
      </c>
      <c r="G803" t="s">
        <v>20</v>
      </c>
      <c r="H803">
        <v>106</v>
      </c>
      <c r="I803" s="9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48"/>
        <v>43830.25</v>
      </c>
      <c r="O803" s="11">
        <f t="shared" si="49"/>
        <v>43852.25</v>
      </c>
      <c r="P803" t="b">
        <v>0</v>
      </c>
      <c r="Q803" t="b">
        <v>1</v>
      </c>
      <c r="R803" t="s">
        <v>122</v>
      </c>
      <c r="S803" s="4" t="str">
        <f t="array" ref="S803:T803">_xlfn.TEXTSPLIT(R803,"/")</f>
        <v>photography</v>
      </c>
      <c r="T803" s="4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21">
        <f t="shared" si="50"/>
        <v>86.028169014084511</v>
      </c>
      <c r="G804" t="s">
        <v>20</v>
      </c>
      <c r="H804">
        <v>142</v>
      </c>
      <c r="I804" s="9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48"/>
        <v>43650.208333333328</v>
      </c>
      <c r="O804" s="11">
        <f t="shared" si="49"/>
        <v>43652.208333333328</v>
      </c>
      <c r="P804" t="b">
        <v>0</v>
      </c>
      <c r="Q804" t="b">
        <v>0</v>
      </c>
      <c r="R804" t="s">
        <v>122</v>
      </c>
      <c r="S804" s="4" t="str">
        <f t="array" ref="S804:T804">_xlfn.TEXTSPLIT(R804,"/")</f>
        <v>photography</v>
      </c>
      <c r="T804" s="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21">
        <f t="shared" si="50"/>
        <v>28.012875536480685</v>
      </c>
      <c r="G805" t="s">
        <v>20</v>
      </c>
      <c r="H805">
        <v>233</v>
      </c>
      <c r="I805" s="9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48"/>
        <v>43492.25</v>
      </c>
      <c r="O805" s="11">
        <f t="shared" si="49"/>
        <v>43526.25</v>
      </c>
      <c r="P805" t="b">
        <v>0</v>
      </c>
      <c r="Q805" t="b">
        <v>0</v>
      </c>
      <c r="R805" t="s">
        <v>33</v>
      </c>
      <c r="S805" s="4" t="str">
        <f t="array" ref="S805:T805">_xlfn.TEXTSPLIT(R805,"/")</f>
        <v>theater</v>
      </c>
      <c r="T805" s="4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21">
        <f t="shared" si="50"/>
        <v>32.050458715596328</v>
      </c>
      <c r="G806" t="s">
        <v>20</v>
      </c>
      <c r="H806">
        <v>218</v>
      </c>
      <c r="I806" s="9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48"/>
        <v>43102.25</v>
      </c>
      <c r="O806" s="11">
        <f t="shared" si="49"/>
        <v>43122.25</v>
      </c>
      <c r="P806" t="b">
        <v>0</v>
      </c>
      <c r="Q806" t="b">
        <v>0</v>
      </c>
      <c r="R806" t="s">
        <v>23</v>
      </c>
      <c r="S806" s="4" t="str">
        <f t="array" ref="S806:T806">_xlfn.TEXTSPLIT(R806,"/")</f>
        <v>music</v>
      </c>
      <c r="T806" s="4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21">
        <f t="shared" si="50"/>
        <v>73.611940298507463</v>
      </c>
      <c r="G807" t="s">
        <v>14</v>
      </c>
      <c r="H807">
        <v>67</v>
      </c>
      <c r="I807" s="9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48"/>
        <v>41958.25</v>
      </c>
      <c r="O807" s="11">
        <f t="shared" si="49"/>
        <v>42009.25</v>
      </c>
      <c r="P807" t="b">
        <v>0</v>
      </c>
      <c r="Q807" t="b">
        <v>0</v>
      </c>
      <c r="R807" t="s">
        <v>42</v>
      </c>
      <c r="S807" s="4" t="str">
        <f t="array" ref="S807:T807">_xlfn.TEXTSPLIT(R807,"/")</f>
        <v>film &amp; video</v>
      </c>
      <c r="T807" s="4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21">
        <f t="shared" si="50"/>
        <v>108.71052631578948</v>
      </c>
      <c r="G808" t="s">
        <v>20</v>
      </c>
      <c r="H808">
        <v>76</v>
      </c>
      <c r="I808" s="9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48"/>
        <v>40973.25</v>
      </c>
      <c r="O808" s="11">
        <f t="shared" si="49"/>
        <v>40997.208333333336</v>
      </c>
      <c r="P808" t="b">
        <v>0</v>
      </c>
      <c r="Q808" t="b">
        <v>1</v>
      </c>
      <c r="R808" t="s">
        <v>53</v>
      </c>
      <c r="S808" s="4" t="str">
        <f t="array" ref="S808:T808">_xlfn.TEXTSPLIT(R808,"/")</f>
        <v>film &amp; video</v>
      </c>
      <c r="T808" s="4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21">
        <f t="shared" si="50"/>
        <v>42.97674418604651</v>
      </c>
      <c r="G809" t="s">
        <v>20</v>
      </c>
      <c r="H809">
        <v>43</v>
      </c>
      <c r="I809" s="9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48"/>
        <v>43753.208333333328</v>
      </c>
      <c r="O809" s="11">
        <f t="shared" si="49"/>
        <v>43797.25</v>
      </c>
      <c r="P809" t="b">
        <v>0</v>
      </c>
      <c r="Q809" t="b">
        <v>1</v>
      </c>
      <c r="R809" t="s">
        <v>33</v>
      </c>
      <c r="S809" s="4" t="str">
        <f t="array" ref="S809:T809">_xlfn.TEXTSPLIT(R809,"/")</f>
        <v>theater</v>
      </c>
      <c r="T809" s="4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21">
        <f t="shared" si="50"/>
        <v>83.315789473684205</v>
      </c>
      <c r="G810" t="s">
        <v>14</v>
      </c>
      <c r="H810">
        <v>19</v>
      </c>
      <c r="I810" s="9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48"/>
        <v>42507.208333333328</v>
      </c>
      <c r="O810" s="11">
        <f t="shared" si="49"/>
        <v>42524.208333333328</v>
      </c>
      <c r="P810" t="b">
        <v>0</v>
      </c>
      <c r="Q810" t="b">
        <v>0</v>
      </c>
      <c r="R810" t="s">
        <v>17</v>
      </c>
      <c r="S810" s="4" t="str">
        <f t="array" ref="S810:T810">_xlfn.TEXTSPLIT(R810,"/")</f>
        <v>food</v>
      </c>
      <c r="T810" s="4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21">
        <f t="shared" si="50"/>
        <v>42</v>
      </c>
      <c r="G811" t="s">
        <v>14</v>
      </c>
      <c r="H811">
        <v>2108</v>
      </c>
      <c r="I811" s="9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48"/>
        <v>41135.208333333336</v>
      </c>
      <c r="O811" s="11">
        <f t="shared" si="49"/>
        <v>41136.208333333336</v>
      </c>
      <c r="P811" t="b">
        <v>0</v>
      </c>
      <c r="Q811" t="b">
        <v>0</v>
      </c>
      <c r="R811" t="s">
        <v>42</v>
      </c>
      <c r="S811" s="4" t="str">
        <f t="array" ref="S811:T811">_xlfn.TEXTSPLIT(R811,"/")</f>
        <v>film &amp; video</v>
      </c>
      <c r="T811" s="4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21">
        <f t="shared" si="50"/>
        <v>55.927601809954751</v>
      </c>
      <c r="G812" t="s">
        <v>20</v>
      </c>
      <c r="H812">
        <v>221</v>
      </c>
      <c r="I812" s="9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48"/>
        <v>43067.25</v>
      </c>
      <c r="O812" s="11">
        <f t="shared" si="49"/>
        <v>43077.25</v>
      </c>
      <c r="P812" t="b">
        <v>0</v>
      </c>
      <c r="Q812" t="b">
        <v>1</v>
      </c>
      <c r="R812" t="s">
        <v>33</v>
      </c>
      <c r="S812" s="4" t="str">
        <f t="array" ref="S812:T812">_xlfn.TEXTSPLIT(R812,"/")</f>
        <v>theater</v>
      </c>
      <c r="T812" s="4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21">
        <f t="shared" si="50"/>
        <v>105.03681885125184</v>
      </c>
      <c r="G813" t="s">
        <v>14</v>
      </c>
      <c r="H813">
        <v>679</v>
      </c>
      <c r="I813" s="9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48"/>
        <v>42378.25</v>
      </c>
      <c r="O813" s="11">
        <f t="shared" si="49"/>
        <v>42380.25</v>
      </c>
      <c r="P813" t="b">
        <v>0</v>
      </c>
      <c r="Q813" t="b">
        <v>1</v>
      </c>
      <c r="R813" t="s">
        <v>89</v>
      </c>
      <c r="S813" s="4" t="str">
        <f t="array" ref="S813:T813">_xlfn.TEXTSPLIT(R813,"/")</f>
        <v>games</v>
      </c>
      <c r="T813" s="4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21">
        <f t="shared" si="50"/>
        <v>48</v>
      </c>
      <c r="G814" t="s">
        <v>20</v>
      </c>
      <c r="H814">
        <v>2805</v>
      </c>
      <c r="I814" s="9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48"/>
        <v>43206.208333333328</v>
      </c>
      <c r="O814" s="11">
        <f t="shared" si="49"/>
        <v>43211.208333333328</v>
      </c>
      <c r="P814" t="b">
        <v>0</v>
      </c>
      <c r="Q814" t="b">
        <v>0</v>
      </c>
      <c r="R814" t="s">
        <v>68</v>
      </c>
      <c r="S814" s="4" t="str">
        <f t="array" ref="S814:T814">_xlfn.TEXTSPLIT(R814,"/")</f>
        <v>publishing</v>
      </c>
      <c r="T814" s="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21">
        <f t="shared" si="50"/>
        <v>112.66176470588235</v>
      </c>
      <c r="G815" t="s">
        <v>20</v>
      </c>
      <c r="H815">
        <v>68</v>
      </c>
      <c r="I815" s="9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48"/>
        <v>41148.208333333336</v>
      </c>
      <c r="O815" s="11">
        <f t="shared" si="49"/>
        <v>41158.208333333336</v>
      </c>
      <c r="P815" t="b">
        <v>0</v>
      </c>
      <c r="Q815" t="b">
        <v>0</v>
      </c>
      <c r="R815" t="s">
        <v>89</v>
      </c>
      <c r="S815" s="4" t="str">
        <f t="array" ref="S815:T815">_xlfn.TEXTSPLIT(R815,"/")</f>
        <v>games</v>
      </c>
      <c r="T815" s="4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21">
        <f t="shared" si="50"/>
        <v>81.944444444444443</v>
      </c>
      <c r="G816" t="s">
        <v>14</v>
      </c>
      <c r="H816">
        <v>36</v>
      </c>
      <c r="I816" s="9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48"/>
        <v>42517.208333333328</v>
      </c>
      <c r="O816" s="11">
        <f t="shared" si="49"/>
        <v>42519.208333333328</v>
      </c>
      <c r="P816" t="b">
        <v>0</v>
      </c>
      <c r="Q816" t="b">
        <v>1</v>
      </c>
      <c r="R816" t="s">
        <v>23</v>
      </c>
      <c r="S816" s="4" t="str">
        <f t="array" ref="S816:T816">_xlfn.TEXTSPLIT(R816,"/")</f>
        <v>music</v>
      </c>
      <c r="T816" s="4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21">
        <f t="shared" si="50"/>
        <v>64.049180327868854</v>
      </c>
      <c r="G817" t="s">
        <v>20</v>
      </c>
      <c r="H817">
        <v>183</v>
      </c>
      <c r="I817" s="9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48"/>
        <v>43068.25</v>
      </c>
      <c r="O817" s="11">
        <f t="shared" si="49"/>
        <v>43094.25</v>
      </c>
      <c r="P817" t="b">
        <v>0</v>
      </c>
      <c r="Q817" t="b">
        <v>0</v>
      </c>
      <c r="R817" t="s">
        <v>23</v>
      </c>
      <c r="S817" s="4" t="str">
        <f t="array" ref="S817:T817">_xlfn.TEXTSPLIT(R817,"/")</f>
        <v>music</v>
      </c>
      <c r="T817" s="4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21">
        <f t="shared" si="50"/>
        <v>106.39097744360902</v>
      </c>
      <c r="G818" t="s">
        <v>20</v>
      </c>
      <c r="H818">
        <v>133</v>
      </c>
      <c r="I818" s="9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48"/>
        <v>41680.25</v>
      </c>
      <c r="O818" s="11">
        <f t="shared" si="49"/>
        <v>41682.25</v>
      </c>
      <c r="P818" t="b">
        <v>1</v>
      </c>
      <c r="Q818" t="b">
        <v>1</v>
      </c>
      <c r="R818" t="s">
        <v>33</v>
      </c>
      <c r="S818" s="4" t="str">
        <f t="array" ref="S818:T818">_xlfn.TEXTSPLIT(R818,"/")</f>
        <v>theater</v>
      </c>
      <c r="T818" s="4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21">
        <f t="shared" si="50"/>
        <v>76.011249497790274</v>
      </c>
      <c r="G819" t="s">
        <v>20</v>
      </c>
      <c r="H819">
        <v>2489</v>
      </c>
      <c r="I819" s="9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48"/>
        <v>43589.208333333328</v>
      </c>
      <c r="O819" s="11">
        <f t="shared" si="49"/>
        <v>43617.208333333328</v>
      </c>
      <c r="P819" t="b">
        <v>0</v>
      </c>
      <c r="Q819" t="b">
        <v>1</v>
      </c>
      <c r="R819" t="s">
        <v>68</v>
      </c>
      <c r="S819" s="4" t="str">
        <f t="array" ref="S819:T819">_xlfn.TEXTSPLIT(R819,"/")</f>
        <v>publishing</v>
      </c>
      <c r="T819" s="4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21">
        <f t="shared" si="50"/>
        <v>111.07246376811594</v>
      </c>
      <c r="G820" t="s">
        <v>20</v>
      </c>
      <c r="H820">
        <v>69</v>
      </c>
      <c r="I820" s="9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48"/>
        <v>43486.25</v>
      </c>
      <c r="O820" s="11">
        <f t="shared" si="49"/>
        <v>43499.25</v>
      </c>
      <c r="P820" t="b">
        <v>0</v>
      </c>
      <c r="Q820" t="b">
        <v>1</v>
      </c>
      <c r="R820" t="s">
        <v>33</v>
      </c>
      <c r="S820" s="4" t="str">
        <f t="array" ref="S820:T820">_xlfn.TEXTSPLIT(R820,"/")</f>
        <v>theater</v>
      </c>
      <c r="T820" s="4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21">
        <f t="shared" si="50"/>
        <v>95.936170212765958</v>
      </c>
      <c r="G821" t="s">
        <v>14</v>
      </c>
      <c r="H821">
        <v>47</v>
      </c>
      <c r="I821" s="9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48"/>
        <v>41237.25</v>
      </c>
      <c r="O821" s="11">
        <f t="shared" si="49"/>
        <v>41252.25</v>
      </c>
      <c r="P821" t="b">
        <v>1</v>
      </c>
      <c r="Q821" t="b">
        <v>0</v>
      </c>
      <c r="R821" t="s">
        <v>89</v>
      </c>
      <c r="S821" s="4" t="str">
        <f t="array" ref="S821:T821">_xlfn.TEXTSPLIT(R821,"/")</f>
        <v>games</v>
      </c>
      <c r="T821" s="4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21">
        <f t="shared" si="50"/>
        <v>43.043010752688176</v>
      </c>
      <c r="G822" t="s">
        <v>20</v>
      </c>
      <c r="H822">
        <v>279</v>
      </c>
      <c r="I822" s="9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48"/>
        <v>43310.208333333328</v>
      </c>
      <c r="O822" s="11">
        <f t="shared" si="49"/>
        <v>43323.208333333328</v>
      </c>
      <c r="P822" t="b">
        <v>0</v>
      </c>
      <c r="Q822" t="b">
        <v>1</v>
      </c>
      <c r="R822" t="s">
        <v>23</v>
      </c>
      <c r="S822" s="4" t="str">
        <f t="array" ref="S822:T822">_xlfn.TEXTSPLIT(R822,"/")</f>
        <v>music</v>
      </c>
      <c r="T822" s="4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21">
        <f t="shared" si="50"/>
        <v>67.966666666666669</v>
      </c>
      <c r="G823" t="s">
        <v>20</v>
      </c>
      <c r="H823">
        <v>210</v>
      </c>
      <c r="I823" s="9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48"/>
        <v>42794.25</v>
      </c>
      <c r="O823" s="11">
        <f t="shared" si="49"/>
        <v>42807.208333333328</v>
      </c>
      <c r="P823" t="b">
        <v>0</v>
      </c>
      <c r="Q823" t="b">
        <v>0</v>
      </c>
      <c r="R823" t="s">
        <v>42</v>
      </c>
      <c r="S823" s="4" t="str">
        <f t="array" ref="S823:T823">_xlfn.TEXTSPLIT(R823,"/")</f>
        <v>film &amp; video</v>
      </c>
      <c r="T823" s="4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21">
        <f t="shared" si="50"/>
        <v>89.991428571428571</v>
      </c>
      <c r="G824" t="s">
        <v>20</v>
      </c>
      <c r="H824">
        <v>2100</v>
      </c>
      <c r="I824" s="9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48"/>
        <v>41698.25</v>
      </c>
      <c r="O824" s="11">
        <f t="shared" si="49"/>
        <v>41715.208333333336</v>
      </c>
      <c r="P824" t="b">
        <v>0</v>
      </c>
      <c r="Q824" t="b">
        <v>0</v>
      </c>
      <c r="R824" t="s">
        <v>23</v>
      </c>
      <c r="S824" s="4" t="str">
        <f t="array" ref="S824:T824">_xlfn.TEXTSPLIT(R824,"/")</f>
        <v>music</v>
      </c>
      <c r="T824" s="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21">
        <f t="shared" si="50"/>
        <v>58.095238095238095</v>
      </c>
      <c r="G825" t="s">
        <v>20</v>
      </c>
      <c r="H825">
        <v>252</v>
      </c>
      <c r="I825" s="9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48"/>
        <v>41892.208333333336</v>
      </c>
      <c r="O825" s="11">
        <f t="shared" si="49"/>
        <v>41917.208333333336</v>
      </c>
      <c r="P825" t="b">
        <v>1</v>
      </c>
      <c r="Q825" t="b">
        <v>1</v>
      </c>
      <c r="R825" t="s">
        <v>23</v>
      </c>
      <c r="S825" s="4" t="str">
        <f t="array" ref="S825:T825">_xlfn.TEXTSPLIT(R825,"/")</f>
        <v>music</v>
      </c>
      <c r="T825" s="4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21">
        <f t="shared" si="50"/>
        <v>83.996875000000003</v>
      </c>
      <c r="G826" t="s">
        <v>20</v>
      </c>
      <c r="H826">
        <v>1280</v>
      </c>
      <c r="I826" s="9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48"/>
        <v>40348.208333333336</v>
      </c>
      <c r="O826" s="11">
        <f t="shared" si="49"/>
        <v>40380.208333333336</v>
      </c>
      <c r="P826" t="b">
        <v>0</v>
      </c>
      <c r="Q826" t="b">
        <v>1</v>
      </c>
      <c r="R826" t="s">
        <v>68</v>
      </c>
      <c r="S826" s="4" t="str">
        <f t="array" ref="S826:T826">_xlfn.TEXTSPLIT(R826,"/")</f>
        <v>publishing</v>
      </c>
      <c r="T826" s="4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21">
        <f t="shared" si="50"/>
        <v>88.853503184713375</v>
      </c>
      <c r="G827" t="s">
        <v>20</v>
      </c>
      <c r="H827">
        <v>157</v>
      </c>
      <c r="I827" s="9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48"/>
        <v>42941.208333333328</v>
      </c>
      <c r="O827" s="11">
        <f t="shared" si="49"/>
        <v>42953.208333333328</v>
      </c>
      <c r="P827" t="b">
        <v>0</v>
      </c>
      <c r="Q827" t="b">
        <v>0</v>
      </c>
      <c r="R827" t="s">
        <v>100</v>
      </c>
      <c r="S827" s="4" t="str">
        <f t="array" ref="S827:T827">_xlfn.TEXTSPLIT(R827,"/")</f>
        <v>film &amp; video</v>
      </c>
      <c r="T827" s="4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21">
        <f t="shared" si="50"/>
        <v>65.963917525773198</v>
      </c>
      <c r="G828" t="s">
        <v>20</v>
      </c>
      <c r="H828">
        <v>194</v>
      </c>
      <c r="I828" s="9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48"/>
        <v>40525.25</v>
      </c>
      <c r="O828" s="11">
        <f t="shared" si="49"/>
        <v>40553.25</v>
      </c>
      <c r="P828" t="b">
        <v>0</v>
      </c>
      <c r="Q828" t="b">
        <v>1</v>
      </c>
      <c r="R828" t="s">
        <v>33</v>
      </c>
      <c r="S828" s="4" t="str">
        <f t="array" ref="S828:T828">_xlfn.TEXTSPLIT(R828,"/")</f>
        <v>theater</v>
      </c>
      <c r="T828" s="4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21">
        <f t="shared" si="50"/>
        <v>74.804878048780495</v>
      </c>
      <c r="G829" t="s">
        <v>20</v>
      </c>
      <c r="H829">
        <v>82</v>
      </c>
      <c r="I829" s="9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48"/>
        <v>40666.208333333336</v>
      </c>
      <c r="O829" s="11">
        <f t="shared" si="49"/>
        <v>40678.208333333336</v>
      </c>
      <c r="P829" t="b">
        <v>0</v>
      </c>
      <c r="Q829" t="b">
        <v>1</v>
      </c>
      <c r="R829" t="s">
        <v>53</v>
      </c>
      <c r="S829" s="4" t="str">
        <f t="array" ref="S829:T829">_xlfn.TEXTSPLIT(R829,"/")</f>
        <v>film &amp; video</v>
      </c>
      <c r="T829" s="4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21">
        <f t="shared" si="50"/>
        <v>69.98571428571428</v>
      </c>
      <c r="G830" t="s">
        <v>14</v>
      </c>
      <c r="H830">
        <v>70</v>
      </c>
      <c r="I830" s="9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48"/>
        <v>43340.208333333328</v>
      </c>
      <c r="O830" s="11">
        <f t="shared" si="49"/>
        <v>43365.208333333328</v>
      </c>
      <c r="P830" t="b">
        <v>0</v>
      </c>
      <c r="Q830" t="b">
        <v>0</v>
      </c>
      <c r="R830" t="s">
        <v>33</v>
      </c>
      <c r="S830" s="4" t="str">
        <f t="array" ref="S830:T830">_xlfn.TEXTSPLIT(R830,"/")</f>
        <v>theater</v>
      </c>
      <c r="T830" s="4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21">
        <f t="shared" si="50"/>
        <v>32.006493506493506</v>
      </c>
      <c r="G831" t="s">
        <v>14</v>
      </c>
      <c r="H831">
        <v>154</v>
      </c>
      <c r="I831" s="9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48"/>
        <v>42164.208333333328</v>
      </c>
      <c r="O831" s="11">
        <f t="shared" si="49"/>
        <v>42179.208333333328</v>
      </c>
      <c r="P831" t="b">
        <v>0</v>
      </c>
      <c r="Q831" t="b">
        <v>0</v>
      </c>
      <c r="R831" t="s">
        <v>33</v>
      </c>
      <c r="S831" s="4" t="str">
        <f t="array" ref="S831:T831">_xlfn.TEXTSPLIT(R831,"/")</f>
        <v>theater</v>
      </c>
      <c r="T831" s="4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21">
        <f t="shared" si="50"/>
        <v>64.727272727272734</v>
      </c>
      <c r="G832" t="s">
        <v>14</v>
      </c>
      <c r="H832">
        <v>22</v>
      </c>
      <c r="I832" s="9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48"/>
        <v>43103.25</v>
      </c>
      <c r="O832" s="11">
        <f t="shared" si="49"/>
        <v>43162.25</v>
      </c>
      <c r="P832" t="b">
        <v>0</v>
      </c>
      <c r="Q832" t="b">
        <v>0</v>
      </c>
      <c r="R832" t="s">
        <v>33</v>
      </c>
      <c r="S832" s="4" t="str">
        <f t="array" ref="S832:T832">_xlfn.TEXTSPLIT(R832,"/")</f>
        <v>theater</v>
      </c>
      <c r="T832" s="4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21">
        <f t="shared" si="50"/>
        <v>24.998110087408456</v>
      </c>
      <c r="G833" t="s">
        <v>20</v>
      </c>
      <c r="H833">
        <v>4233</v>
      </c>
      <c r="I833" s="9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48"/>
        <v>40994.208333333336</v>
      </c>
      <c r="O833" s="11">
        <f t="shared" si="49"/>
        <v>41028.208333333336</v>
      </c>
      <c r="P833" t="b">
        <v>0</v>
      </c>
      <c r="Q833" t="b">
        <v>0</v>
      </c>
      <c r="R833" t="s">
        <v>122</v>
      </c>
      <c r="S833" s="4" t="str">
        <f t="array" ref="S833:T833">_xlfn.TEXTSPLIT(R833,"/")</f>
        <v>photography</v>
      </c>
      <c r="T833" s="4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21">
        <f t="shared" si="50"/>
        <v>104.97764070932922</v>
      </c>
      <c r="G834" t="s">
        <v>20</v>
      </c>
      <c r="H834">
        <v>1297</v>
      </c>
      <c r="I834" s="9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ref="N834:N897" si="52">(((L834/60)/60)/24)+DATE(1970,1,1)</f>
        <v>42299.208333333328</v>
      </c>
      <c r="O834" s="11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s="4" t="str">
        <f t="array" ref="S834:T834">_xlfn.TEXTSPLIT(R834,"/")</f>
        <v>publishing</v>
      </c>
      <c r="T834" s="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21">
        <f t="shared" si="50"/>
        <v>64.987878787878785</v>
      </c>
      <c r="G835" t="s">
        <v>20</v>
      </c>
      <c r="H835">
        <v>165</v>
      </c>
      <c r="I835" s="9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si="52"/>
        <v>40588.25</v>
      </c>
      <c r="O835" s="11">
        <f t="shared" si="53"/>
        <v>40599.25</v>
      </c>
      <c r="P835" t="b">
        <v>0</v>
      </c>
      <c r="Q835" t="b">
        <v>0</v>
      </c>
      <c r="R835" t="s">
        <v>206</v>
      </c>
      <c r="S835" s="4" t="str">
        <f t="array" ref="S835:T835">_xlfn.TEXTSPLIT(R835,"/")</f>
        <v>publishing</v>
      </c>
      <c r="T835" s="4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21">
        <f t="shared" ref="F836:F899" si="54">IFERROR(E836/H836,0)</f>
        <v>94.352941176470594</v>
      </c>
      <c r="G836" t="s">
        <v>20</v>
      </c>
      <c r="H836">
        <v>119</v>
      </c>
      <c r="I836" s="9">
        <f t="shared" ref="I836:I899" si="55">IFERROR(E836/H836,0)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2"/>
        <v>41448.208333333336</v>
      </c>
      <c r="O836" s="11">
        <f t="shared" si="53"/>
        <v>41454.208333333336</v>
      </c>
      <c r="P836" t="b">
        <v>0</v>
      </c>
      <c r="Q836" t="b">
        <v>0</v>
      </c>
      <c r="R836" t="s">
        <v>33</v>
      </c>
      <c r="S836" s="4" t="str">
        <f t="array" ref="S836:T836">_xlfn.TEXTSPLIT(R836,"/")</f>
        <v>theater</v>
      </c>
      <c r="T836" s="4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21">
        <f t="shared" si="54"/>
        <v>44.001706484641637</v>
      </c>
      <c r="G837" t="s">
        <v>14</v>
      </c>
      <c r="H837">
        <v>1758</v>
      </c>
      <c r="I837" s="9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2"/>
        <v>42063.25</v>
      </c>
      <c r="O837" s="11">
        <f t="shared" si="53"/>
        <v>42069.25</v>
      </c>
      <c r="P837" t="b">
        <v>0</v>
      </c>
      <c r="Q837" t="b">
        <v>0</v>
      </c>
      <c r="R837" t="s">
        <v>28</v>
      </c>
      <c r="S837" s="4" t="str">
        <f t="array" ref="S837:T837">_xlfn.TEXTSPLIT(R837,"/")</f>
        <v>technology</v>
      </c>
      <c r="T837" s="4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21">
        <f t="shared" si="54"/>
        <v>64.744680851063833</v>
      </c>
      <c r="G838" t="s">
        <v>14</v>
      </c>
      <c r="H838">
        <v>94</v>
      </c>
      <c r="I838" s="9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2"/>
        <v>40214.25</v>
      </c>
      <c r="O838" s="11">
        <f t="shared" si="53"/>
        <v>40225.25</v>
      </c>
      <c r="P838" t="b">
        <v>0</v>
      </c>
      <c r="Q838" t="b">
        <v>0</v>
      </c>
      <c r="R838" t="s">
        <v>60</v>
      </c>
      <c r="S838" s="4" t="str">
        <f t="array" ref="S838:T838">_xlfn.TEXTSPLIT(R838,"/")</f>
        <v>music</v>
      </c>
      <c r="T838" s="4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21">
        <f t="shared" si="54"/>
        <v>84.00667779632721</v>
      </c>
      <c r="G839" t="s">
        <v>20</v>
      </c>
      <c r="H839">
        <v>1797</v>
      </c>
      <c r="I839" s="9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2"/>
        <v>40629.208333333336</v>
      </c>
      <c r="O839" s="11">
        <f t="shared" si="53"/>
        <v>40683.208333333336</v>
      </c>
      <c r="P839" t="b">
        <v>0</v>
      </c>
      <c r="Q839" t="b">
        <v>0</v>
      </c>
      <c r="R839" t="s">
        <v>159</v>
      </c>
      <c r="S839" s="4" t="str">
        <f t="array" ref="S839:T839">_xlfn.TEXTSPLIT(R839,"/")</f>
        <v>music</v>
      </c>
      <c r="T839" s="4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21">
        <f t="shared" si="54"/>
        <v>34.061302681992338</v>
      </c>
      <c r="G840" t="s">
        <v>20</v>
      </c>
      <c r="H840">
        <v>261</v>
      </c>
      <c r="I840" s="9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2"/>
        <v>43370.208333333328</v>
      </c>
      <c r="O840" s="11">
        <f t="shared" si="53"/>
        <v>43379.208333333328</v>
      </c>
      <c r="P840" t="b">
        <v>0</v>
      </c>
      <c r="Q840" t="b">
        <v>0</v>
      </c>
      <c r="R840" t="s">
        <v>33</v>
      </c>
      <c r="S840" s="4" t="str">
        <f t="array" ref="S840:T840">_xlfn.TEXTSPLIT(R840,"/")</f>
        <v>theater</v>
      </c>
      <c r="T840" s="4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21">
        <f t="shared" si="54"/>
        <v>93.273885350318466</v>
      </c>
      <c r="G841" t="s">
        <v>20</v>
      </c>
      <c r="H841">
        <v>157</v>
      </c>
      <c r="I841" s="9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2"/>
        <v>41715.208333333336</v>
      </c>
      <c r="O841" s="11">
        <f t="shared" si="53"/>
        <v>41760.208333333336</v>
      </c>
      <c r="P841" t="b">
        <v>0</v>
      </c>
      <c r="Q841" t="b">
        <v>1</v>
      </c>
      <c r="R841" t="s">
        <v>42</v>
      </c>
      <c r="S841" s="4" t="str">
        <f t="array" ref="S841:T841">_xlfn.TEXTSPLIT(R841,"/")</f>
        <v>film &amp; video</v>
      </c>
      <c r="T841" s="4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21">
        <f t="shared" si="54"/>
        <v>32.998301726577978</v>
      </c>
      <c r="G842" t="s">
        <v>20</v>
      </c>
      <c r="H842">
        <v>3533</v>
      </c>
      <c r="I842" s="9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2"/>
        <v>41836.208333333336</v>
      </c>
      <c r="O842" s="11">
        <f t="shared" si="53"/>
        <v>41838.208333333336</v>
      </c>
      <c r="P842" t="b">
        <v>0</v>
      </c>
      <c r="Q842" t="b">
        <v>1</v>
      </c>
      <c r="R842" t="s">
        <v>33</v>
      </c>
      <c r="S842" s="4" t="str">
        <f t="array" ref="S842:T842">_xlfn.TEXTSPLIT(R842,"/")</f>
        <v>theater</v>
      </c>
      <c r="T842" s="4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21">
        <f t="shared" si="54"/>
        <v>83.812903225806451</v>
      </c>
      <c r="G843" t="s">
        <v>20</v>
      </c>
      <c r="H843">
        <v>155</v>
      </c>
      <c r="I843" s="9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2"/>
        <v>42419.25</v>
      </c>
      <c r="O843" s="11">
        <f t="shared" si="53"/>
        <v>42435.25</v>
      </c>
      <c r="P843" t="b">
        <v>0</v>
      </c>
      <c r="Q843" t="b">
        <v>0</v>
      </c>
      <c r="R843" t="s">
        <v>28</v>
      </c>
      <c r="S843" s="4" t="str">
        <f t="array" ref="S843:T843">_xlfn.TEXTSPLIT(R843,"/")</f>
        <v>technology</v>
      </c>
      <c r="T843" s="4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21">
        <f t="shared" si="54"/>
        <v>63.992424242424242</v>
      </c>
      <c r="G844" t="s">
        <v>20</v>
      </c>
      <c r="H844">
        <v>132</v>
      </c>
      <c r="I844" s="9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2"/>
        <v>43266.208333333328</v>
      </c>
      <c r="O844" s="11">
        <f t="shared" si="53"/>
        <v>43269.208333333328</v>
      </c>
      <c r="P844" t="b">
        <v>0</v>
      </c>
      <c r="Q844" t="b">
        <v>0</v>
      </c>
      <c r="R844" t="s">
        <v>65</v>
      </c>
      <c r="S844" s="4" t="str">
        <f t="array" ref="S844:T844">_xlfn.TEXTSPLIT(R844,"/")</f>
        <v>technology</v>
      </c>
      <c r="T844" s="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21">
        <f t="shared" si="54"/>
        <v>81.909090909090907</v>
      </c>
      <c r="G845" t="s">
        <v>14</v>
      </c>
      <c r="H845">
        <v>33</v>
      </c>
      <c r="I845" s="9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2"/>
        <v>43338.208333333328</v>
      </c>
      <c r="O845" s="11">
        <f t="shared" si="53"/>
        <v>43344.208333333328</v>
      </c>
      <c r="P845" t="b">
        <v>0</v>
      </c>
      <c r="Q845" t="b">
        <v>0</v>
      </c>
      <c r="R845" t="s">
        <v>122</v>
      </c>
      <c r="S845" s="4" t="str">
        <f t="array" ref="S845:T845">_xlfn.TEXTSPLIT(R845,"/")</f>
        <v>photography</v>
      </c>
      <c r="T845" s="4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21">
        <f t="shared" si="54"/>
        <v>93.053191489361708</v>
      </c>
      <c r="G846" t="s">
        <v>74</v>
      </c>
      <c r="H846">
        <v>94</v>
      </c>
      <c r="I846" s="9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2"/>
        <v>40930.25</v>
      </c>
      <c r="O846" s="11">
        <f t="shared" si="53"/>
        <v>40933.25</v>
      </c>
      <c r="P846" t="b">
        <v>0</v>
      </c>
      <c r="Q846" t="b">
        <v>0</v>
      </c>
      <c r="R846" t="s">
        <v>42</v>
      </c>
      <c r="S846" s="4" t="str">
        <f t="array" ref="S846:T846">_xlfn.TEXTSPLIT(R846,"/")</f>
        <v>film &amp; video</v>
      </c>
      <c r="T846" s="4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21">
        <f t="shared" si="54"/>
        <v>101.98449039881831</v>
      </c>
      <c r="G847" t="s">
        <v>20</v>
      </c>
      <c r="H847">
        <v>1354</v>
      </c>
      <c r="I847" s="9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2"/>
        <v>43235.208333333328</v>
      </c>
      <c r="O847" s="11">
        <f t="shared" si="53"/>
        <v>43272.208333333328</v>
      </c>
      <c r="P847" t="b">
        <v>0</v>
      </c>
      <c r="Q847" t="b">
        <v>0</v>
      </c>
      <c r="R847" t="s">
        <v>28</v>
      </c>
      <c r="S847" s="4" t="str">
        <f t="array" ref="S847:T847">_xlfn.TEXTSPLIT(R847,"/")</f>
        <v>technology</v>
      </c>
      <c r="T847" s="4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21">
        <f t="shared" si="54"/>
        <v>105.9375</v>
      </c>
      <c r="G848" t="s">
        <v>20</v>
      </c>
      <c r="H848">
        <v>48</v>
      </c>
      <c r="I848" s="9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2"/>
        <v>43302.208333333328</v>
      </c>
      <c r="O848" s="11">
        <f t="shared" si="53"/>
        <v>43338.208333333328</v>
      </c>
      <c r="P848" t="b">
        <v>1</v>
      </c>
      <c r="Q848" t="b">
        <v>1</v>
      </c>
      <c r="R848" t="s">
        <v>28</v>
      </c>
      <c r="S848" s="4" t="str">
        <f t="array" ref="S848:T848">_xlfn.TEXTSPLIT(R848,"/")</f>
        <v>technology</v>
      </c>
      <c r="T848" s="4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21">
        <f t="shared" si="54"/>
        <v>101.58181818181818</v>
      </c>
      <c r="G849" t="s">
        <v>20</v>
      </c>
      <c r="H849">
        <v>110</v>
      </c>
      <c r="I849" s="9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2"/>
        <v>43107.25</v>
      </c>
      <c r="O849" s="11">
        <f t="shared" si="53"/>
        <v>43110.25</v>
      </c>
      <c r="P849" t="b">
        <v>0</v>
      </c>
      <c r="Q849" t="b">
        <v>0</v>
      </c>
      <c r="R849" t="s">
        <v>17</v>
      </c>
      <c r="S849" s="4" t="str">
        <f t="array" ref="S849:T849">_xlfn.TEXTSPLIT(R849,"/")</f>
        <v>food</v>
      </c>
      <c r="T849" s="4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21">
        <f t="shared" si="54"/>
        <v>62.970930232558139</v>
      </c>
      <c r="G850" t="s">
        <v>20</v>
      </c>
      <c r="H850">
        <v>172</v>
      </c>
      <c r="I850" s="9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2"/>
        <v>40341.208333333336</v>
      </c>
      <c r="O850" s="11">
        <f t="shared" si="53"/>
        <v>40350.208333333336</v>
      </c>
      <c r="P850" t="b">
        <v>0</v>
      </c>
      <c r="Q850" t="b">
        <v>0</v>
      </c>
      <c r="R850" t="s">
        <v>53</v>
      </c>
      <c r="S850" s="4" t="str">
        <f t="array" ref="S850:T850">_xlfn.TEXTSPLIT(R850,"/")</f>
        <v>film &amp; video</v>
      </c>
      <c r="T850" s="4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21">
        <f t="shared" si="54"/>
        <v>29.045602605863191</v>
      </c>
      <c r="G851" t="s">
        <v>20</v>
      </c>
      <c r="H851">
        <v>307</v>
      </c>
      <c r="I851" s="9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2"/>
        <v>40948.25</v>
      </c>
      <c r="O851" s="11">
        <f t="shared" si="53"/>
        <v>40951.25</v>
      </c>
      <c r="P851" t="b">
        <v>0</v>
      </c>
      <c r="Q851" t="b">
        <v>1</v>
      </c>
      <c r="R851" t="s">
        <v>60</v>
      </c>
      <c r="S851" s="4" t="str">
        <f t="array" ref="S851:T851">_xlfn.TEXTSPLIT(R851,"/")</f>
        <v>music</v>
      </c>
      <c r="T851" s="4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21">
        <f t="shared" si="54"/>
        <v>1</v>
      </c>
      <c r="G852" t="s">
        <v>14</v>
      </c>
      <c r="H852">
        <v>1</v>
      </c>
      <c r="I852" s="9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2"/>
        <v>40866.25</v>
      </c>
      <c r="O852" s="11">
        <f t="shared" si="53"/>
        <v>40881.25</v>
      </c>
      <c r="P852" t="b">
        <v>1</v>
      </c>
      <c r="Q852" t="b">
        <v>0</v>
      </c>
      <c r="R852" t="s">
        <v>23</v>
      </c>
      <c r="S852" s="4" t="str">
        <f t="array" ref="S852:T852">_xlfn.TEXTSPLIT(R852,"/")</f>
        <v>music</v>
      </c>
      <c r="T852" s="4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21">
        <f t="shared" si="54"/>
        <v>77.924999999999997</v>
      </c>
      <c r="G853" t="s">
        <v>20</v>
      </c>
      <c r="H853">
        <v>160</v>
      </c>
      <c r="I853" s="9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2"/>
        <v>41031.208333333336</v>
      </c>
      <c r="O853" s="11">
        <f t="shared" si="53"/>
        <v>41064.208333333336</v>
      </c>
      <c r="P853" t="b">
        <v>0</v>
      </c>
      <c r="Q853" t="b">
        <v>0</v>
      </c>
      <c r="R853" t="s">
        <v>50</v>
      </c>
      <c r="S853" s="4" t="str">
        <f t="array" ref="S853:T853">_xlfn.TEXTSPLIT(R853,"/")</f>
        <v>music</v>
      </c>
      <c r="T853" s="4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21">
        <f t="shared" si="54"/>
        <v>80.806451612903231</v>
      </c>
      <c r="G854" t="s">
        <v>14</v>
      </c>
      <c r="H854">
        <v>31</v>
      </c>
      <c r="I854" s="9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2"/>
        <v>40740.208333333336</v>
      </c>
      <c r="O854" s="11">
        <f t="shared" si="53"/>
        <v>40750.208333333336</v>
      </c>
      <c r="P854" t="b">
        <v>0</v>
      </c>
      <c r="Q854" t="b">
        <v>1</v>
      </c>
      <c r="R854" t="s">
        <v>89</v>
      </c>
      <c r="S854" s="4" t="str">
        <f t="array" ref="S854:T854">_xlfn.TEXTSPLIT(R854,"/")</f>
        <v>games</v>
      </c>
      <c r="T854" s="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21">
        <f t="shared" si="54"/>
        <v>76.006816632583508</v>
      </c>
      <c r="G855" t="s">
        <v>20</v>
      </c>
      <c r="H855">
        <v>1467</v>
      </c>
      <c r="I855" s="9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2"/>
        <v>40714.208333333336</v>
      </c>
      <c r="O855" s="11">
        <f t="shared" si="53"/>
        <v>40719.208333333336</v>
      </c>
      <c r="P855" t="b">
        <v>0</v>
      </c>
      <c r="Q855" t="b">
        <v>1</v>
      </c>
      <c r="R855" t="s">
        <v>60</v>
      </c>
      <c r="S855" s="4" t="str">
        <f t="array" ref="S855:T855">_xlfn.TEXTSPLIT(R855,"/")</f>
        <v>music</v>
      </c>
      <c r="T855" s="4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21">
        <f t="shared" si="54"/>
        <v>72.993613824192337</v>
      </c>
      <c r="G856" t="s">
        <v>20</v>
      </c>
      <c r="H856">
        <v>2662</v>
      </c>
      <c r="I856" s="9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2"/>
        <v>43787.25</v>
      </c>
      <c r="O856" s="11">
        <f t="shared" si="53"/>
        <v>43814.25</v>
      </c>
      <c r="P856" t="b">
        <v>0</v>
      </c>
      <c r="Q856" t="b">
        <v>0</v>
      </c>
      <c r="R856" t="s">
        <v>119</v>
      </c>
      <c r="S856" s="4" t="str">
        <f t="array" ref="S856:T856">_xlfn.TEXTSPLIT(R856,"/")</f>
        <v>publishing</v>
      </c>
      <c r="T856" s="4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21">
        <f t="shared" si="54"/>
        <v>53</v>
      </c>
      <c r="G857" t="s">
        <v>20</v>
      </c>
      <c r="H857">
        <v>452</v>
      </c>
      <c r="I857" s="9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2"/>
        <v>40712.208333333336</v>
      </c>
      <c r="O857" s="11">
        <f t="shared" si="53"/>
        <v>40743.208333333336</v>
      </c>
      <c r="P857" t="b">
        <v>0</v>
      </c>
      <c r="Q857" t="b">
        <v>0</v>
      </c>
      <c r="R857" t="s">
        <v>33</v>
      </c>
      <c r="S857" s="4" t="str">
        <f t="array" ref="S857:T857">_xlfn.TEXTSPLIT(R857,"/")</f>
        <v>theater</v>
      </c>
      <c r="T857" s="4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21">
        <f t="shared" si="54"/>
        <v>54.164556962025316</v>
      </c>
      <c r="G858" t="s">
        <v>20</v>
      </c>
      <c r="H858">
        <v>158</v>
      </c>
      <c r="I858" s="9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2"/>
        <v>41023.208333333336</v>
      </c>
      <c r="O858" s="11">
        <f t="shared" si="53"/>
        <v>41040.208333333336</v>
      </c>
      <c r="P858" t="b">
        <v>0</v>
      </c>
      <c r="Q858" t="b">
        <v>0</v>
      </c>
      <c r="R858" t="s">
        <v>17</v>
      </c>
      <c r="S858" s="4" t="str">
        <f t="array" ref="S858:T858">_xlfn.TEXTSPLIT(R858,"/")</f>
        <v>food</v>
      </c>
      <c r="T858" s="4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21">
        <f t="shared" si="54"/>
        <v>32.946666666666665</v>
      </c>
      <c r="G859" t="s">
        <v>20</v>
      </c>
      <c r="H859">
        <v>225</v>
      </c>
      <c r="I859" s="9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2"/>
        <v>40944.25</v>
      </c>
      <c r="O859" s="11">
        <f t="shared" si="53"/>
        <v>40967.25</v>
      </c>
      <c r="P859" t="b">
        <v>1</v>
      </c>
      <c r="Q859" t="b">
        <v>0</v>
      </c>
      <c r="R859" t="s">
        <v>100</v>
      </c>
      <c r="S859" s="4" t="str">
        <f t="array" ref="S859:T859">_xlfn.TEXTSPLIT(R859,"/")</f>
        <v>film &amp; video</v>
      </c>
      <c r="T859" s="4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21">
        <f t="shared" si="54"/>
        <v>79.371428571428567</v>
      </c>
      <c r="G860" t="s">
        <v>14</v>
      </c>
      <c r="H860">
        <v>35</v>
      </c>
      <c r="I860" s="9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2"/>
        <v>43211.208333333328</v>
      </c>
      <c r="O860" s="11">
        <f t="shared" si="53"/>
        <v>43218.208333333328</v>
      </c>
      <c r="P860" t="b">
        <v>1</v>
      </c>
      <c r="Q860" t="b">
        <v>0</v>
      </c>
      <c r="R860" t="s">
        <v>17</v>
      </c>
      <c r="S860" s="4" t="str">
        <f t="array" ref="S860:T860">_xlfn.TEXTSPLIT(R860,"/")</f>
        <v>food</v>
      </c>
      <c r="T860" s="4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21">
        <f t="shared" si="54"/>
        <v>41.174603174603178</v>
      </c>
      <c r="G861" t="s">
        <v>14</v>
      </c>
      <c r="H861">
        <v>63</v>
      </c>
      <c r="I861" s="9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2"/>
        <v>41334.25</v>
      </c>
      <c r="O861" s="11">
        <f t="shared" si="53"/>
        <v>41352.208333333336</v>
      </c>
      <c r="P861" t="b">
        <v>0</v>
      </c>
      <c r="Q861" t="b">
        <v>1</v>
      </c>
      <c r="R861" t="s">
        <v>33</v>
      </c>
      <c r="S861" s="4" t="str">
        <f t="array" ref="S861:T861">_xlfn.TEXTSPLIT(R861,"/")</f>
        <v>theater</v>
      </c>
      <c r="T861" s="4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21">
        <f t="shared" si="54"/>
        <v>77.430769230769229</v>
      </c>
      <c r="G862" t="s">
        <v>20</v>
      </c>
      <c r="H862">
        <v>65</v>
      </c>
      <c r="I862" s="9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2"/>
        <v>43515.25</v>
      </c>
      <c r="O862" s="11">
        <f t="shared" si="53"/>
        <v>43525.25</v>
      </c>
      <c r="P862" t="b">
        <v>0</v>
      </c>
      <c r="Q862" t="b">
        <v>1</v>
      </c>
      <c r="R862" t="s">
        <v>65</v>
      </c>
      <c r="S862" s="4" t="str">
        <f t="array" ref="S862:T862">_xlfn.TEXTSPLIT(R862,"/")</f>
        <v>technology</v>
      </c>
      <c r="T862" s="4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21">
        <f t="shared" si="54"/>
        <v>57.159509202453989</v>
      </c>
      <c r="G863" t="s">
        <v>20</v>
      </c>
      <c r="H863">
        <v>163</v>
      </c>
      <c r="I863" s="9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2"/>
        <v>40258.208333333336</v>
      </c>
      <c r="O863" s="11">
        <f t="shared" si="53"/>
        <v>40266.208333333336</v>
      </c>
      <c r="P863" t="b">
        <v>0</v>
      </c>
      <c r="Q863" t="b">
        <v>0</v>
      </c>
      <c r="R863" t="s">
        <v>33</v>
      </c>
      <c r="S863" s="4" t="str">
        <f t="array" ref="S863:T863">_xlfn.TEXTSPLIT(R863,"/")</f>
        <v>theater</v>
      </c>
      <c r="T863" s="4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21">
        <f t="shared" si="54"/>
        <v>77.17647058823529</v>
      </c>
      <c r="G864" t="s">
        <v>20</v>
      </c>
      <c r="H864">
        <v>85</v>
      </c>
      <c r="I864" s="9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2"/>
        <v>40756.208333333336</v>
      </c>
      <c r="O864" s="11">
        <f t="shared" si="53"/>
        <v>40760.208333333336</v>
      </c>
      <c r="P864" t="b">
        <v>0</v>
      </c>
      <c r="Q864" t="b">
        <v>0</v>
      </c>
      <c r="R864" t="s">
        <v>33</v>
      </c>
      <c r="S864" s="4" t="str">
        <f t="array" ref="S864:T864">_xlfn.TEXTSPLIT(R864,"/")</f>
        <v>theater</v>
      </c>
      <c r="T864" s="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21">
        <f t="shared" si="54"/>
        <v>24.953917050691246</v>
      </c>
      <c r="G865" t="s">
        <v>20</v>
      </c>
      <c r="H865">
        <v>217</v>
      </c>
      <c r="I865" s="9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2"/>
        <v>42172.208333333328</v>
      </c>
      <c r="O865" s="11">
        <f t="shared" si="53"/>
        <v>42195.208333333328</v>
      </c>
      <c r="P865" t="b">
        <v>0</v>
      </c>
      <c r="Q865" t="b">
        <v>1</v>
      </c>
      <c r="R865" t="s">
        <v>269</v>
      </c>
      <c r="S865" s="4" t="str">
        <f t="array" ref="S865:T865">_xlfn.TEXTSPLIT(R865,"/")</f>
        <v>film &amp; video</v>
      </c>
      <c r="T865" s="4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21">
        <f t="shared" si="54"/>
        <v>97.18</v>
      </c>
      <c r="G866" t="s">
        <v>20</v>
      </c>
      <c r="H866">
        <v>150</v>
      </c>
      <c r="I866" s="9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2"/>
        <v>42601.208333333328</v>
      </c>
      <c r="O866" s="11">
        <f t="shared" si="53"/>
        <v>42606.208333333328</v>
      </c>
      <c r="P866" t="b">
        <v>0</v>
      </c>
      <c r="Q866" t="b">
        <v>0</v>
      </c>
      <c r="R866" t="s">
        <v>100</v>
      </c>
      <c r="S866" s="4" t="str">
        <f t="array" ref="S866:T866">_xlfn.TEXTSPLIT(R866,"/")</f>
        <v>film &amp; video</v>
      </c>
      <c r="T866" s="4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21">
        <f t="shared" si="54"/>
        <v>46.000916870415651</v>
      </c>
      <c r="G867" t="s">
        <v>20</v>
      </c>
      <c r="H867">
        <v>3272</v>
      </c>
      <c r="I867" s="9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2"/>
        <v>41897.208333333336</v>
      </c>
      <c r="O867" s="11">
        <f t="shared" si="53"/>
        <v>41906.208333333336</v>
      </c>
      <c r="P867" t="b">
        <v>0</v>
      </c>
      <c r="Q867" t="b">
        <v>0</v>
      </c>
      <c r="R867" t="s">
        <v>33</v>
      </c>
      <c r="S867" s="4" t="str">
        <f t="array" ref="S867:T867">_xlfn.TEXTSPLIT(R867,"/")</f>
        <v>theater</v>
      </c>
      <c r="T867" s="4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21">
        <f t="shared" si="54"/>
        <v>88.023385300668153</v>
      </c>
      <c r="G868" t="s">
        <v>74</v>
      </c>
      <c r="H868">
        <v>898</v>
      </c>
      <c r="I868" s="9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2"/>
        <v>40671.208333333336</v>
      </c>
      <c r="O868" s="11">
        <f t="shared" si="53"/>
        <v>40672.208333333336</v>
      </c>
      <c r="P868" t="b">
        <v>0</v>
      </c>
      <c r="Q868" t="b">
        <v>0</v>
      </c>
      <c r="R868" t="s">
        <v>122</v>
      </c>
      <c r="S868" s="4" t="str">
        <f t="array" ref="S868:T868">_xlfn.TEXTSPLIT(R868,"/")</f>
        <v>photography</v>
      </c>
      <c r="T868" s="4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21">
        <f t="shared" si="54"/>
        <v>25.99</v>
      </c>
      <c r="G869" t="s">
        <v>20</v>
      </c>
      <c r="H869">
        <v>300</v>
      </c>
      <c r="I869" s="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2"/>
        <v>43382.208333333328</v>
      </c>
      <c r="O869" s="11">
        <f t="shared" si="53"/>
        <v>43388.208333333328</v>
      </c>
      <c r="P869" t="b">
        <v>0</v>
      </c>
      <c r="Q869" t="b">
        <v>0</v>
      </c>
      <c r="R869" t="s">
        <v>17</v>
      </c>
      <c r="S869" s="4" t="str">
        <f t="array" ref="S869:T869">_xlfn.TEXTSPLIT(R869,"/")</f>
        <v>food</v>
      </c>
      <c r="T869" s="4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21">
        <f t="shared" si="54"/>
        <v>102.69047619047619</v>
      </c>
      <c r="G870" t="s">
        <v>20</v>
      </c>
      <c r="H870">
        <v>126</v>
      </c>
      <c r="I870" s="9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2"/>
        <v>41559.208333333336</v>
      </c>
      <c r="O870" s="11">
        <f t="shared" si="53"/>
        <v>41570.208333333336</v>
      </c>
      <c r="P870" t="b">
        <v>0</v>
      </c>
      <c r="Q870" t="b">
        <v>0</v>
      </c>
      <c r="R870" t="s">
        <v>33</v>
      </c>
      <c r="S870" s="4" t="str">
        <f t="array" ref="S870:T870">_xlfn.TEXTSPLIT(R870,"/")</f>
        <v>theater</v>
      </c>
      <c r="T870" s="4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21">
        <f t="shared" si="54"/>
        <v>72.958174904942965</v>
      </c>
      <c r="G871" t="s">
        <v>14</v>
      </c>
      <c r="H871">
        <v>526</v>
      </c>
      <c r="I871" s="9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2"/>
        <v>40350.208333333336</v>
      </c>
      <c r="O871" s="11">
        <f t="shared" si="53"/>
        <v>40364.208333333336</v>
      </c>
      <c r="P871" t="b">
        <v>0</v>
      </c>
      <c r="Q871" t="b">
        <v>0</v>
      </c>
      <c r="R871" t="s">
        <v>53</v>
      </c>
      <c r="S871" s="4" t="str">
        <f t="array" ref="S871:T871">_xlfn.TEXTSPLIT(R871,"/")</f>
        <v>film &amp; video</v>
      </c>
      <c r="T871" s="4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21">
        <f t="shared" si="54"/>
        <v>57.190082644628099</v>
      </c>
      <c r="G872" t="s">
        <v>14</v>
      </c>
      <c r="H872">
        <v>121</v>
      </c>
      <c r="I872" s="9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2"/>
        <v>42240.208333333328</v>
      </c>
      <c r="O872" s="11">
        <f t="shared" si="53"/>
        <v>42265.208333333328</v>
      </c>
      <c r="P872" t="b">
        <v>0</v>
      </c>
      <c r="Q872" t="b">
        <v>0</v>
      </c>
      <c r="R872" t="s">
        <v>33</v>
      </c>
      <c r="S872" s="4" t="str">
        <f t="array" ref="S872:T872">_xlfn.TEXTSPLIT(R872,"/")</f>
        <v>theater</v>
      </c>
      <c r="T872" s="4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21">
        <f t="shared" si="54"/>
        <v>84.013793103448279</v>
      </c>
      <c r="G873" t="s">
        <v>20</v>
      </c>
      <c r="H873">
        <v>2320</v>
      </c>
      <c r="I873" s="9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2"/>
        <v>43040.208333333328</v>
      </c>
      <c r="O873" s="11">
        <f t="shared" si="53"/>
        <v>43058.25</v>
      </c>
      <c r="P873" t="b">
        <v>0</v>
      </c>
      <c r="Q873" t="b">
        <v>1</v>
      </c>
      <c r="R873" t="s">
        <v>33</v>
      </c>
      <c r="S873" s="4" t="str">
        <f t="array" ref="S873:T873">_xlfn.TEXTSPLIT(R873,"/")</f>
        <v>theater</v>
      </c>
      <c r="T873" s="4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21">
        <f t="shared" si="54"/>
        <v>98.666666666666671</v>
      </c>
      <c r="G874" t="s">
        <v>20</v>
      </c>
      <c r="H874">
        <v>81</v>
      </c>
      <c r="I874" s="9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2"/>
        <v>43346.208333333328</v>
      </c>
      <c r="O874" s="11">
        <f t="shared" si="53"/>
        <v>43351.208333333328</v>
      </c>
      <c r="P874" t="b">
        <v>0</v>
      </c>
      <c r="Q874" t="b">
        <v>0</v>
      </c>
      <c r="R874" t="s">
        <v>474</v>
      </c>
      <c r="S874" s="4" t="str">
        <f t="array" ref="S874:T874">_xlfn.TEXTSPLIT(R874,"/")</f>
        <v>film &amp; video</v>
      </c>
      <c r="T874" s="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21">
        <f t="shared" si="54"/>
        <v>42.007419183889773</v>
      </c>
      <c r="G875" t="s">
        <v>20</v>
      </c>
      <c r="H875">
        <v>1887</v>
      </c>
      <c r="I875" s="9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2"/>
        <v>41647.25</v>
      </c>
      <c r="O875" s="11">
        <f t="shared" si="53"/>
        <v>41652.25</v>
      </c>
      <c r="P875" t="b">
        <v>0</v>
      </c>
      <c r="Q875" t="b">
        <v>0</v>
      </c>
      <c r="R875" t="s">
        <v>122</v>
      </c>
      <c r="S875" s="4" t="str">
        <f t="array" ref="S875:T875">_xlfn.TEXTSPLIT(R875,"/")</f>
        <v>photography</v>
      </c>
      <c r="T875" s="4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21">
        <f t="shared" si="54"/>
        <v>32.002753556677376</v>
      </c>
      <c r="G876" t="s">
        <v>20</v>
      </c>
      <c r="H876">
        <v>4358</v>
      </c>
      <c r="I876" s="9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2"/>
        <v>40291.208333333336</v>
      </c>
      <c r="O876" s="11">
        <f t="shared" si="53"/>
        <v>40329.208333333336</v>
      </c>
      <c r="P876" t="b">
        <v>0</v>
      </c>
      <c r="Q876" t="b">
        <v>1</v>
      </c>
      <c r="R876" t="s">
        <v>122</v>
      </c>
      <c r="S876" s="4" t="str">
        <f t="array" ref="S876:T876">_xlfn.TEXTSPLIT(R876,"/")</f>
        <v>photography</v>
      </c>
      <c r="T876" s="4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21">
        <f t="shared" si="54"/>
        <v>81.567164179104481</v>
      </c>
      <c r="G877" t="s">
        <v>14</v>
      </c>
      <c r="H877">
        <v>67</v>
      </c>
      <c r="I877" s="9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2"/>
        <v>40556.25</v>
      </c>
      <c r="O877" s="11">
        <f t="shared" si="53"/>
        <v>40557.25</v>
      </c>
      <c r="P877" t="b">
        <v>0</v>
      </c>
      <c r="Q877" t="b">
        <v>0</v>
      </c>
      <c r="R877" t="s">
        <v>23</v>
      </c>
      <c r="S877" s="4" t="str">
        <f t="array" ref="S877:T877">_xlfn.TEXTSPLIT(R877,"/")</f>
        <v>music</v>
      </c>
      <c r="T877" s="4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21">
        <f t="shared" si="54"/>
        <v>37.035087719298247</v>
      </c>
      <c r="G878" t="s">
        <v>14</v>
      </c>
      <c r="H878">
        <v>57</v>
      </c>
      <c r="I878" s="9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2"/>
        <v>43624.208333333328</v>
      </c>
      <c r="O878" s="11">
        <f t="shared" si="53"/>
        <v>43648.208333333328</v>
      </c>
      <c r="P878" t="b">
        <v>0</v>
      </c>
      <c r="Q878" t="b">
        <v>0</v>
      </c>
      <c r="R878" t="s">
        <v>122</v>
      </c>
      <c r="S878" s="4" t="str">
        <f t="array" ref="S878:T878">_xlfn.TEXTSPLIT(R878,"/")</f>
        <v>photography</v>
      </c>
      <c r="T878" s="4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21">
        <f t="shared" si="54"/>
        <v>103.033360455655</v>
      </c>
      <c r="G879" t="s">
        <v>14</v>
      </c>
      <c r="H879">
        <v>1229</v>
      </c>
      <c r="I879" s="9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2"/>
        <v>42577.208333333328</v>
      </c>
      <c r="O879" s="11">
        <f t="shared" si="53"/>
        <v>42578.208333333328</v>
      </c>
      <c r="P879" t="b">
        <v>0</v>
      </c>
      <c r="Q879" t="b">
        <v>0</v>
      </c>
      <c r="R879" t="s">
        <v>17</v>
      </c>
      <c r="S879" s="4" t="str">
        <f t="array" ref="S879:T879">_xlfn.TEXTSPLIT(R879,"/")</f>
        <v>food</v>
      </c>
      <c r="T879" s="4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21">
        <f t="shared" si="54"/>
        <v>84.333333333333329</v>
      </c>
      <c r="G880" t="s">
        <v>14</v>
      </c>
      <c r="H880">
        <v>12</v>
      </c>
      <c r="I880" s="9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2"/>
        <v>43845.25</v>
      </c>
      <c r="O880" s="11">
        <f t="shared" si="53"/>
        <v>43869.25</v>
      </c>
      <c r="P880" t="b">
        <v>0</v>
      </c>
      <c r="Q880" t="b">
        <v>0</v>
      </c>
      <c r="R880" t="s">
        <v>148</v>
      </c>
      <c r="S880" s="4" t="str">
        <f t="array" ref="S880:T880">_xlfn.TEXTSPLIT(R880,"/")</f>
        <v>music</v>
      </c>
      <c r="T880" s="4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21">
        <f t="shared" si="54"/>
        <v>102.60377358490567</v>
      </c>
      <c r="G881" t="s">
        <v>20</v>
      </c>
      <c r="H881">
        <v>53</v>
      </c>
      <c r="I881" s="9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2"/>
        <v>42788.25</v>
      </c>
      <c r="O881" s="11">
        <f t="shared" si="53"/>
        <v>42797.25</v>
      </c>
      <c r="P881" t="b">
        <v>0</v>
      </c>
      <c r="Q881" t="b">
        <v>0</v>
      </c>
      <c r="R881" t="s">
        <v>68</v>
      </c>
      <c r="S881" s="4" t="str">
        <f t="array" ref="S881:T881">_xlfn.TEXTSPLIT(R881,"/")</f>
        <v>publishing</v>
      </c>
      <c r="T881" s="4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21">
        <f t="shared" si="54"/>
        <v>79.992129246064621</v>
      </c>
      <c r="G882" t="s">
        <v>20</v>
      </c>
      <c r="H882">
        <v>2414</v>
      </c>
      <c r="I882" s="9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2"/>
        <v>43667.208333333328</v>
      </c>
      <c r="O882" s="11">
        <f t="shared" si="53"/>
        <v>43669.208333333328</v>
      </c>
      <c r="P882" t="b">
        <v>0</v>
      </c>
      <c r="Q882" t="b">
        <v>0</v>
      </c>
      <c r="R882" t="s">
        <v>50</v>
      </c>
      <c r="S882" s="4" t="str">
        <f t="array" ref="S882:T882">_xlfn.TEXTSPLIT(R882,"/")</f>
        <v>music</v>
      </c>
      <c r="T882" s="4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21">
        <f t="shared" si="54"/>
        <v>70.055309734513273</v>
      </c>
      <c r="G883" t="s">
        <v>14</v>
      </c>
      <c r="H883">
        <v>452</v>
      </c>
      <c r="I883" s="9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2"/>
        <v>42194.208333333328</v>
      </c>
      <c r="O883" s="11">
        <f t="shared" si="53"/>
        <v>42223.208333333328</v>
      </c>
      <c r="P883" t="b">
        <v>0</v>
      </c>
      <c r="Q883" t="b">
        <v>1</v>
      </c>
      <c r="R883" t="s">
        <v>33</v>
      </c>
      <c r="S883" s="4" t="str">
        <f t="array" ref="S883:T883">_xlfn.TEXTSPLIT(R883,"/")</f>
        <v>theater</v>
      </c>
      <c r="T883" s="4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21">
        <f t="shared" si="54"/>
        <v>37</v>
      </c>
      <c r="G884" t="s">
        <v>20</v>
      </c>
      <c r="H884">
        <v>80</v>
      </c>
      <c r="I884" s="9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2"/>
        <v>42025.25</v>
      </c>
      <c r="O884" s="11">
        <f t="shared" si="53"/>
        <v>42029.25</v>
      </c>
      <c r="P884" t="b">
        <v>0</v>
      </c>
      <c r="Q884" t="b">
        <v>0</v>
      </c>
      <c r="R884" t="s">
        <v>33</v>
      </c>
      <c r="S884" s="4" t="str">
        <f t="array" ref="S884:T884">_xlfn.TEXTSPLIT(R884,"/")</f>
        <v>theater</v>
      </c>
      <c r="T884" s="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21">
        <f t="shared" si="54"/>
        <v>41.911917098445599</v>
      </c>
      <c r="G885" t="s">
        <v>20</v>
      </c>
      <c r="H885">
        <v>193</v>
      </c>
      <c r="I885" s="9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2"/>
        <v>40323.208333333336</v>
      </c>
      <c r="O885" s="11">
        <f t="shared" si="53"/>
        <v>40359.208333333336</v>
      </c>
      <c r="P885" t="b">
        <v>0</v>
      </c>
      <c r="Q885" t="b">
        <v>0</v>
      </c>
      <c r="R885" t="s">
        <v>100</v>
      </c>
      <c r="S885" s="4" t="str">
        <f t="array" ref="S885:T885">_xlfn.TEXTSPLIT(R885,"/")</f>
        <v>film &amp; video</v>
      </c>
      <c r="T885" s="4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21">
        <f t="shared" si="54"/>
        <v>57.992576882290564</v>
      </c>
      <c r="G886" t="s">
        <v>14</v>
      </c>
      <c r="H886">
        <v>1886</v>
      </c>
      <c r="I886" s="9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2"/>
        <v>41763.208333333336</v>
      </c>
      <c r="O886" s="11">
        <f t="shared" si="53"/>
        <v>41765.208333333336</v>
      </c>
      <c r="P886" t="b">
        <v>0</v>
      </c>
      <c r="Q886" t="b">
        <v>1</v>
      </c>
      <c r="R886" t="s">
        <v>33</v>
      </c>
      <c r="S886" s="4" t="str">
        <f t="array" ref="S886:T886">_xlfn.TEXTSPLIT(R886,"/")</f>
        <v>theater</v>
      </c>
      <c r="T886" s="4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21">
        <f t="shared" si="54"/>
        <v>40.942307692307693</v>
      </c>
      <c r="G887" t="s">
        <v>20</v>
      </c>
      <c r="H887">
        <v>52</v>
      </c>
      <c r="I887" s="9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2"/>
        <v>40335.208333333336</v>
      </c>
      <c r="O887" s="11">
        <f t="shared" si="53"/>
        <v>40373.208333333336</v>
      </c>
      <c r="P887" t="b">
        <v>0</v>
      </c>
      <c r="Q887" t="b">
        <v>0</v>
      </c>
      <c r="R887" t="s">
        <v>33</v>
      </c>
      <c r="S887" s="4" t="str">
        <f t="array" ref="S887:T887">_xlfn.TEXTSPLIT(R887,"/")</f>
        <v>theater</v>
      </c>
      <c r="T887" s="4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21">
        <f t="shared" si="54"/>
        <v>69.9972602739726</v>
      </c>
      <c r="G888" t="s">
        <v>14</v>
      </c>
      <c r="H888">
        <v>1825</v>
      </c>
      <c r="I888" s="9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2"/>
        <v>40416.208333333336</v>
      </c>
      <c r="O888" s="11">
        <f t="shared" si="53"/>
        <v>40434.208333333336</v>
      </c>
      <c r="P888" t="b">
        <v>0</v>
      </c>
      <c r="Q888" t="b">
        <v>0</v>
      </c>
      <c r="R888" t="s">
        <v>60</v>
      </c>
      <c r="S888" s="4" t="str">
        <f t="array" ref="S888:T888">_xlfn.TEXTSPLIT(R888,"/")</f>
        <v>music</v>
      </c>
      <c r="T888" s="4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21">
        <f t="shared" si="54"/>
        <v>73.838709677419359</v>
      </c>
      <c r="G889" t="s">
        <v>14</v>
      </c>
      <c r="H889">
        <v>31</v>
      </c>
      <c r="I889" s="9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2"/>
        <v>42202.208333333328</v>
      </c>
      <c r="O889" s="11">
        <f t="shared" si="53"/>
        <v>42249.208333333328</v>
      </c>
      <c r="P889" t="b">
        <v>0</v>
      </c>
      <c r="Q889" t="b">
        <v>1</v>
      </c>
      <c r="R889" t="s">
        <v>33</v>
      </c>
      <c r="S889" s="4" t="str">
        <f t="array" ref="S889:T889">_xlfn.TEXTSPLIT(R889,"/")</f>
        <v>theater</v>
      </c>
      <c r="T889" s="4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21">
        <f t="shared" si="54"/>
        <v>41.979310344827589</v>
      </c>
      <c r="G890" t="s">
        <v>20</v>
      </c>
      <c r="H890">
        <v>290</v>
      </c>
      <c r="I890" s="9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2"/>
        <v>42836.208333333328</v>
      </c>
      <c r="O890" s="11">
        <f t="shared" si="53"/>
        <v>42855.208333333328</v>
      </c>
      <c r="P890" t="b">
        <v>0</v>
      </c>
      <c r="Q890" t="b">
        <v>0</v>
      </c>
      <c r="R890" t="s">
        <v>33</v>
      </c>
      <c r="S890" s="4" t="str">
        <f t="array" ref="S890:T890">_xlfn.TEXTSPLIT(R890,"/")</f>
        <v>theater</v>
      </c>
      <c r="T890" s="4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21">
        <f t="shared" si="54"/>
        <v>77.93442622950819</v>
      </c>
      <c r="G891" t="s">
        <v>20</v>
      </c>
      <c r="H891">
        <v>122</v>
      </c>
      <c r="I891" s="9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2"/>
        <v>41710.208333333336</v>
      </c>
      <c r="O891" s="11">
        <f t="shared" si="53"/>
        <v>41717.208333333336</v>
      </c>
      <c r="P891" t="b">
        <v>0</v>
      </c>
      <c r="Q891" t="b">
        <v>1</v>
      </c>
      <c r="R891" t="s">
        <v>50</v>
      </c>
      <c r="S891" s="4" t="str">
        <f t="array" ref="S891:T891">_xlfn.TEXTSPLIT(R891,"/")</f>
        <v>music</v>
      </c>
      <c r="T891" s="4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21">
        <f t="shared" si="54"/>
        <v>106.01972789115646</v>
      </c>
      <c r="G892" t="s">
        <v>20</v>
      </c>
      <c r="H892">
        <v>1470</v>
      </c>
      <c r="I892" s="9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2"/>
        <v>43640.208333333328</v>
      </c>
      <c r="O892" s="11">
        <f t="shared" si="53"/>
        <v>43641.208333333328</v>
      </c>
      <c r="P892" t="b">
        <v>0</v>
      </c>
      <c r="Q892" t="b">
        <v>0</v>
      </c>
      <c r="R892" t="s">
        <v>60</v>
      </c>
      <c r="S892" s="4" t="str">
        <f t="array" ref="S892:T892">_xlfn.TEXTSPLIT(R892,"/")</f>
        <v>music</v>
      </c>
      <c r="T892" s="4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21">
        <f t="shared" si="54"/>
        <v>47.018181818181816</v>
      </c>
      <c r="G893" t="s">
        <v>20</v>
      </c>
      <c r="H893">
        <v>165</v>
      </c>
      <c r="I893" s="9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2"/>
        <v>40880.25</v>
      </c>
      <c r="O893" s="11">
        <f t="shared" si="53"/>
        <v>40924.25</v>
      </c>
      <c r="P893" t="b">
        <v>0</v>
      </c>
      <c r="Q893" t="b">
        <v>0</v>
      </c>
      <c r="R893" t="s">
        <v>42</v>
      </c>
      <c r="S893" s="4" t="str">
        <f t="array" ref="S893:T893">_xlfn.TEXTSPLIT(R893,"/")</f>
        <v>film &amp; video</v>
      </c>
      <c r="T893" s="4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21">
        <f t="shared" si="54"/>
        <v>76.016483516483518</v>
      </c>
      <c r="G894" t="s">
        <v>20</v>
      </c>
      <c r="H894">
        <v>182</v>
      </c>
      <c r="I894" s="9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2"/>
        <v>40319.208333333336</v>
      </c>
      <c r="O894" s="11">
        <f t="shared" si="53"/>
        <v>40360.208333333336</v>
      </c>
      <c r="P894" t="b">
        <v>0</v>
      </c>
      <c r="Q894" t="b">
        <v>0</v>
      </c>
      <c r="R894" t="s">
        <v>206</v>
      </c>
      <c r="S894" s="4" t="str">
        <f t="array" ref="S894:T894">_xlfn.TEXTSPLIT(R894,"/")</f>
        <v>publishing</v>
      </c>
      <c r="T894" s="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21">
        <f t="shared" si="54"/>
        <v>54.120603015075375</v>
      </c>
      <c r="G895" t="s">
        <v>20</v>
      </c>
      <c r="H895">
        <v>199</v>
      </c>
      <c r="I895" s="9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2"/>
        <v>42170.208333333328</v>
      </c>
      <c r="O895" s="11">
        <f t="shared" si="53"/>
        <v>42174.208333333328</v>
      </c>
      <c r="P895" t="b">
        <v>0</v>
      </c>
      <c r="Q895" t="b">
        <v>1</v>
      </c>
      <c r="R895" t="s">
        <v>42</v>
      </c>
      <c r="S895" s="4" t="str">
        <f t="array" ref="S895:T895">_xlfn.TEXTSPLIT(R895,"/")</f>
        <v>film &amp; video</v>
      </c>
      <c r="T895" s="4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21">
        <f t="shared" si="54"/>
        <v>57.285714285714285</v>
      </c>
      <c r="G896" t="s">
        <v>20</v>
      </c>
      <c r="H896">
        <v>56</v>
      </c>
      <c r="I896" s="9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2"/>
        <v>41466.208333333336</v>
      </c>
      <c r="O896" s="11">
        <f t="shared" si="53"/>
        <v>41496.208333333336</v>
      </c>
      <c r="P896" t="b">
        <v>0</v>
      </c>
      <c r="Q896" t="b">
        <v>1</v>
      </c>
      <c r="R896" t="s">
        <v>269</v>
      </c>
      <c r="S896" s="4" t="str">
        <f t="array" ref="S896:T896">_xlfn.TEXTSPLIT(R896,"/")</f>
        <v>film &amp; video</v>
      </c>
      <c r="T896" s="4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21">
        <f t="shared" si="54"/>
        <v>103.81308411214954</v>
      </c>
      <c r="G897" t="s">
        <v>14</v>
      </c>
      <c r="H897">
        <v>107</v>
      </c>
      <c r="I897" s="9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2"/>
        <v>43134.25</v>
      </c>
      <c r="O897" s="11">
        <f t="shared" si="53"/>
        <v>43143.25</v>
      </c>
      <c r="P897" t="b">
        <v>0</v>
      </c>
      <c r="Q897" t="b">
        <v>0</v>
      </c>
      <c r="R897" t="s">
        <v>33</v>
      </c>
      <c r="S897" s="4" t="str">
        <f t="array" ref="S897:T897">_xlfn.TEXTSPLIT(R897,"/")</f>
        <v>theater</v>
      </c>
      <c r="T897" s="4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21">
        <f t="shared" si="54"/>
        <v>105.02602739726028</v>
      </c>
      <c r="G898" t="s">
        <v>20</v>
      </c>
      <c r="H898">
        <v>1460</v>
      </c>
      <c r="I898" s="9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ref="N898:N961" si="56">(((L898/60)/60)/24)+DATE(1970,1,1)</f>
        <v>40738.208333333336</v>
      </c>
      <c r="O898" s="11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s="4" t="str">
        <f t="array" ref="S898:T898">_xlfn.TEXTSPLIT(R898,"/")</f>
        <v>food</v>
      </c>
      <c r="T898" s="4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21">
        <f t="shared" si="54"/>
        <v>90.259259259259252</v>
      </c>
      <c r="G899" t="s">
        <v>14</v>
      </c>
      <c r="H899">
        <v>27</v>
      </c>
      <c r="I899" s="9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si="56"/>
        <v>43583.208333333328</v>
      </c>
      <c r="O899" s="11">
        <f t="shared" si="57"/>
        <v>43585.208333333328</v>
      </c>
      <c r="P899" t="b">
        <v>0</v>
      </c>
      <c r="Q899" t="b">
        <v>0</v>
      </c>
      <c r="R899" t="s">
        <v>33</v>
      </c>
      <c r="S899" s="4" t="str">
        <f t="array" ref="S899:T899">_xlfn.TEXTSPLIT(R899,"/")</f>
        <v>theater</v>
      </c>
      <c r="T899" s="4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21">
        <f t="shared" ref="F900:F963" si="58">IFERROR(E900/H900,0)</f>
        <v>76.978705978705975</v>
      </c>
      <c r="G900" t="s">
        <v>14</v>
      </c>
      <c r="H900">
        <v>1221</v>
      </c>
      <c r="I900" s="9">
        <f t="shared" ref="I900:I963" si="59">IFERROR(E900/H900,0)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6"/>
        <v>43815.25</v>
      </c>
      <c r="O900" s="11">
        <f t="shared" si="57"/>
        <v>43821.25</v>
      </c>
      <c r="P900" t="b">
        <v>0</v>
      </c>
      <c r="Q900" t="b">
        <v>0</v>
      </c>
      <c r="R900" t="s">
        <v>42</v>
      </c>
      <c r="S900" s="4" t="str">
        <f t="array" ref="S900:T900">_xlfn.TEXTSPLIT(R900,"/")</f>
        <v>film &amp; video</v>
      </c>
      <c r="T900" s="4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21">
        <f t="shared" si="58"/>
        <v>102.60162601626017</v>
      </c>
      <c r="G901" t="s">
        <v>20</v>
      </c>
      <c r="H901">
        <v>123</v>
      </c>
      <c r="I901" s="9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6"/>
        <v>41554.208333333336</v>
      </c>
      <c r="O901" s="11">
        <f t="shared" si="57"/>
        <v>41572.208333333336</v>
      </c>
      <c r="P901" t="b">
        <v>0</v>
      </c>
      <c r="Q901" t="b">
        <v>0</v>
      </c>
      <c r="R901" t="s">
        <v>159</v>
      </c>
      <c r="S901" s="4" t="str">
        <f t="array" ref="S901:T901">_xlfn.TEXTSPLIT(R901,"/")</f>
        <v>music</v>
      </c>
      <c r="T901" s="4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21">
        <f t="shared" si="58"/>
        <v>2</v>
      </c>
      <c r="G902" t="s">
        <v>14</v>
      </c>
      <c r="H902">
        <v>1</v>
      </c>
      <c r="I902" s="9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6"/>
        <v>41901.208333333336</v>
      </c>
      <c r="O902" s="11">
        <f t="shared" si="57"/>
        <v>41902.208333333336</v>
      </c>
      <c r="P902" t="b">
        <v>0</v>
      </c>
      <c r="Q902" t="b">
        <v>1</v>
      </c>
      <c r="R902" t="s">
        <v>28</v>
      </c>
      <c r="S902" s="4" t="str">
        <f t="array" ref="S902:T902">_xlfn.TEXTSPLIT(R902,"/")</f>
        <v>technology</v>
      </c>
      <c r="T902" s="4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21">
        <f t="shared" si="58"/>
        <v>55.0062893081761</v>
      </c>
      <c r="G903" t="s">
        <v>20</v>
      </c>
      <c r="H903">
        <v>159</v>
      </c>
      <c r="I903" s="9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6"/>
        <v>43298.208333333328</v>
      </c>
      <c r="O903" s="11">
        <f t="shared" si="57"/>
        <v>43331.208333333328</v>
      </c>
      <c r="P903" t="b">
        <v>0</v>
      </c>
      <c r="Q903" t="b">
        <v>1</v>
      </c>
      <c r="R903" t="s">
        <v>23</v>
      </c>
      <c r="S903" s="4" t="str">
        <f t="array" ref="S903:T903">_xlfn.TEXTSPLIT(R903,"/")</f>
        <v>music</v>
      </c>
      <c r="T903" s="4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21">
        <f t="shared" si="58"/>
        <v>32.127272727272725</v>
      </c>
      <c r="G904" t="s">
        <v>20</v>
      </c>
      <c r="H904">
        <v>110</v>
      </c>
      <c r="I904" s="9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6"/>
        <v>42399.25</v>
      </c>
      <c r="O904" s="11">
        <f t="shared" si="57"/>
        <v>42441.25</v>
      </c>
      <c r="P904" t="b">
        <v>0</v>
      </c>
      <c r="Q904" t="b">
        <v>0</v>
      </c>
      <c r="R904" t="s">
        <v>28</v>
      </c>
      <c r="S904" s="4" t="str">
        <f t="array" ref="S904:T904">_xlfn.TEXTSPLIT(R904,"/")</f>
        <v>technology</v>
      </c>
      <c r="T904" s="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21">
        <f t="shared" si="58"/>
        <v>50.642857142857146</v>
      </c>
      <c r="G905" t="s">
        <v>47</v>
      </c>
      <c r="H905">
        <v>14</v>
      </c>
      <c r="I905" s="9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6"/>
        <v>41034.208333333336</v>
      </c>
      <c r="O905" s="11">
        <f t="shared" si="57"/>
        <v>41049.208333333336</v>
      </c>
      <c r="P905" t="b">
        <v>0</v>
      </c>
      <c r="Q905" t="b">
        <v>1</v>
      </c>
      <c r="R905" t="s">
        <v>68</v>
      </c>
      <c r="S905" s="4" t="str">
        <f t="array" ref="S905:T905">_xlfn.TEXTSPLIT(R905,"/")</f>
        <v>publishing</v>
      </c>
      <c r="T905" s="4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21">
        <f t="shared" si="58"/>
        <v>49.6875</v>
      </c>
      <c r="G906" t="s">
        <v>14</v>
      </c>
      <c r="H906">
        <v>16</v>
      </c>
      <c r="I906" s="9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6"/>
        <v>41186.208333333336</v>
      </c>
      <c r="O906" s="11">
        <f t="shared" si="57"/>
        <v>41190.208333333336</v>
      </c>
      <c r="P906" t="b">
        <v>0</v>
      </c>
      <c r="Q906" t="b">
        <v>0</v>
      </c>
      <c r="R906" t="s">
        <v>133</v>
      </c>
      <c r="S906" s="4" t="str">
        <f t="array" ref="S906:T906">_xlfn.TEXTSPLIT(R906,"/")</f>
        <v>publishing</v>
      </c>
      <c r="T906" s="4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21">
        <f t="shared" si="58"/>
        <v>54.894067796610166</v>
      </c>
      <c r="G907" t="s">
        <v>20</v>
      </c>
      <c r="H907">
        <v>236</v>
      </c>
      <c r="I907" s="9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6"/>
        <v>41536.208333333336</v>
      </c>
      <c r="O907" s="11">
        <f t="shared" si="57"/>
        <v>41539.208333333336</v>
      </c>
      <c r="P907" t="b">
        <v>0</v>
      </c>
      <c r="Q907" t="b">
        <v>0</v>
      </c>
      <c r="R907" t="s">
        <v>33</v>
      </c>
      <c r="S907" s="4" t="str">
        <f t="array" ref="S907:T907">_xlfn.TEXTSPLIT(R907,"/")</f>
        <v>theater</v>
      </c>
      <c r="T907" s="4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21">
        <f t="shared" si="58"/>
        <v>46.931937172774866</v>
      </c>
      <c r="G908" t="s">
        <v>20</v>
      </c>
      <c r="H908">
        <v>191</v>
      </c>
      <c r="I908" s="9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6"/>
        <v>42868.208333333328</v>
      </c>
      <c r="O908" s="11">
        <f t="shared" si="57"/>
        <v>42904.208333333328</v>
      </c>
      <c r="P908" t="b">
        <v>1</v>
      </c>
      <c r="Q908" t="b">
        <v>1</v>
      </c>
      <c r="R908" t="s">
        <v>42</v>
      </c>
      <c r="S908" s="4" t="str">
        <f t="array" ref="S908:T908">_xlfn.TEXTSPLIT(R908,"/")</f>
        <v>film &amp; video</v>
      </c>
      <c r="T908" s="4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21">
        <f t="shared" si="58"/>
        <v>44.951219512195124</v>
      </c>
      <c r="G909" t="s">
        <v>14</v>
      </c>
      <c r="H909">
        <v>41</v>
      </c>
      <c r="I909" s="9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6"/>
        <v>40660.208333333336</v>
      </c>
      <c r="O909" s="11">
        <f t="shared" si="57"/>
        <v>40667.208333333336</v>
      </c>
      <c r="P909" t="b">
        <v>0</v>
      </c>
      <c r="Q909" t="b">
        <v>0</v>
      </c>
      <c r="R909" t="s">
        <v>33</v>
      </c>
      <c r="S909" s="4" t="str">
        <f t="array" ref="S909:T909">_xlfn.TEXTSPLIT(R909,"/")</f>
        <v>theater</v>
      </c>
      <c r="T909" s="4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21">
        <f t="shared" si="58"/>
        <v>30.99898322318251</v>
      </c>
      <c r="G910" t="s">
        <v>20</v>
      </c>
      <c r="H910">
        <v>3934</v>
      </c>
      <c r="I910" s="9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6"/>
        <v>41031.208333333336</v>
      </c>
      <c r="O910" s="11">
        <f t="shared" si="57"/>
        <v>41042.208333333336</v>
      </c>
      <c r="P910" t="b">
        <v>0</v>
      </c>
      <c r="Q910" t="b">
        <v>0</v>
      </c>
      <c r="R910" t="s">
        <v>89</v>
      </c>
      <c r="S910" s="4" t="str">
        <f t="array" ref="S910:T910">_xlfn.TEXTSPLIT(R910,"/")</f>
        <v>games</v>
      </c>
      <c r="T910" s="4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21">
        <f t="shared" si="58"/>
        <v>107.7625</v>
      </c>
      <c r="G911" t="s">
        <v>20</v>
      </c>
      <c r="H911">
        <v>80</v>
      </c>
      <c r="I911" s="9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6"/>
        <v>43255.208333333328</v>
      </c>
      <c r="O911" s="11">
        <f t="shared" si="57"/>
        <v>43282.208333333328</v>
      </c>
      <c r="P911" t="b">
        <v>0</v>
      </c>
      <c r="Q911" t="b">
        <v>1</v>
      </c>
      <c r="R911" t="s">
        <v>33</v>
      </c>
      <c r="S911" s="4" t="str">
        <f t="array" ref="S911:T911">_xlfn.TEXTSPLIT(R911,"/")</f>
        <v>theater</v>
      </c>
      <c r="T911" s="4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21">
        <f t="shared" si="58"/>
        <v>102.07770270270271</v>
      </c>
      <c r="G912" t="s">
        <v>74</v>
      </c>
      <c r="H912">
        <v>296</v>
      </c>
      <c r="I912" s="9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6"/>
        <v>42026.25</v>
      </c>
      <c r="O912" s="11">
        <f t="shared" si="57"/>
        <v>42027.25</v>
      </c>
      <c r="P912" t="b">
        <v>0</v>
      </c>
      <c r="Q912" t="b">
        <v>0</v>
      </c>
      <c r="R912" t="s">
        <v>33</v>
      </c>
      <c r="S912" s="4" t="str">
        <f t="array" ref="S912:T912">_xlfn.TEXTSPLIT(R912,"/")</f>
        <v>theater</v>
      </c>
      <c r="T912" s="4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21">
        <f t="shared" si="58"/>
        <v>24.976190476190474</v>
      </c>
      <c r="G913" t="s">
        <v>20</v>
      </c>
      <c r="H913">
        <v>462</v>
      </c>
      <c r="I913" s="9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6"/>
        <v>43717.208333333328</v>
      </c>
      <c r="O913" s="11">
        <f t="shared" si="57"/>
        <v>43719.208333333328</v>
      </c>
      <c r="P913" t="b">
        <v>1</v>
      </c>
      <c r="Q913" t="b">
        <v>0</v>
      </c>
      <c r="R913" t="s">
        <v>28</v>
      </c>
      <c r="S913" s="4" t="str">
        <f t="array" ref="S913:T913">_xlfn.TEXTSPLIT(R913,"/")</f>
        <v>technology</v>
      </c>
      <c r="T913" s="4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21">
        <f t="shared" si="58"/>
        <v>79.944134078212286</v>
      </c>
      <c r="G914" t="s">
        <v>20</v>
      </c>
      <c r="H914">
        <v>179</v>
      </c>
      <c r="I914" s="9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6"/>
        <v>41157.208333333336</v>
      </c>
      <c r="O914" s="11">
        <f t="shared" si="57"/>
        <v>41170.208333333336</v>
      </c>
      <c r="P914" t="b">
        <v>1</v>
      </c>
      <c r="Q914" t="b">
        <v>0</v>
      </c>
      <c r="R914" t="s">
        <v>53</v>
      </c>
      <c r="S914" s="4" t="str">
        <f t="array" ref="S914:T914">_xlfn.TEXTSPLIT(R914,"/")</f>
        <v>film &amp; video</v>
      </c>
      <c r="T914" s="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21">
        <f t="shared" si="58"/>
        <v>67.946462715105156</v>
      </c>
      <c r="G915" t="s">
        <v>14</v>
      </c>
      <c r="H915">
        <v>523</v>
      </c>
      <c r="I915" s="9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6"/>
        <v>43597.208333333328</v>
      </c>
      <c r="O915" s="11">
        <f t="shared" si="57"/>
        <v>43610.208333333328</v>
      </c>
      <c r="P915" t="b">
        <v>0</v>
      </c>
      <c r="Q915" t="b">
        <v>0</v>
      </c>
      <c r="R915" t="s">
        <v>53</v>
      </c>
      <c r="S915" s="4" t="str">
        <f t="array" ref="S915:T915">_xlfn.TEXTSPLIT(R915,"/")</f>
        <v>film &amp; video</v>
      </c>
      <c r="T915" s="4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21">
        <f t="shared" si="58"/>
        <v>26.070921985815602</v>
      </c>
      <c r="G916" t="s">
        <v>14</v>
      </c>
      <c r="H916">
        <v>141</v>
      </c>
      <c r="I916" s="9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6"/>
        <v>41490.208333333336</v>
      </c>
      <c r="O916" s="11">
        <f t="shared" si="57"/>
        <v>41502.208333333336</v>
      </c>
      <c r="P916" t="b">
        <v>0</v>
      </c>
      <c r="Q916" t="b">
        <v>0</v>
      </c>
      <c r="R916" t="s">
        <v>33</v>
      </c>
      <c r="S916" s="4" t="str">
        <f t="array" ref="S916:T916">_xlfn.TEXTSPLIT(R916,"/")</f>
        <v>theater</v>
      </c>
      <c r="T916" s="4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21">
        <f t="shared" si="58"/>
        <v>105.0032154340836</v>
      </c>
      <c r="G917" t="s">
        <v>20</v>
      </c>
      <c r="H917">
        <v>1866</v>
      </c>
      <c r="I917" s="9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6"/>
        <v>42976.208333333328</v>
      </c>
      <c r="O917" s="11">
        <f t="shared" si="57"/>
        <v>42985.208333333328</v>
      </c>
      <c r="P917" t="b">
        <v>0</v>
      </c>
      <c r="Q917" t="b">
        <v>0</v>
      </c>
      <c r="R917" t="s">
        <v>269</v>
      </c>
      <c r="S917" s="4" t="str">
        <f t="array" ref="S917:T917">_xlfn.TEXTSPLIT(R917,"/")</f>
        <v>film &amp; video</v>
      </c>
      <c r="T917" s="4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21">
        <f t="shared" si="58"/>
        <v>25.826923076923077</v>
      </c>
      <c r="G918" t="s">
        <v>14</v>
      </c>
      <c r="H918">
        <v>52</v>
      </c>
      <c r="I918" s="9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6"/>
        <v>41991.25</v>
      </c>
      <c r="O918" s="11">
        <f t="shared" si="57"/>
        <v>42000.25</v>
      </c>
      <c r="P918" t="b">
        <v>0</v>
      </c>
      <c r="Q918" t="b">
        <v>0</v>
      </c>
      <c r="R918" t="s">
        <v>122</v>
      </c>
      <c r="S918" s="4" t="str">
        <f t="array" ref="S918:T918">_xlfn.TEXTSPLIT(R918,"/")</f>
        <v>photography</v>
      </c>
      <c r="T918" s="4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21">
        <f t="shared" si="58"/>
        <v>77.666666666666671</v>
      </c>
      <c r="G919" t="s">
        <v>47</v>
      </c>
      <c r="H919">
        <v>27</v>
      </c>
      <c r="I919" s="9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6"/>
        <v>40722.208333333336</v>
      </c>
      <c r="O919" s="11">
        <f t="shared" si="57"/>
        <v>40746.208333333336</v>
      </c>
      <c r="P919" t="b">
        <v>0</v>
      </c>
      <c r="Q919" t="b">
        <v>1</v>
      </c>
      <c r="R919" t="s">
        <v>100</v>
      </c>
      <c r="S919" s="4" t="str">
        <f t="array" ref="S919:T919">_xlfn.TEXTSPLIT(R919,"/")</f>
        <v>film &amp; video</v>
      </c>
      <c r="T919" s="4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21">
        <f t="shared" si="58"/>
        <v>57.82692307692308</v>
      </c>
      <c r="G920" t="s">
        <v>20</v>
      </c>
      <c r="H920">
        <v>156</v>
      </c>
      <c r="I920" s="9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6"/>
        <v>41117.208333333336</v>
      </c>
      <c r="O920" s="11">
        <f t="shared" si="57"/>
        <v>41128.208333333336</v>
      </c>
      <c r="P920" t="b">
        <v>0</v>
      </c>
      <c r="Q920" t="b">
        <v>0</v>
      </c>
      <c r="R920" t="s">
        <v>133</v>
      </c>
      <c r="S920" s="4" t="str">
        <f t="array" ref="S920:T920">_xlfn.TEXTSPLIT(R920,"/")</f>
        <v>publishing</v>
      </c>
      <c r="T920" s="4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21">
        <f t="shared" si="58"/>
        <v>92.955555555555549</v>
      </c>
      <c r="G921" t="s">
        <v>14</v>
      </c>
      <c r="H921">
        <v>225</v>
      </c>
      <c r="I921" s="9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6"/>
        <v>43022.208333333328</v>
      </c>
      <c r="O921" s="11">
        <f t="shared" si="57"/>
        <v>43054.25</v>
      </c>
      <c r="P921" t="b">
        <v>0</v>
      </c>
      <c r="Q921" t="b">
        <v>1</v>
      </c>
      <c r="R921" t="s">
        <v>33</v>
      </c>
      <c r="S921" s="4" t="str">
        <f t="array" ref="S921:T921">_xlfn.TEXTSPLIT(R921,"/")</f>
        <v>theater</v>
      </c>
      <c r="T921" s="4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21">
        <f t="shared" si="58"/>
        <v>37.945098039215686</v>
      </c>
      <c r="G922" t="s">
        <v>20</v>
      </c>
      <c r="H922">
        <v>255</v>
      </c>
      <c r="I922" s="9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6"/>
        <v>43503.25</v>
      </c>
      <c r="O922" s="11">
        <f t="shared" si="57"/>
        <v>43523.25</v>
      </c>
      <c r="P922" t="b">
        <v>1</v>
      </c>
      <c r="Q922" t="b">
        <v>0</v>
      </c>
      <c r="R922" t="s">
        <v>71</v>
      </c>
      <c r="S922" s="4" t="str">
        <f t="array" ref="S922:T922">_xlfn.TEXTSPLIT(R922,"/")</f>
        <v>film &amp; video</v>
      </c>
      <c r="T922" s="4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21">
        <f t="shared" si="58"/>
        <v>31.842105263157894</v>
      </c>
      <c r="G923" t="s">
        <v>14</v>
      </c>
      <c r="H923">
        <v>38</v>
      </c>
      <c r="I923" s="9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6"/>
        <v>40951.25</v>
      </c>
      <c r="O923" s="11">
        <f t="shared" si="57"/>
        <v>40965.25</v>
      </c>
      <c r="P923" t="b">
        <v>0</v>
      </c>
      <c r="Q923" t="b">
        <v>0</v>
      </c>
      <c r="R923" t="s">
        <v>28</v>
      </c>
      <c r="S923" s="4" t="str">
        <f t="array" ref="S923:T923">_xlfn.TEXTSPLIT(R923,"/")</f>
        <v>technology</v>
      </c>
      <c r="T923" s="4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21">
        <f t="shared" si="58"/>
        <v>40</v>
      </c>
      <c r="G924" t="s">
        <v>20</v>
      </c>
      <c r="H924">
        <v>2261</v>
      </c>
      <c r="I924" s="9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6"/>
        <v>43443.25</v>
      </c>
      <c r="O924" s="11">
        <f t="shared" si="57"/>
        <v>43452.25</v>
      </c>
      <c r="P924" t="b">
        <v>0</v>
      </c>
      <c r="Q924" t="b">
        <v>1</v>
      </c>
      <c r="R924" t="s">
        <v>319</v>
      </c>
      <c r="S924" s="4" t="str">
        <f t="array" ref="S924:T924">_xlfn.TEXTSPLIT(R924,"/")</f>
        <v>music</v>
      </c>
      <c r="T924" s="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21">
        <f t="shared" si="58"/>
        <v>101.1</v>
      </c>
      <c r="G925" t="s">
        <v>20</v>
      </c>
      <c r="H925">
        <v>40</v>
      </c>
      <c r="I925" s="9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6"/>
        <v>40373.208333333336</v>
      </c>
      <c r="O925" s="11">
        <f t="shared" si="57"/>
        <v>40374.208333333336</v>
      </c>
      <c r="P925" t="b">
        <v>0</v>
      </c>
      <c r="Q925" t="b">
        <v>0</v>
      </c>
      <c r="R925" t="s">
        <v>33</v>
      </c>
      <c r="S925" s="4" t="str">
        <f t="array" ref="S925:T925">_xlfn.TEXTSPLIT(R925,"/")</f>
        <v>theater</v>
      </c>
      <c r="T925" s="4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21">
        <f t="shared" si="58"/>
        <v>84.006989951944078</v>
      </c>
      <c r="G926" t="s">
        <v>20</v>
      </c>
      <c r="H926">
        <v>2289</v>
      </c>
      <c r="I926" s="9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6"/>
        <v>43769.208333333328</v>
      </c>
      <c r="O926" s="11">
        <f t="shared" si="57"/>
        <v>43780.25</v>
      </c>
      <c r="P926" t="b">
        <v>0</v>
      </c>
      <c r="Q926" t="b">
        <v>0</v>
      </c>
      <c r="R926" t="s">
        <v>33</v>
      </c>
      <c r="S926" s="4" t="str">
        <f t="array" ref="S926:T926">_xlfn.TEXTSPLIT(R926,"/")</f>
        <v>theater</v>
      </c>
      <c r="T926" s="4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21">
        <f t="shared" si="58"/>
        <v>103.41538461538461</v>
      </c>
      <c r="G927" t="s">
        <v>20</v>
      </c>
      <c r="H927">
        <v>65</v>
      </c>
      <c r="I927" s="9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6"/>
        <v>43000.208333333328</v>
      </c>
      <c r="O927" s="11">
        <f t="shared" si="57"/>
        <v>43012.208333333328</v>
      </c>
      <c r="P927" t="b">
        <v>0</v>
      </c>
      <c r="Q927" t="b">
        <v>0</v>
      </c>
      <c r="R927" t="s">
        <v>33</v>
      </c>
      <c r="S927" s="4" t="str">
        <f t="array" ref="S927:T927">_xlfn.TEXTSPLIT(R927,"/")</f>
        <v>theater</v>
      </c>
      <c r="T927" s="4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21">
        <f t="shared" si="58"/>
        <v>105.13333333333334</v>
      </c>
      <c r="G928" t="s">
        <v>14</v>
      </c>
      <c r="H928">
        <v>15</v>
      </c>
      <c r="I928" s="9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6"/>
        <v>42502.208333333328</v>
      </c>
      <c r="O928" s="11">
        <f t="shared" si="57"/>
        <v>42506.208333333328</v>
      </c>
      <c r="P928" t="b">
        <v>0</v>
      </c>
      <c r="Q928" t="b">
        <v>0</v>
      </c>
      <c r="R928" t="s">
        <v>17</v>
      </c>
      <c r="S928" s="4" t="str">
        <f t="array" ref="S928:T928">_xlfn.TEXTSPLIT(R928,"/")</f>
        <v>food</v>
      </c>
      <c r="T928" s="4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21">
        <f t="shared" si="58"/>
        <v>89.21621621621621</v>
      </c>
      <c r="G929" t="s">
        <v>14</v>
      </c>
      <c r="H929">
        <v>37</v>
      </c>
      <c r="I929" s="9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6"/>
        <v>41102.208333333336</v>
      </c>
      <c r="O929" s="11">
        <f t="shared" si="57"/>
        <v>41131.208333333336</v>
      </c>
      <c r="P929" t="b">
        <v>0</v>
      </c>
      <c r="Q929" t="b">
        <v>0</v>
      </c>
      <c r="R929" t="s">
        <v>33</v>
      </c>
      <c r="S929" s="4" t="str">
        <f t="array" ref="S929:T929">_xlfn.TEXTSPLIT(R929,"/")</f>
        <v>theater</v>
      </c>
      <c r="T929" s="4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21">
        <f t="shared" si="58"/>
        <v>51.995234312946785</v>
      </c>
      <c r="G930" t="s">
        <v>20</v>
      </c>
      <c r="H930">
        <v>3777</v>
      </c>
      <c r="I930" s="9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6"/>
        <v>41637.25</v>
      </c>
      <c r="O930" s="11">
        <f t="shared" si="57"/>
        <v>41646.25</v>
      </c>
      <c r="P930" t="b">
        <v>0</v>
      </c>
      <c r="Q930" t="b">
        <v>0</v>
      </c>
      <c r="R930" t="s">
        <v>28</v>
      </c>
      <c r="S930" s="4" t="str">
        <f t="array" ref="S930:T930">_xlfn.TEXTSPLIT(R930,"/")</f>
        <v>technology</v>
      </c>
      <c r="T930" s="4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21">
        <f t="shared" si="58"/>
        <v>64.956521739130437</v>
      </c>
      <c r="G931" t="s">
        <v>20</v>
      </c>
      <c r="H931">
        <v>184</v>
      </c>
      <c r="I931" s="9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6"/>
        <v>42858.208333333328</v>
      </c>
      <c r="O931" s="11">
        <f t="shared" si="57"/>
        <v>42872.208333333328</v>
      </c>
      <c r="P931" t="b">
        <v>0</v>
      </c>
      <c r="Q931" t="b">
        <v>0</v>
      </c>
      <c r="R931" t="s">
        <v>33</v>
      </c>
      <c r="S931" s="4" t="str">
        <f t="array" ref="S931:T931">_xlfn.TEXTSPLIT(R931,"/")</f>
        <v>theater</v>
      </c>
      <c r="T931" s="4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21">
        <f t="shared" si="58"/>
        <v>46.235294117647058</v>
      </c>
      <c r="G932" t="s">
        <v>20</v>
      </c>
      <c r="H932">
        <v>85</v>
      </c>
      <c r="I932" s="9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6"/>
        <v>42060.25</v>
      </c>
      <c r="O932" s="11">
        <f t="shared" si="57"/>
        <v>42067.25</v>
      </c>
      <c r="P932" t="b">
        <v>0</v>
      </c>
      <c r="Q932" t="b">
        <v>1</v>
      </c>
      <c r="R932" t="s">
        <v>33</v>
      </c>
      <c r="S932" s="4" t="str">
        <f t="array" ref="S932:T932">_xlfn.TEXTSPLIT(R932,"/")</f>
        <v>theater</v>
      </c>
      <c r="T932" s="4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21">
        <f t="shared" si="58"/>
        <v>51.151785714285715</v>
      </c>
      <c r="G933" t="s">
        <v>14</v>
      </c>
      <c r="H933">
        <v>112</v>
      </c>
      <c r="I933" s="9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6"/>
        <v>41818.208333333336</v>
      </c>
      <c r="O933" s="11">
        <f t="shared" si="57"/>
        <v>41820.208333333336</v>
      </c>
      <c r="P933" t="b">
        <v>0</v>
      </c>
      <c r="Q933" t="b">
        <v>1</v>
      </c>
      <c r="R933" t="s">
        <v>33</v>
      </c>
      <c r="S933" s="4" t="str">
        <f t="array" ref="S933:T933">_xlfn.TEXTSPLIT(R933,"/")</f>
        <v>theater</v>
      </c>
      <c r="T933" s="4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21">
        <f t="shared" si="58"/>
        <v>33.909722222222221</v>
      </c>
      <c r="G934" t="s">
        <v>20</v>
      </c>
      <c r="H934">
        <v>144</v>
      </c>
      <c r="I934" s="9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6"/>
        <v>41709.208333333336</v>
      </c>
      <c r="O934" s="11">
        <f t="shared" si="57"/>
        <v>41712.208333333336</v>
      </c>
      <c r="P934" t="b">
        <v>0</v>
      </c>
      <c r="Q934" t="b">
        <v>0</v>
      </c>
      <c r="R934" t="s">
        <v>23</v>
      </c>
      <c r="S934" s="4" t="str">
        <f t="array" ref="S934:T934">_xlfn.TEXTSPLIT(R934,"/")</f>
        <v>music</v>
      </c>
      <c r="T934" s="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21">
        <f t="shared" si="58"/>
        <v>92.016298633017882</v>
      </c>
      <c r="G935" t="s">
        <v>20</v>
      </c>
      <c r="H935">
        <v>1902</v>
      </c>
      <c r="I935" s="9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6"/>
        <v>41372.208333333336</v>
      </c>
      <c r="O935" s="11">
        <f t="shared" si="57"/>
        <v>41385.208333333336</v>
      </c>
      <c r="P935" t="b">
        <v>0</v>
      </c>
      <c r="Q935" t="b">
        <v>0</v>
      </c>
      <c r="R935" t="s">
        <v>33</v>
      </c>
      <c r="S935" s="4" t="str">
        <f t="array" ref="S935:T935">_xlfn.TEXTSPLIT(R935,"/")</f>
        <v>theater</v>
      </c>
      <c r="T935" s="4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21">
        <f t="shared" si="58"/>
        <v>107.42857142857143</v>
      </c>
      <c r="G936" t="s">
        <v>20</v>
      </c>
      <c r="H936">
        <v>105</v>
      </c>
      <c r="I936" s="9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6"/>
        <v>42422.25</v>
      </c>
      <c r="O936" s="11">
        <f t="shared" si="57"/>
        <v>42428.25</v>
      </c>
      <c r="P936" t="b">
        <v>0</v>
      </c>
      <c r="Q936" t="b">
        <v>0</v>
      </c>
      <c r="R936" t="s">
        <v>33</v>
      </c>
      <c r="S936" s="4" t="str">
        <f t="array" ref="S936:T936">_xlfn.TEXTSPLIT(R936,"/")</f>
        <v>theater</v>
      </c>
      <c r="T936" s="4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21">
        <f t="shared" si="58"/>
        <v>75.848484848484844</v>
      </c>
      <c r="G937" t="s">
        <v>20</v>
      </c>
      <c r="H937">
        <v>132</v>
      </c>
      <c r="I937" s="9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6"/>
        <v>42209.208333333328</v>
      </c>
      <c r="O937" s="11">
        <f t="shared" si="57"/>
        <v>42216.208333333328</v>
      </c>
      <c r="P937" t="b">
        <v>0</v>
      </c>
      <c r="Q937" t="b">
        <v>0</v>
      </c>
      <c r="R937" t="s">
        <v>33</v>
      </c>
      <c r="S937" s="4" t="str">
        <f t="array" ref="S937:T937">_xlfn.TEXTSPLIT(R937,"/")</f>
        <v>theater</v>
      </c>
      <c r="T937" s="4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21">
        <f t="shared" si="58"/>
        <v>80.476190476190482</v>
      </c>
      <c r="G938" t="s">
        <v>14</v>
      </c>
      <c r="H938">
        <v>21</v>
      </c>
      <c r="I938" s="9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6"/>
        <v>43668.208333333328</v>
      </c>
      <c r="O938" s="11">
        <f t="shared" si="57"/>
        <v>43671.208333333328</v>
      </c>
      <c r="P938" t="b">
        <v>1</v>
      </c>
      <c r="Q938" t="b">
        <v>0</v>
      </c>
      <c r="R938" t="s">
        <v>33</v>
      </c>
      <c r="S938" s="4" t="str">
        <f t="array" ref="S938:T938">_xlfn.TEXTSPLIT(R938,"/")</f>
        <v>theater</v>
      </c>
      <c r="T938" s="4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21">
        <f t="shared" si="58"/>
        <v>86.978483606557376</v>
      </c>
      <c r="G939" t="s">
        <v>74</v>
      </c>
      <c r="H939">
        <v>976</v>
      </c>
      <c r="I939" s="9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6"/>
        <v>42334.25</v>
      </c>
      <c r="O939" s="11">
        <f t="shared" si="57"/>
        <v>42343.25</v>
      </c>
      <c r="P939" t="b">
        <v>0</v>
      </c>
      <c r="Q939" t="b">
        <v>0</v>
      </c>
      <c r="R939" t="s">
        <v>42</v>
      </c>
      <c r="S939" s="4" t="str">
        <f t="array" ref="S939:T939">_xlfn.TEXTSPLIT(R939,"/")</f>
        <v>film &amp; video</v>
      </c>
      <c r="T939" s="4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21">
        <f t="shared" si="58"/>
        <v>105.13541666666667</v>
      </c>
      <c r="G940" t="s">
        <v>20</v>
      </c>
      <c r="H940">
        <v>96</v>
      </c>
      <c r="I940" s="9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6"/>
        <v>43263.208333333328</v>
      </c>
      <c r="O940" s="11">
        <f t="shared" si="57"/>
        <v>43299.208333333328</v>
      </c>
      <c r="P940" t="b">
        <v>0</v>
      </c>
      <c r="Q940" t="b">
        <v>1</v>
      </c>
      <c r="R940" t="s">
        <v>119</v>
      </c>
      <c r="S940" s="4" t="str">
        <f t="array" ref="S940:T940">_xlfn.TEXTSPLIT(R940,"/")</f>
        <v>publishing</v>
      </c>
      <c r="T940" s="4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21">
        <f t="shared" si="58"/>
        <v>57.298507462686565</v>
      </c>
      <c r="G941" t="s">
        <v>14</v>
      </c>
      <c r="H941">
        <v>67</v>
      </c>
      <c r="I941" s="9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6"/>
        <v>40670.208333333336</v>
      </c>
      <c r="O941" s="11">
        <f t="shared" si="57"/>
        <v>40687.208333333336</v>
      </c>
      <c r="P941" t="b">
        <v>0</v>
      </c>
      <c r="Q941" t="b">
        <v>1</v>
      </c>
      <c r="R941" t="s">
        <v>89</v>
      </c>
      <c r="S941" s="4" t="str">
        <f t="array" ref="S941:T941">_xlfn.TEXTSPLIT(R941,"/")</f>
        <v>games</v>
      </c>
      <c r="T941" s="4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21">
        <f t="shared" si="58"/>
        <v>93.348484848484844</v>
      </c>
      <c r="G942" t="s">
        <v>47</v>
      </c>
      <c r="H942">
        <v>66</v>
      </c>
      <c r="I942" s="9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6"/>
        <v>41244.25</v>
      </c>
      <c r="O942" s="11">
        <f t="shared" si="57"/>
        <v>41266.25</v>
      </c>
      <c r="P942" t="b">
        <v>0</v>
      </c>
      <c r="Q942" t="b">
        <v>0</v>
      </c>
      <c r="R942" t="s">
        <v>28</v>
      </c>
      <c r="S942" s="4" t="str">
        <f t="array" ref="S942:T942">_xlfn.TEXTSPLIT(R942,"/")</f>
        <v>technology</v>
      </c>
      <c r="T942" s="4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21">
        <f t="shared" si="58"/>
        <v>71.987179487179489</v>
      </c>
      <c r="G943" t="s">
        <v>14</v>
      </c>
      <c r="H943">
        <v>78</v>
      </c>
      <c r="I943" s="9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6"/>
        <v>40552.25</v>
      </c>
      <c r="O943" s="11">
        <f t="shared" si="57"/>
        <v>40587.25</v>
      </c>
      <c r="P943" t="b">
        <v>1</v>
      </c>
      <c r="Q943" t="b">
        <v>0</v>
      </c>
      <c r="R943" t="s">
        <v>33</v>
      </c>
      <c r="S943" s="4" t="str">
        <f t="array" ref="S943:T943">_xlfn.TEXTSPLIT(R943,"/")</f>
        <v>theater</v>
      </c>
      <c r="T943" s="4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21">
        <f t="shared" si="58"/>
        <v>92.611940298507463</v>
      </c>
      <c r="G944" t="s">
        <v>14</v>
      </c>
      <c r="H944">
        <v>67</v>
      </c>
      <c r="I944" s="9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6"/>
        <v>40568.25</v>
      </c>
      <c r="O944" s="11">
        <f t="shared" si="57"/>
        <v>40571.25</v>
      </c>
      <c r="P944" t="b">
        <v>0</v>
      </c>
      <c r="Q944" t="b">
        <v>0</v>
      </c>
      <c r="R944" t="s">
        <v>33</v>
      </c>
      <c r="S944" s="4" t="str">
        <f t="array" ref="S944:T944">_xlfn.TEXTSPLIT(R944,"/")</f>
        <v>theater</v>
      </c>
      <c r="T944" s="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21">
        <f t="shared" si="58"/>
        <v>104.99122807017544</v>
      </c>
      <c r="G945" t="s">
        <v>20</v>
      </c>
      <c r="H945">
        <v>114</v>
      </c>
      <c r="I945" s="9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6"/>
        <v>41906.208333333336</v>
      </c>
      <c r="O945" s="11">
        <f t="shared" si="57"/>
        <v>41941.208333333336</v>
      </c>
      <c r="P945" t="b">
        <v>0</v>
      </c>
      <c r="Q945" t="b">
        <v>0</v>
      </c>
      <c r="R945" t="s">
        <v>17</v>
      </c>
      <c r="S945" s="4" t="str">
        <f t="array" ref="S945:T945">_xlfn.TEXTSPLIT(R945,"/")</f>
        <v>food</v>
      </c>
      <c r="T945" s="4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21">
        <f t="shared" si="58"/>
        <v>30.958174904942965</v>
      </c>
      <c r="G946" t="s">
        <v>14</v>
      </c>
      <c r="H946">
        <v>263</v>
      </c>
      <c r="I946" s="9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6"/>
        <v>42776.25</v>
      </c>
      <c r="O946" s="11">
        <f t="shared" si="57"/>
        <v>42795.25</v>
      </c>
      <c r="P946" t="b">
        <v>0</v>
      </c>
      <c r="Q946" t="b">
        <v>0</v>
      </c>
      <c r="R946" t="s">
        <v>122</v>
      </c>
      <c r="S946" s="4" t="str">
        <f t="array" ref="S946:T946">_xlfn.TEXTSPLIT(R946,"/")</f>
        <v>photography</v>
      </c>
      <c r="T946" s="4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21">
        <f t="shared" si="58"/>
        <v>33.001182732111175</v>
      </c>
      <c r="G947" t="s">
        <v>14</v>
      </c>
      <c r="H947">
        <v>1691</v>
      </c>
      <c r="I947" s="9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6"/>
        <v>41004.208333333336</v>
      </c>
      <c r="O947" s="11">
        <f t="shared" si="57"/>
        <v>41019.208333333336</v>
      </c>
      <c r="P947" t="b">
        <v>1</v>
      </c>
      <c r="Q947" t="b">
        <v>0</v>
      </c>
      <c r="R947" t="s">
        <v>122</v>
      </c>
      <c r="S947" s="4" t="str">
        <f t="array" ref="S947:T947">_xlfn.TEXTSPLIT(R947,"/")</f>
        <v>photography</v>
      </c>
      <c r="T947" s="4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21">
        <f t="shared" si="58"/>
        <v>84.187845303867405</v>
      </c>
      <c r="G948" t="s">
        <v>14</v>
      </c>
      <c r="H948">
        <v>181</v>
      </c>
      <c r="I948" s="9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6"/>
        <v>40710.208333333336</v>
      </c>
      <c r="O948" s="11">
        <f t="shared" si="57"/>
        <v>40712.208333333336</v>
      </c>
      <c r="P948" t="b">
        <v>0</v>
      </c>
      <c r="Q948" t="b">
        <v>0</v>
      </c>
      <c r="R948" t="s">
        <v>33</v>
      </c>
      <c r="S948" s="4" t="str">
        <f t="array" ref="S948:T948">_xlfn.TEXTSPLIT(R948,"/")</f>
        <v>theater</v>
      </c>
      <c r="T948" s="4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21">
        <f t="shared" si="58"/>
        <v>73.92307692307692</v>
      </c>
      <c r="G949" t="s">
        <v>14</v>
      </c>
      <c r="H949">
        <v>13</v>
      </c>
      <c r="I949" s="9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6"/>
        <v>41908.208333333336</v>
      </c>
      <c r="O949" s="11">
        <f t="shared" si="57"/>
        <v>41915.208333333336</v>
      </c>
      <c r="P949" t="b">
        <v>0</v>
      </c>
      <c r="Q949" t="b">
        <v>0</v>
      </c>
      <c r="R949" t="s">
        <v>33</v>
      </c>
      <c r="S949" s="4" t="str">
        <f t="array" ref="S949:T949">_xlfn.TEXTSPLIT(R949,"/")</f>
        <v>theater</v>
      </c>
      <c r="T949" s="4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21">
        <f t="shared" si="58"/>
        <v>36.987499999999997</v>
      </c>
      <c r="G950" t="s">
        <v>74</v>
      </c>
      <c r="H950">
        <v>160</v>
      </c>
      <c r="I950" s="9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6"/>
        <v>41985.25</v>
      </c>
      <c r="O950" s="11">
        <f t="shared" si="57"/>
        <v>41995.25</v>
      </c>
      <c r="P950" t="b">
        <v>1</v>
      </c>
      <c r="Q950" t="b">
        <v>1</v>
      </c>
      <c r="R950" t="s">
        <v>42</v>
      </c>
      <c r="S950" s="4" t="str">
        <f t="array" ref="S950:T950">_xlfn.TEXTSPLIT(R950,"/")</f>
        <v>film &amp; video</v>
      </c>
      <c r="T950" s="4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21">
        <f t="shared" si="58"/>
        <v>46.896551724137929</v>
      </c>
      <c r="G951" t="s">
        <v>20</v>
      </c>
      <c r="H951">
        <v>203</v>
      </c>
      <c r="I951" s="9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6"/>
        <v>42112.208333333328</v>
      </c>
      <c r="O951" s="11">
        <f t="shared" si="57"/>
        <v>42131.208333333328</v>
      </c>
      <c r="P951" t="b">
        <v>0</v>
      </c>
      <c r="Q951" t="b">
        <v>0</v>
      </c>
      <c r="R951" t="s">
        <v>28</v>
      </c>
      <c r="S951" s="4" t="str">
        <f t="array" ref="S951:T951">_xlfn.TEXTSPLIT(R951,"/")</f>
        <v>technology</v>
      </c>
      <c r="T951" s="4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21">
        <f t="shared" si="58"/>
        <v>5</v>
      </c>
      <c r="G952" t="s">
        <v>14</v>
      </c>
      <c r="H952">
        <v>1</v>
      </c>
      <c r="I952" s="9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6"/>
        <v>43571.208333333328</v>
      </c>
      <c r="O952" s="11">
        <f t="shared" si="57"/>
        <v>43576.208333333328</v>
      </c>
      <c r="P952" t="b">
        <v>0</v>
      </c>
      <c r="Q952" t="b">
        <v>1</v>
      </c>
      <c r="R952" t="s">
        <v>33</v>
      </c>
      <c r="S952" s="4" t="str">
        <f t="array" ref="S952:T952">_xlfn.TEXTSPLIT(R952,"/")</f>
        <v>theater</v>
      </c>
      <c r="T952" s="4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21">
        <f t="shared" si="58"/>
        <v>102.02437459910199</v>
      </c>
      <c r="G953" t="s">
        <v>20</v>
      </c>
      <c r="H953">
        <v>1559</v>
      </c>
      <c r="I953" s="9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6"/>
        <v>42730.25</v>
      </c>
      <c r="O953" s="11">
        <f t="shared" si="57"/>
        <v>42731.25</v>
      </c>
      <c r="P953" t="b">
        <v>0</v>
      </c>
      <c r="Q953" t="b">
        <v>1</v>
      </c>
      <c r="R953" t="s">
        <v>23</v>
      </c>
      <c r="S953" s="4" t="str">
        <f t="array" ref="S953:T953">_xlfn.TEXTSPLIT(R953,"/")</f>
        <v>music</v>
      </c>
      <c r="T953" s="4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21">
        <f t="shared" si="58"/>
        <v>45.007502206531335</v>
      </c>
      <c r="G954" t="s">
        <v>74</v>
      </c>
      <c r="H954">
        <v>2266</v>
      </c>
      <c r="I954" s="9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6"/>
        <v>42591.208333333328</v>
      </c>
      <c r="O954" s="11">
        <f t="shared" si="57"/>
        <v>42605.208333333328</v>
      </c>
      <c r="P954" t="b">
        <v>0</v>
      </c>
      <c r="Q954" t="b">
        <v>0</v>
      </c>
      <c r="R954" t="s">
        <v>42</v>
      </c>
      <c r="S954" s="4" t="str">
        <f t="array" ref="S954:T954">_xlfn.TEXTSPLIT(R954,"/")</f>
        <v>film &amp; video</v>
      </c>
      <c r="T954" s="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21">
        <f t="shared" si="58"/>
        <v>94.285714285714292</v>
      </c>
      <c r="G955" t="s">
        <v>14</v>
      </c>
      <c r="H955">
        <v>21</v>
      </c>
      <c r="I955" s="9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6"/>
        <v>42358.25</v>
      </c>
      <c r="O955" s="11">
        <f t="shared" si="57"/>
        <v>42394.25</v>
      </c>
      <c r="P955" t="b">
        <v>0</v>
      </c>
      <c r="Q955" t="b">
        <v>1</v>
      </c>
      <c r="R955" t="s">
        <v>474</v>
      </c>
      <c r="S955" s="4" t="str">
        <f t="array" ref="S955:T955">_xlfn.TEXTSPLIT(R955,"/")</f>
        <v>film &amp; video</v>
      </c>
      <c r="T955" s="4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21">
        <f t="shared" si="58"/>
        <v>101.02325581395348</v>
      </c>
      <c r="G956" t="s">
        <v>20</v>
      </c>
      <c r="H956">
        <v>1548</v>
      </c>
      <c r="I956" s="9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6"/>
        <v>41174.208333333336</v>
      </c>
      <c r="O956" s="11">
        <f t="shared" si="57"/>
        <v>41198.208333333336</v>
      </c>
      <c r="P956" t="b">
        <v>0</v>
      </c>
      <c r="Q956" t="b">
        <v>0</v>
      </c>
      <c r="R956" t="s">
        <v>28</v>
      </c>
      <c r="S956" s="4" t="str">
        <f t="array" ref="S956:T956">_xlfn.TEXTSPLIT(R956,"/")</f>
        <v>technology</v>
      </c>
      <c r="T956" s="4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21">
        <f t="shared" si="58"/>
        <v>97.037499999999994</v>
      </c>
      <c r="G957" t="s">
        <v>20</v>
      </c>
      <c r="H957">
        <v>80</v>
      </c>
      <c r="I957" s="9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6"/>
        <v>41238.25</v>
      </c>
      <c r="O957" s="11">
        <f t="shared" si="57"/>
        <v>41240.25</v>
      </c>
      <c r="P957" t="b">
        <v>0</v>
      </c>
      <c r="Q957" t="b">
        <v>0</v>
      </c>
      <c r="R957" t="s">
        <v>33</v>
      </c>
      <c r="S957" s="4" t="str">
        <f t="array" ref="S957:T957">_xlfn.TEXTSPLIT(R957,"/")</f>
        <v>theater</v>
      </c>
      <c r="T957" s="4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21">
        <f t="shared" si="58"/>
        <v>43.00963855421687</v>
      </c>
      <c r="G958" t="s">
        <v>14</v>
      </c>
      <c r="H958">
        <v>830</v>
      </c>
      <c r="I958" s="9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6"/>
        <v>42360.25</v>
      </c>
      <c r="O958" s="11">
        <f t="shared" si="57"/>
        <v>42364.25</v>
      </c>
      <c r="P958" t="b">
        <v>0</v>
      </c>
      <c r="Q958" t="b">
        <v>0</v>
      </c>
      <c r="R958" t="s">
        <v>474</v>
      </c>
      <c r="S958" s="4" t="str">
        <f t="array" ref="S958:T958">_xlfn.TEXTSPLIT(R958,"/")</f>
        <v>film &amp; video</v>
      </c>
      <c r="T958" s="4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21">
        <f t="shared" si="58"/>
        <v>94.916030534351151</v>
      </c>
      <c r="G959" t="s">
        <v>20</v>
      </c>
      <c r="H959">
        <v>131</v>
      </c>
      <c r="I959" s="9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6"/>
        <v>40955.25</v>
      </c>
      <c r="O959" s="11">
        <f t="shared" si="57"/>
        <v>40958.25</v>
      </c>
      <c r="P959" t="b">
        <v>0</v>
      </c>
      <c r="Q959" t="b">
        <v>0</v>
      </c>
      <c r="R959" t="s">
        <v>33</v>
      </c>
      <c r="S959" s="4" t="str">
        <f t="array" ref="S959:T959">_xlfn.TEXTSPLIT(R959,"/")</f>
        <v>theater</v>
      </c>
      <c r="T959" s="4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21">
        <f t="shared" si="58"/>
        <v>72.151785714285708</v>
      </c>
      <c r="G960" t="s">
        <v>20</v>
      </c>
      <c r="H960">
        <v>112</v>
      </c>
      <c r="I960" s="9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6"/>
        <v>40350.208333333336</v>
      </c>
      <c r="O960" s="11">
        <f t="shared" si="57"/>
        <v>40372.208333333336</v>
      </c>
      <c r="P960" t="b">
        <v>0</v>
      </c>
      <c r="Q960" t="b">
        <v>0</v>
      </c>
      <c r="R960" t="s">
        <v>71</v>
      </c>
      <c r="S960" s="4" t="str">
        <f t="array" ref="S960:T960">_xlfn.TEXTSPLIT(R960,"/")</f>
        <v>film &amp; video</v>
      </c>
      <c r="T960" s="4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21">
        <f t="shared" si="58"/>
        <v>51.007692307692309</v>
      </c>
      <c r="G961" t="s">
        <v>14</v>
      </c>
      <c r="H961">
        <v>130</v>
      </c>
      <c r="I961" s="9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6"/>
        <v>40357.208333333336</v>
      </c>
      <c r="O961" s="11">
        <f t="shared" si="57"/>
        <v>40385.208333333336</v>
      </c>
      <c r="P961" t="b">
        <v>0</v>
      </c>
      <c r="Q961" t="b">
        <v>0</v>
      </c>
      <c r="R961" t="s">
        <v>206</v>
      </c>
      <c r="S961" s="4" t="str">
        <f t="array" ref="S961:T961">_xlfn.TEXTSPLIT(R961,"/")</f>
        <v>publishing</v>
      </c>
      <c r="T961" s="4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21">
        <f t="shared" si="58"/>
        <v>85.054545454545448</v>
      </c>
      <c r="G962" t="s">
        <v>14</v>
      </c>
      <c r="H962">
        <v>55</v>
      </c>
      <c r="I962" s="9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ref="N962:N1001" si="60">(((L962/60)/60)/24)+DATE(1970,1,1)</f>
        <v>42408.25</v>
      </c>
      <c r="O962" s="11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s="4" t="str">
        <f t="array" ref="S962:T962">_xlfn.TEXTSPLIT(R962,"/")</f>
        <v>technology</v>
      </c>
      <c r="T962" s="4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21">
        <f t="shared" si="58"/>
        <v>43.87096774193548</v>
      </c>
      <c r="G963" t="s">
        <v>20</v>
      </c>
      <c r="H963">
        <v>155</v>
      </c>
      <c r="I963" s="9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si="60"/>
        <v>40591.25</v>
      </c>
      <c r="O963" s="11">
        <f t="shared" si="61"/>
        <v>40595.25</v>
      </c>
      <c r="P963" t="b">
        <v>0</v>
      </c>
      <c r="Q963" t="b">
        <v>0</v>
      </c>
      <c r="R963" t="s">
        <v>206</v>
      </c>
      <c r="S963" s="4" t="str">
        <f t="array" ref="S963:T963">_xlfn.TEXTSPLIT(R963,"/")</f>
        <v>publishing</v>
      </c>
      <c r="T963" s="4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21">
        <f t="shared" ref="F964:F1001" si="62">IFERROR(E964/H964,0)</f>
        <v>40.063909774436091</v>
      </c>
      <c r="G964" t="s">
        <v>20</v>
      </c>
      <c r="H964">
        <v>266</v>
      </c>
      <c r="I964" s="9">
        <f t="shared" ref="I964:I1001" si="63">IFERROR(E964/H964,0)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0"/>
        <v>41592.25</v>
      </c>
      <c r="O964" s="11">
        <f t="shared" si="61"/>
        <v>41613.25</v>
      </c>
      <c r="P964" t="b">
        <v>0</v>
      </c>
      <c r="Q964" t="b">
        <v>0</v>
      </c>
      <c r="R964" t="s">
        <v>17</v>
      </c>
      <c r="S964" s="4" t="str">
        <f t="array" ref="S964:T964">_xlfn.TEXTSPLIT(R964,"/")</f>
        <v>food</v>
      </c>
      <c r="T964" s="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21">
        <f t="shared" si="62"/>
        <v>43.833333333333336</v>
      </c>
      <c r="G965" t="s">
        <v>14</v>
      </c>
      <c r="H965">
        <v>114</v>
      </c>
      <c r="I965" s="9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0"/>
        <v>40607.25</v>
      </c>
      <c r="O965" s="11">
        <f t="shared" si="61"/>
        <v>40613.25</v>
      </c>
      <c r="P965" t="b">
        <v>0</v>
      </c>
      <c r="Q965" t="b">
        <v>1</v>
      </c>
      <c r="R965" t="s">
        <v>122</v>
      </c>
      <c r="S965" s="4" t="str">
        <f t="array" ref="S965:T965">_xlfn.TEXTSPLIT(R965,"/")</f>
        <v>photography</v>
      </c>
      <c r="T965" s="4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21">
        <f t="shared" si="62"/>
        <v>84.92903225806451</v>
      </c>
      <c r="G966" t="s">
        <v>20</v>
      </c>
      <c r="H966">
        <v>155</v>
      </c>
      <c r="I966" s="9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0"/>
        <v>42135.208333333328</v>
      </c>
      <c r="O966" s="11">
        <f t="shared" si="61"/>
        <v>42140.208333333328</v>
      </c>
      <c r="P966" t="b">
        <v>0</v>
      </c>
      <c r="Q966" t="b">
        <v>0</v>
      </c>
      <c r="R966" t="s">
        <v>33</v>
      </c>
      <c r="S966" s="4" t="str">
        <f t="array" ref="S966:T966">_xlfn.TEXTSPLIT(R966,"/")</f>
        <v>theater</v>
      </c>
      <c r="T966" s="4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21">
        <f t="shared" si="62"/>
        <v>41.067632850241544</v>
      </c>
      <c r="G967" t="s">
        <v>20</v>
      </c>
      <c r="H967">
        <v>207</v>
      </c>
      <c r="I967" s="9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0"/>
        <v>40203.25</v>
      </c>
      <c r="O967" s="11">
        <f t="shared" si="61"/>
        <v>40243.25</v>
      </c>
      <c r="P967" t="b">
        <v>0</v>
      </c>
      <c r="Q967" t="b">
        <v>0</v>
      </c>
      <c r="R967" t="s">
        <v>23</v>
      </c>
      <c r="S967" s="4" t="str">
        <f t="array" ref="S967:T967">_xlfn.TEXTSPLIT(R967,"/")</f>
        <v>music</v>
      </c>
      <c r="T967" s="4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21">
        <f t="shared" si="62"/>
        <v>54.971428571428568</v>
      </c>
      <c r="G968" t="s">
        <v>20</v>
      </c>
      <c r="H968">
        <v>245</v>
      </c>
      <c r="I968" s="9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0"/>
        <v>42901.208333333328</v>
      </c>
      <c r="O968" s="11">
        <f t="shared" si="61"/>
        <v>42903.208333333328</v>
      </c>
      <c r="P968" t="b">
        <v>0</v>
      </c>
      <c r="Q968" t="b">
        <v>0</v>
      </c>
      <c r="R968" t="s">
        <v>33</v>
      </c>
      <c r="S968" s="4" t="str">
        <f t="array" ref="S968:T968">_xlfn.TEXTSPLIT(R968,"/")</f>
        <v>theater</v>
      </c>
      <c r="T968" s="4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21">
        <f t="shared" si="62"/>
        <v>77.010807374443743</v>
      </c>
      <c r="G969" t="s">
        <v>20</v>
      </c>
      <c r="H969">
        <v>1573</v>
      </c>
      <c r="I969" s="9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0"/>
        <v>41005.208333333336</v>
      </c>
      <c r="O969" s="11">
        <f t="shared" si="61"/>
        <v>41042.208333333336</v>
      </c>
      <c r="P969" t="b">
        <v>0</v>
      </c>
      <c r="Q969" t="b">
        <v>0</v>
      </c>
      <c r="R969" t="s">
        <v>319</v>
      </c>
      <c r="S969" s="4" t="str">
        <f t="array" ref="S969:T969">_xlfn.TEXTSPLIT(R969,"/")</f>
        <v>music</v>
      </c>
      <c r="T969" s="4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21">
        <f t="shared" si="62"/>
        <v>71.201754385964918</v>
      </c>
      <c r="G970" t="s">
        <v>20</v>
      </c>
      <c r="H970">
        <v>114</v>
      </c>
      <c r="I970" s="9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0"/>
        <v>40544.25</v>
      </c>
      <c r="O970" s="11">
        <f t="shared" si="61"/>
        <v>40559.25</v>
      </c>
      <c r="P970" t="b">
        <v>0</v>
      </c>
      <c r="Q970" t="b">
        <v>0</v>
      </c>
      <c r="R970" t="s">
        <v>17</v>
      </c>
      <c r="S970" s="4" t="str">
        <f t="array" ref="S970:T970">_xlfn.TEXTSPLIT(R970,"/")</f>
        <v>food</v>
      </c>
      <c r="T970" s="4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21">
        <f t="shared" si="62"/>
        <v>91.935483870967744</v>
      </c>
      <c r="G971" t="s">
        <v>20</v>
      </c>
      <c r="H971">
        <v>93</v>
      </c>
      <c r="I971" s="9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0"/>
        <v>43821.25</v>
      </c>
      <c r="O971" s="11">
        <f t="shared" si="61"/>
        <v>43828.25</v>
      </c>
      <c r="P971" t="b">
        <v>0</v>
      </c>
      <c r="Q971" t="b">
        <v>0</v>
      </c>
      <c r="R971" t="s">
        <v>33</v>
      </c>
      <c r="S971" s="4" t="str">
        <f t="array" ref="S971:T971">_xlfn.TEXTSPLIT(R971,"/")</f>
        <v>theater</v>
      </c>
      <c r="T971" s="4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21">
        <f t="shared" si="62"/>
        <v>97.069023569023571</v>
      </c>
      <c r="G972" t="s">
        <v>14</v>
      </c>
      <c r="H972">
        <v>594</v>
      </c>
      <c r="I972" s="9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0"/>
        <v>40672.208333333336</v>
      </c>
      <c r="O972" s="11">
        <f t="shared" si="61"/>
        <v>40673.208333333336</v>
      </c>
      <c r="P972" t="b">
        <v>0</v>
      </c>
      <c r="Q972" t="b">
        <v>0</v>
      </c>
      <c r="R972" t="s">
        <v>33</v>
      </c>
      <c r="S972" s="4" t="str">
        <f t="array" ref="S972:T972">_xlfn.TEXTSPLIT(R972,"/")</f>
        <v>theater</v>
      </c>
      <c r="T972" s="4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21">
        <f t="shared" si="62"/>
        <v>58.916666666666664</v>
      </c>
      <c r="G973" t="s">
        <v>14</v>
      </c>
      <c r="H973">
        <v>24</v>
      </c>
      <c r="I973" s="9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0"/>
        <v>41555.208333333336</v>
      </c>
      <c r="O973" s="11">
        <f t="shared" si="61"/>
        <v>41561.208333333336</v>
      </c>
      <c r="P973" t="b">
        <v>0</v>
      </c>
      <c r="Q973" t="b">
        <v>0</v>
      </c>
      <c r="R973" t="s">
        <v>269</v>
      </c>
      <c r="S973" s="4" t="str">
        <f t="array" ref="S973:T973">_xlfn.TEXTSPLIT(R973,"/")</f>
        <v>film &amp; video</v>
      </c>
      <c r="T973" s="4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21">
        <f t="shared" si="62"/>
        <v>58.015466983938133</v>
      </c>
      <c r="G974" t="s">
        <v>20</v>
      </c>
      <c r="H974">
        <v>1681</v>
      </c>
      <c r="I974" s="9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0"/>
        <v>41792.208333333336</v>
      </c>
      <c r="O974" s="11">
        <f t="shared" si="61"/>
        <v>41801.208333333336</v>
      </c>
      <c r="P974" t="b">
        <v>0</v>
      </c>
      <c r="Q974" t="b">
        <v>1</v>
      </c>
      <c r="R974" t="s">
        <v>28</v>
      </c>
      <c r="S974" s="4" t="str">
        <f t="array" ref="S974:T974">_xlfn.TEXTSPLIT(R974,"/")</f>
        <v>technology</v>
      </c>
      <c r="T974" s="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21">
        <f t="shared" si="62"/>
        <v>103.87301587301587</v>
      </c>
      <c r="G975" t="s">
        <v>14</v>
      </c>
      <c r="H975">
        <v>252</v>
      </c>
      <c r="I975" s="9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0"/>
        <v>40522.25</v>
      </c>
      <c r="O975" s="11">
        <f t="shared" si="61"/>
        <v>40524.25</v>
      </c>
      <c r="P975" t="b">
        <v>0</v>
      </c>
      <c r="Q975" t="b">
        <v>1</v>
      </c>
      <c r="R975" t="s">
        <v>33</v>
      </c>
      <c r="S975" s="4" t="str">
        <f t="array" ref="S975:T975">_xlfn.TEXTSPLIT(R975,"/")</f>
        <v>theater</v>
      </c>
      <c r="T975" s="4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21">
        <f t="shared" si="62"/>
        <v>93.46875</v>
      </c>
      <c r="G976" t="s">
        <v>20</v>
      </c>
      <c r="H976">
        <v>32</v>
      </c>
      <c r="I976" s="9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0"/>
        <v>41412.208333333336</v>
      </c>
      <c r="O976" s="11">
        <f t="shared" si="61"/>
        <v>41413.208333333336</v>
      </c>
      <c r="P976" t="b">
        <v>0</v>
      </c>
      <c r="Q976" t="b">
        <v>0</v>
      </c>
      <c r="R976" t="s">
        <v>60</v>
      </c>
      <c r="S976" s="4" t="str">
        <f t="array" ref="S976:T976">_xlfn.TEXTSPLIT(R976,"/")</f>
        <v>music</v>
      </c>
      <c r="T976" s="4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21">
        <f t="shared" si="62"/>
        <v>61.970370370370368</v>
      </c>
      <c r="G977" t="s">
        <v>20</v>
      </c>
      <c r="H977">
        <v>135</v>
      </c>
      <c r="I977" s="9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0"/>
        <v>42337.25</v>
      </c>
      <c r="O977" s="11">
        <f t="shared" si="61"/>
        <v>42376.25</v>
      </c>
      <c r="P977" t="b">
        <v>0</v>
      </c>
      <c r="Q977" t="b">
        <v>1</v>
      </c>
      <c r="R977" t="s">
        <v>33</v>
      </c>
      <c r="S977" s="4" t="str">
        <f t="array" ref="S977:T977">_xlfn.TEXTSPLIT(R977,"/")</f>
        <v>theater</v>
      </c>
      <c r="T977" s="4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21">
        <f t="shared" si="62"/>
        <v>92.042857142857144</v>
      </c>
      <c r="G978" t="s">
        <v>20</v>
      </c>
      <c r="H978">
        <v>140</v>
      </c>
      <c r="I978" s="9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0"/>
        <v>40571.25</v>
      </c>
      <c r="O978" s="11">
        <f t="shared" si="61"/>
        <v>40577.25</v>
      </c>
      <c r="P978" t="b">
        <v>0</v>
      </c>
      <c r="Q978" t="b">
        <v>1</v>
      </c>
      <c r="R978" t="s">
        <v>33</v>
      </c>
      <c r="S978" s="4" t="str">
        <f t="array" ref="S978:T978">_xlfn.TEXTSPLIT(R978,"/")</f>
        <v>theater</v>
      </c>
      <c r="T978" s="4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21">
        <f t="shared" si="62"/>
        <v>77.268656716417908</v>
      </c>
      <c r="G979" t="s">
        <v>14</v>
      </c>
      <c r="H979">
        <v>67</v>
      </c>
      <c r="I979" s="9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0"/>
        <v>43138.25</v>
      </c>
      <c r="O979" s="11">
        <f t="shared" si="61"/>
        <v>43170.25</v>
      </c>
      <c r="P979" t="b">
        <v>0</v>
      </c>
      <c r="Q979" t="b">
        <v>0</v>
      </c>
      <c r="R979" t="s">
        <v>17</v>
      </c>
      <c r="S979" s="4" t="str">
        <f t="array" ref="S979:T979">_xlfn.TEXTSPLIT(R979,"/")</f>
        <v>food</v>
      </c>
      <c r="T979" s="4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21">
        <f t="shared" si="62"/>
        <v>93.923913043478265</v>
      </c>
      <c r="G980" t="s">
        <v>20</v>
      </c>
      <c r="H980">
        <v>92</v>
      </c>
      <c r="I980" s="9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0"/>
        <v>42686.25</v>
      </c>
      <c r="O980" s="11">
        <f t="shared" si="61"/>
        <v>42708.25</v>
      </c>
      <c r="P980" t="b">
        <v>0</v>
      </c>
      <c r="Q980" t="b">
        <v>0</v>
      </c>
      <c r="R980" t="s">
        <v>89</v>
      </c>
      <c r="S980" s="4" t="str">
        <f t="array" ref="S980:T980">_xlfn.TEXTSPLIT(R980,"/")</f>
        <v>games</v>
      </c>
      <c r="T980" s="4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21">
        <f t="shared" si="62"/>
        <v>84.969458128078813</v>
      </c>
      <c r="G981" t="s">
        <v>20</v>
      </c>
      <c r="H981">
        <v>1015</v>
      </c>
      <c r="I981" s="9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0"/>
        <v>42078.208333333328</v>
      </c>
      <c r="O981" s="11">
        <f t="shared" si="61"/>
        <v>42084.208333333328</v>
      </c>
      <c r="P981" t="b">
        <v>0</v>
      </c>
      <c r="Q981" t="b">
        <v>0</v>
      </c>
      <c r="R981" t="s">
        <v>33</v>
      </c>
      <c r="S981" s="4" t="str">
        <f t="array" ref="S981:T981">_xlfn.TEXTSPLIT(R981,"/")</f>
        <v>theater</v>
      </c>
      <c r="T981" s="4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21">
        <f t="shared" si="62"/>
        <v>105.97035040431267</v>
      </c>
      <c r="G982" t="s">
        <v>14</v>
      </c>
      <c r="H982">
        <v>742</v>
      </c>
      <c r="I982" s="9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0"/>
        <v>42307.208333333328</v>
      </c>
      <c r="O982" s="11">
        <f t="shared" si="61"/>
        <v>42312.25</v>
      </c>
      <c r="P982" t="b">
        <v>1</v>
      </c>
      <c r="Q982" t="b">
        <v>0</v>
      </c>
      <c r="R982" t="s">
        <v>68</v>
      </c>
      <c r="S982" s="4" t="str">
        <f t="array" ref="S982:T982">_xlfn.TEXTSPLIT(R982,"/")</f>
        <v>publishing</v>
      </c>
      <c r="T982" s="4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21">
        <f t="shared" si="62"/>
        <v>36.969040247678016</v>
      </c>
      <c r="G983" t="s">
        <v>20</v>
      </c>
      <c r="H983">
        <v>323</v>
      </c>
      <c r="I983" s="9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0"/>
        <v>43094.25</v>
      </c>
      <c r="O983" s="11">
        <f t="shared" si="61"/>
        <v>43127.25</v>
      </c>
      <c r="P983" t="b">
        <v>0</v>
      </c>
      <c r="Q983" t="b">
        <v>0</v>
      </c>
      <c r="R983" t="s">
        <v>28</v>
      </c>
      <c r="S983" s="4" t="str">
        <f t="array" ref="S983:T983">_xlfn.TEXTSPLIT(R983,"/")</f>
        <v>technology</v>
      </c>
      <c r="T983" s="4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21">
        <f t="shared" si="62"/>
        <v>81.533333333333331</v>
      </c>
      <c r="G984" t="s">
        <v>14</v>
      </c>
      <c r="H984">
        <v>75</v>
      </c>
      <c r="I984" s="9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0"/>
        <v>40743.208333333336</v>
      </c>
      <c r="O984" s="11">
        <f t="shared" si="61"/>
        <v>40745.208333333336</v>
      </c>
      <c r="P984" t="b">
        <v>0</v>
      </c>
      <c r="Q984" t="b">
        <v>1</v>
      </c>
      <c r="R984" t="s">
        <v>42</v>
      </c>
      <c r="S984" s="4" t="str">
        <f t="array" ref="S984:T984">_xlfn.TEXTSPLIT(R984,"/")</f>
        <v>film &amp; video</v>
      </c>
      <c r="T984" s="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21">
        <f t="shared" si="62"/>
        <v>80.999140154772135</v>
      </c>
      <c r="G985" t="s">
        <v>20</v>
      </c>
      <c r="H985">
        <v>2326</v>
      </c>
      <c r="I985" s="9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0"/>
        <v>43681.208333333328</v>
      </c>
      <c r="O985" s="11">
        <f t="shared" si="61"/>
        <v>43696.208333333328</v>
      </c>
      <c r="P985" t="b">
        <v>0</v>
      </c>
      <c r="Q985" t="b">
        <v>0</v>
      </c>
      <c r="R985" t="s">
        <v>42</v>
      </c>
      <c r="S985" s="4" t="str">
        <f t="array" ref="S985:T985">_xlfn.TEXTSPLIT(R985,"/")</f>
        <v>film &amp; video</v>
      </c>
      <c r="T985" s="4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21">
        <f t="shared" si="62"/>
        <v>26.010498687664043</v>
      </c>
      <c r="G986" t="s">
        <v>20</v>
      </c>
      <c r="H986">
        <v>381</v>
      </c>
      <c r="I986" s="9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0"/>
        <v>43716.208333333328</v>
      </c>
      <c r="O986" s="11">
        <f t="shared" si="61"/>
        <v>43742.208333333328</v>
      </c>
      <c r="P986" t="b">
        <v>0</v>
      </c>
      <c r="Q986" t="b">
        <v>0</v>
      </c>
      <c r="R986" t="s">
        <v>33</v>
      </c>
      <c r="S986" s="4" t="str">
        <f t="array" ref="S986:T986">_xlfn.TEXTSPLIT(R986,"/")</f>
        <v>theater</v>
      </c>
      <c r="T986" s="4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21">
        <f t="shared" si="62"/>
        <v>25.998410896708286</v>
      </c>
      <c r="G987" t="s">
        <v>14</v>
      </c>
      <c r="H987">
        <v>4405</v>
      </c>
      <c r="I987" s="9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0"/>
        <v>41614.25</v>
      </c>
      <c r="O987" s="11">
        <f t="shared" si="61"/>
        <v>41640.25</v>
      </c>
      <c r="P987" t="b">
        <v>0</v>
      </c>
      <c r="Q987" t="b">
        <v>1</v>
      </c>
      <c r="R987" t="s">
        <v>23</v>
      </c>
      <c r="S987" s="4" t="str">
        <f t="array" ref="S987:T987">_xlfn.TEXTSPLIT(R987,"/")</f>
        <v>music</v>
      </c>
      <c r="T987" s="4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21">
        <f t="shared" si="62"/>
        <v>34.173913043478258</v>
      </c>
      <c r="G988" t="s">
        <v>14</v>
      </c>
      <c r="H988">
        <v>92</v>
      </c>
      <c r="I988" s="9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0"/>
        <v>40638.208333333336</v>
      </c>
      <c r="O988" s="11">
        <f t="shared" si="61"/>
        <v>40652.208333333336</v>
      </c>
      <c r="P988" t="b">
        <v>0</v>
      </c>
      <c r="Q988" t="b">
        <v>0</v>
      </c>
      <c r="R988" t="s">
        <v>23</v>
      </c>
      <c r="S988" s="4" t="str">
        <f t="array" ref="S988:T988">_xlfn.TEXTSPLIT(R988,"/")</f>
        <v>music</v>
      </c>
      <c r="T988" s="4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21">
        <f t="shared" si="62"/>
        <v>28.002083333333335</v>
      </c>
      <c r="G989" t="s">
        <v>20</v>
      </c>
      <c r="H989">
        <v>480</v>
      </c>
      <c r="I989" s="9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0"/>
        <v>42852.208333333328</v>
      </c>
      <c r="O989" s="11">
        <f t="shared" si="61"/>
        <v>42866.208333333328</v>
      </c>
      <c r="P989" t="b">
        <v>0</v>
      </c>
      <c r="Q989" t="b">
        <v>0</v>
      </c>
      <c r="R989" t="s">
        <v>42</v>
      </c>
      <c r="S989" s="4" t="str">
        <f t="array" ref="S989:T989">_xlfn.TEXTSPLIT(R989,"/")</f>
        <v>film &amp; video</v>
      </c>
      <c r="T989" s="4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21">
        <f t="shared" si="62"/>
        <v>76.546875</v>
      </c>
      <c r="G990" t="s">
        <v>14</v>
      </c>
      <c r="H990">
        <v>64</v>
      </c>
      <c r="I990" s="9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0"/>
        <v>42686.25</v>
      </c>
      <c r="O990" s="11">
        <f t="shared" si="61"/>
        <v>42707.25</v>
      </c>
      <c r="P990" t="b">
        <v>0</v>
      </c>
      <c r="Q990" t="b">
        <v>0</v>
      </c>
      <c r="R990" t="s">
        <v>133</v>
      </c>
      <c r="S990" s="4" t="str">
        <f t="array" ref="S990:T990">_xlfn.TEXTSPLIT(R990,"/")</f>
        <v>publishing</v>
      </c>
      <c r="T990" s="4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21">
        <f t="shared" si="62"/>
        <v>53.053097345132741</v>
      </c>
      <c r="G991" t="s">
        <v>20</v>
      </c>
      <c r="H991">
        <v>226</v>
      </c>
      <c r="I991" s="9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0"/>
        <v>43571.208333333328</v>
      </c>
      <c r="O991" s="11">
        <f t="shared" si="61"/>
        <v>43576.208333333328</v>
      </c>
      <c r="P991" t="b">
        <v>0</v>
      </c>
      <c r="Q991" t="b">
        <v>0</v>
      </c>
      <c r="R991" t="s">
        <v>206</v>
      </c>
      <c r="S991" s="4" t="str">
        <f t="array" ref="S991:T991">_xlfn.TEXTSPLIT(R991,"/")</f>
        <v>publishing</v>
      </c>
      <c r="T991" s="4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21">
        <f t="shared" si="62"/>
        <v>106.859375</v>
      </c>
      <c r="G992" t="s">
        <v>14</v>
      </c>
      <c r="H992">
        <v>64</v>
      </c>
      <c r="I992" s="9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0"/>
        <v>42432.25</v>
      </c>
      <c r="O992" s="11">
        <f t="shared" si="61"/>
        <v>42454.208333333328</v>
      </c>
      <c r="P992" t="b">
        <v>0</v>
      </c>
      <c r="Q992" t="b">
        <v>1</v>
      </c>
      <c r="R992" t="s">
        <v>53</v>
      </c>
      <c r="S992" s="4" t="str">
        <f t="array" ref="S992:T992">_xlfn.TEXTSPLIT(R992,"/")</f>
        <v>film &amp; video</v>
      </c>
      <c r="T992" s="4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21">
        <f t="shared" si="62"/>
        <v>46.020746887966808</v>
      </c>
      <c r="G993" t="s">
        <v>20</v>
      </c>
      <c r="H993">
        <v>241</v>
      </c>
      <c r="I993" s="9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0"/>
        <v>41907.208333333336</v>
      </c>
      <c r="O993" s="11">
        <f t="shared" si="61"/>
        <v>41911.208333333336</v>
      </c>
      <c r="P993" t="b">
        <v>0</v>
      </c>
      <c r="Q993" t="b">
        <v>1</v>
      </c>
      <c r="R993" t="s">
        <v>23</v>
      </c>
      <c r="S993" s="4" t="str">
        <f t="array" ref="S993:T993">_xlfn.TEXTSPLIT(R993,"/")</f>
        <v>music</v>
      </c>
      <c r="T993" s="4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21">
        <f t="shared" si="62"/>
        <v>100.17424242424242</v>
      </c>
      <c r="G994" t="s">
        <v>20</v>
      </c>
      <c r="H994">
        <v>132</v>
      </c>
      <c r="I994" s="9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0"/>
        <v>43227.208333333328</v>
      </c>
      <c r="O994" s="11">
        <f t="shared" si="61"/>
        <v>43241.208333333328</v>
      </c>
      <c r="P994" t="b">
        <v>0</v>
      </c>
      <c r="Q994" t="b">
        <v>1</v>
      </c>
      <c r="R994" t="s">
        <v>53</v>
      </c>
      <c r="S994" s="4" t="str">
        <f t="array" ref="S994:T994">_xlfn.TEXTSPLIT(R994,"/")</f>
        <v>film &amp; video</v>
      </c>
      <c r="T994" s="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21">
        <f t="shared" si="62"/>
        <v>101.44</v>
      </c>
      <c r="G995" t="s">
        <v>74</v>
      </c>
      <c r="H995">
        <v>75</v>
      </c>
      <c r="I995" s="9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0"/>
        <v>42362.25</v>
      </c>
      <c r="O995" s="11">
        <f t="shared" si="61"/>
        <v>42379.25</v>
      </c>
      <c r="P995" t="b">
        <v>0</v>
      </c>
      <c r="Q995" t="b">
        <v>1</v>
      </c>
      <c r="R995" t="s">
        <v>122</v>
      </c>
      <c r="S995" s="4" t="str">
        <f t="array" ref="S995:T995">_xlfn.TEXTSPLIT(R995,"/")</f>
        <v>photography</v>
      </c>
      <c r="T995" s="4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21">
        <f t="shared" si="62"/>
        <v>87.972684085510693</v>
      </c>
      <c r="G996" t="s">
        <v>14</v>
      </c>
      <c r="H996">
        <v>842</v>
      </c>
      <c r="I996" s="9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0"/>
        <v>41929.208333333336</v>
      </c>
      <c r="O996" s="11">
        <f t="shared" si="61"/>
        <v>41935.208333333336</v>
      </c>
      <c r="P996" t="b">
        <v>0</v>
      </c>
      <c r="Q996" t="b">
        <v>1</v>
      </c>
      <c r="R996" t="s">
        <v>206</v>
      </c>
      <c r="S996" s="4" t="str">
        <f t="array" ref="S996:T996">_xlfn.TEXTSPLIT(R996,"/")</f>
        <v>publishing</v>
      </c>
      <c r="T996" s="4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21">
        <f t="shared" si="62"/>
        <v>74.995594713656388</v>
      </c>
      <c r="G997" t="s">
        <v>20</v>
      </c>
      <c r="H997">
        <v>2043</v>
      </c>
      <c r="I997" s="9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0"/>
        <v>43408.208333333328</v>
      </c>
      <c r="O997" s="11">
        <f t="shared" si="61"/>
        <v>43437.25</v>
      </c>
      <c r="P997" t="b">
        <v>0</v>
      </c>
      <c r="Q997" t="b">
        <v>1</v>
      </c>
      <c r="R997" t="s">
        <v>17</v>
      </c>
      <c r="S997" s="4" t="str">
        <f t="array" ref="S997:T997">_xlfn.TEXTSPLIT(R997,"/")</f>
        <v>food</v>
      </c>
      <c r="T997" s="4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21">
        <f t="shared" si="62"/>
        <v>42.982142857142854</v>
      </c>
      <c r="G998" t="s">
        <v>14</v>
      </c>
      <c r="H998">
        <v>112</v>
      </c>
      <c r="I998" s="9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0"/>
        <v>41276.25</v>
      </c>
      <c r="O998" s="11">
        <f t="shared" si="61"/>
        <v>41306.25</v>
      </c>
      <c r="P998" t="b">
        <v>0</v>
      </c>
      <c r="Q998" t="b">
        <v>0</v>
      </c>
      <c r="R998" t="s">
        <v>33</v>
      </c>
      <c r="S998" s="4" t="str">
        <f t="array" ref="S998:T998">_xlfn.TEXTSPLIT(R998,"/")</f>
        <v>theater</v>
      </c>
      <c r="T998" s="4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21">
        <f t="shared" si="62"/>
        <v>33.115107913669064</v>
      </c>
      <c r="G999" t="s">
        <v>74</v>
      </c>
      <c r="H999">
        <v>139</v>
      </c>
      <c r="I999" s="9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0"/>
        <v>41659.25</v>
      </c>
      <c r="O999" s="11">
        <f t="shared" si="61"/>
        <v>41664.25</v>
      </c>
      <c r="P999" t="b">
        <v>0</v>
      </c>
      <c r="Q999" t="b">
        <v>0</v>
      </c>
      <c r="R999" t="s">
        <v>33</v>
      </c>
      <c r="S999" s="4" t="str">
        <f t="array" ref="S999:T999">_xlfn.TEXTSPLIT(R999,"/")</f>
        <v>theater</v>
      </c>
      <c r="T999" s="4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21">
        <f t="shared" si="62"/>
        <v>101.13101604278074</v>
      </c>
      <c r="G1000" t="s">
        <v>14</v>
      </c>
      <c r="H1000">
        <v>374</v>
      </c>
      <c r="I1000" s="9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0"/>
        <v>40220.25</v>
      </c>
      <c r="O1000" s="11">
        <f t="shared" si="61"/>
        <v>40234.25</v>
      </c>
      <c r="P1000" t="b">
        <v>0</v>
      </c>
      <c r="Q1000" t="b">
        <v>1</v>
      </c>
      <c r="R1000" t="s">
        <v>60</v>
      </c>
      <c r="S1000" s="4" t="str">
        <f t="array" ref="S1000:T1000">_xlfn.TEXTSPLIT(R1000,"/")</f>
        <v>music</v>
      </c>
      <c r="T1000" s="4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21">
        <f t="shared" si="62"/>
        <v>55.98841354723708</v>
      </c>
      <c r="G1001" t="s">
        <v>74</v>
      </c>
      <c r="H1001">
        <v>1122</v>
      </c>
      <c r="I1001" s="9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0"/>
        <v>42550.208333333328</v>
      </c>
      <c r="O1001" s="11">
        <f t="shared" si="61"/>
        <v>42557.208333333328</v>
      </c>
      <c r="P1001" t="b">
        <v>0</v>
      </c>
      <c r="Q1001" t="b">
        <v>0</v>
      </c>
      <c r="R1001" t="s">
        <v>17</v>
      </c>
      <c r="S1001" s="4" t="str">
        <f t="array" ref="S1001:T1001">_xlfn.TEXTSPLIT(R1001,"/")</f>
        <v>food</v>
      </c>
      <c r="T1001" s="4" t="str">
        <v>food trucks</v>
      </c>
    </row>
  </sheetData>
  <dataConsolidate/>
  <conditionalFormatting sqref="F1:F1048576">
    <cfRule type="colorScale" priority="1">
      <colorScale>
        <cfvo type="min"/>
        <cfvo type="num" val="100"/>
        <cfvo type="max"/>
        <color rgb="FFC00000"/>
        <color rgb="FF92D050"/>
        <color theme="4"/>
      </colorScale>
    </cfRule>
  </conditionalFormatting>
  <conditionalFormatting sqref="G1:G104857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ntainsText" dxfId="21" priority="29" operator="containsText" text="live">
      <formula>NOT(ISERROR(SEARCH("live",G2)))</formula>
    </cfRule>
    <cfRule type="containsText" dxfId="20" priority="30" operator="containsText" text="canceled">
      <formula>NOT(ISERROR(SEARCH("canceled",G2)))</formula>
    </cfRule>
    <cfRule type="containsText" dxfId="19" priority="31" operator="containsText" text="failed">
      <formula>NOT(ISERROR(SEARCH("failed",G2)))</formula>
    </cfRule>
    <cfRule type="containsText" dxfId="18" priority="32" operator="containsText" text="successful">
      <formula>NOT(ISERROR(SEARCH("successful",G2)))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DE19-FF7F-7F40-986F-440D4184EB1F}">
  <dimension ref="A1:F14"/>
  <sheetViews>
    <sheetView workbookViewId="0">
      <selection activeCell="E37" sqref="E3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9.5" bestFit="1" customWidth="1"/>
    <col min="9" max="9" width="14.6640625" bestFit="1" customWidth="1"/>
    <col min="10" max="10" width="24.33203125" bestFit="1" customWidth="1"/>
    <col min="11" max="11" width="19.5" bestFit="1" customWidth="1"/>
    <col min="12" max="48" width="22" bestFit="1" customWidth="1"/>
    <col min="49" max="49" width="20.5" bestFit="1" customWidth="1"/>
    <col min="50" max="50" width="26.83203125" bestFit="1" customWidth="1"/>
  </cols>
  <sheetData>
    <row r="1" spans="1:6" x14ac:dyDescent="0.2">
      <c r="A1" s="5" t="s">
        <v>6</v>
      </c>
      <c r="B1" t="s">
        <v>2088</v>
      </c>
    </row>
    <row r="3" spans="1:6" x14ac:dyDescent="0.2">
      <c r="A3" s="5" t="s">
        <v>2089</v>
      </c>
      <c r="B3" s="5" t="s">
        <v>2033</v>
      </c>
    </row>
    <row r="4" spans="1:6" x14ac:dyDescent="0.2">
      <c r="A4" s="5" t="s">
        <v>2058</v>
      </c>
      <c r="B4" t="s">
        <v>74</v>
      </c>
      <c r="C4" t="s">
        <v>14</v>
      </c>
      <c r="D4" t="s">
        <v>47</v>
      </c>
      <c r="E4" t="s">
        <v>20</v>
      </c>
      <c r="F4" t="s">
        <v>2059</v>
      </c>
    </row>
    <row r="5" spans="1:6" x14ac:dyDescent="0.2">
      <c r="A5" s="6" t="s">
        <v>2060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2064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2065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2061</v>
      </c>
      <c r="E8">
        <v>4</v>
      </c>
      <c r="F8">
        <v>4</v>
      </c>
    </row>
    <row r="9" spans="1:6" x14ac:dyDescent="0.2">
      <c r="A9" s="6" t="s">
        <v>2062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2066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2063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2068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2067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2059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87E9-088C-AC4D-99F5-3044A86E4329}">
  <dimension ref="A1:F30"/>
  <sheetViews>
    <sheetView workbookViewId="0">
      <selection activeCell="A19" sqref="A19:G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</cols>
  <sheetData>
    <row r="1" spans="1:6" x14ac:dyDescent="0.2">
      <c r="A1" s="5" t="s">
        <v>6</v>
      </c>
      <c r="B1" t="s">
        <v>2088</v>
      </c>
    </row>
    <row r="2" spans="1:6" x14ac:dyDescent="0.2">
      <c r="A2" s="5" t="s">
        <v>2031</v>
      </c>
      <c r="B2" t="s">
        <v>2088</v>
      </c>
    </row>
    <row r="4" spans="1:6" x14ac:dyDescent="0.2">
      <c r="A4" s="5" t="s">
        <v>2089</v>
      </c>
      <c r="B4" s="5" t="s">
        <v>2033</v>
      </c>
    </row>
    <row r="5" spans="1:6" x14ac:dyDescent="0.2">
      <c r="A5" s="5" t="s">
        <v>2058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">
      <c r="A6" s="6" t="s">
        <v>2034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2035</v>
      </c>
      <c r="E7">
        <v>4</v>
      </c>
      <c r="F7">
        <v>4</v>
      </c>
    </row>
    <row r="8" spans="1:6" x14ac:dyDescent="0.2">
      <c r="A8" s="6" t="s">
        <v>2036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2037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2038</v>
      </c>
      <c r="C10">
        <v>8</v>
      </c>
      <c r="E10">
        <v>10</v>
      </c>
      <c r="F10">
        <v>18</v>
      </c>
    </row>
    <row r="11" spans="1:6" x14ac:dyDescent="0.2">
      <c r="A11" s="6" t="s">
        <v>2039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2041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2042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2043</v>
      </c>
      <c r="C15">
        <v>3</v>
      </c>
      <c r="E15">
        <v>4</v>
      </c>
      <c r="F15">
        <v>7</v>
      </c>
    </row>
    <row r="16" spans="1:6" x14ac:dyDescent="0.2">
      <c r="A16" s="6" t="s">
        <v>2044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2046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2048</v>
      </c>
      <c r="C20">
        <v>4</v>
      </c>
      <c r="E20">
        <v>4</v>
      </c>
      <c r="F20">
        <v>8</v>
      </c>
    </row>
    <row r="21" spans="1:6" x14ac:dyDescent="0.2">
      <c r="A21" s="6" t="s">
        <v>2049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2050</v>
      </c>
      <c r="C22">
        <v>9</v>
      </c>
      <c r="E22">
        <v>5</v>
      </c>
      <c r="F22">
        <v>14</v>
      </c>
    </row>
    <row r="23" spans="1:6" x14ac:dyDescent="0.2">
      <c r="A23" s="6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2053</v>
      </c>
      <c r="C25">
        <v>7</v>
      </c>
      <c r="E25">
        <v>14</v>
      </c>
      <c r="F25">
        <v>21</v>
      </c>
    </row>
    <row r="26" spans="1:6" x14ac:dyDescent="0.2">
      <c r="A26" s="6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2055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2056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2057</v>
      </c>
      <c r="E29">
        <v>3</v>
      </c>
      <c r="F29">
        <v>3</v>
      </c>
    </row>
    <row r="30" spans="1:6" x14ac:dyDescent="0.2">
      <c r="A30" s="6" t="s">
        <v>2059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6D1B-AC0C-E149-A473-3B665AE681EE}">
  <dimension ref="A2:F13"/>
  <sheetViews>
    <sheetView workbookViewId="0">
      <selection activeCell="A5" sqref="A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5" bestFit="1" customWidth="1"/>
    <col min="8" max="8" width="15.6640625" bestFit="1" customWidth="1"/>
    <col min="9" max="9" width="19.5" bestFit="1" customWidth="1"/>
    <col min="10" max="10" width="20.5" bestFit="1" customWidth="1"/>
    <col min="11" max="11" width="24.33203125" bestFit="1" customWidth="1"/>
  </cols>
  <sheetData>
    <row r="2" spans="1:6" x14ac:dyDescent="0.2">
      <c r="A2" s="5" t="s">
        <v>2031</v>
      </c>
      <c r="B2" t="s">
        <v>2088</v>
      </c>
    </row>
    <row r="4" spans="1:6" x14ac:dyDescent="0.2">
      <c r="A4" s="5" t="s">
        <v>2089</v>
      </c>
      <c r="B4" s="5" t="s">
        <v>2033</v>
      </c>
    </row>
    <row r="5" spans="1:6" x14ac:dyDescent="0.2">
      <c r="A5" s="5" t="s">
        <v>2058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">
      <c r="A6" s="6" t="s">
        <v>26</v>
      </c>
      <c r="B6">
        <v>2</v>
      </c>
      <c r="C6">
        <v>16</v>
      </c>
      <c r="D6">
        <v>1</v>
      </c>
      <c r="E6">
        <v>24</v>
      </c>
      <c r="F6">
        <v>43</v>
      </c>
    </row>
    <row r="7" spans="1:6" x14ac:dyDescent="0.2">
      <c r="A7" s="6" t="s">
        <v>15</v>
      </c>
      <c r="B7">
        <v>2</v>
      </c>
      <c r="C7">
        <v>19</v>
      </c>
      <c r="D7">
        <v>1</v>
      </c>
      <c r="E7">
        <v>22</v>
      </c>
      <c r="F7">
        <v>44</v>
      </c>
    </row>
    <row r="8" spans="1:6" x14ac:dyDescent="0.2">
      <c r="A8" s="6" t="s">
        <v>98</v>
      </c>
      <c r="B8">
        <v>4</v>
      </c>
      <c r="C8">
        <v>6</v>
      </c>
      <c r="D8">
        <v>1</v>
      </c>
      <c r="E8">
        <v>12</v>
      </c>
      <c r="F8">
        <v>23</v>
      </c>
    </row>
    <row r="9" spans="1:6" x14ac:dyDescent="0.2">
      <c r="A9" s="6" t="s">
        <v>36</v>
      </c>
      <c r="B9">
        <v>1</v>
      </c>
      <c r="C9">
        <v>12</v>
      </c>
      <c r="D9">
        <v>1</v>
      </c>
      <c r="E9">
        <v>17</v>
      </c>
      <c r="F9">
        <v>31</v>
      </c>
    </row>
    <row r="10" spans="1:6" x14ac:dyDescent="0.2">
      <c r="A10" s="6" t="s">
        <v>40</v>
      </c>
      <c r="B10">
        <v>1</v>
      </c>
      <c r="C10">
        <v>18</v>
      </c>
      <c r="D10">
        <v>1</v>
      </c>
      <c r="E10">
        <v>28</v>
      </c>
      <c r="F10">
        <v>48</v>
      </c>
    </row>
    <row r="11" spans="1:6" x14ac:dyDescent="0.2">
      <c r="A11" s="6" t="s">
        <v>107</v>
      </c>
      <c r="B11">
        <v>3</v>
      </c>
      <c r="C11">
        <v>19</v>
      </c>
      <c r="E11">
        <v>26</v>
      </c>
      <c r="F11">
        <v>48</v>
      </c>
    </row>
    <row r="12" spans="1:6" x14ac:dyDescent="0.2">
      <c r="A12" s="6" t="s">
        <v>21</v>
      </c>
      <c r="B12">
        <v>44</v>
      </c>
      <c r="C12">
        <v>274</v>
      </c>
      <c r="D12">
        <v>9</v>
      </c>
      <c r="E12">
        <v>436</v>
      </c>
      <c r="F12">
        <v>763</v>
      </c>
    </row>
    <row r="13" spans="1:6" x14ac:dyDescent="0.2">
      <c r="A13" s="6" t="s">
        <v>2059</v>
      </c>
      <c r="B13">
        <v>57</v>
      </c>
      <c r="C13">
        <v>364</v>
      </c>
      <c r="D13">
        <v>14</v>
      </c>
      <c r="E13">
        <v>565</v>
      </c>
      <c r="F13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4A7-E94E-BD44-99EE-76529F11EEE2}">
  <dimension ref="A1:E18"/>
  <sheetViews>
    <sheetView workbookViewId="0">
      <selection activeCell="E30" sqref="E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9" width="9.83203125" bestFit="1" customWidth="1"/>
    <col min="10" max="11" width="8.83203125" bestFit="1" customWidth="1"/>
    <col min="12" max="18" width="9.83203125" bestFit="1" customWidth="1"/>
    <col min="19" max="23" width="8.83203125" bestFit="1" customWidth="1"/>
    <col min="24" max="31" width="9.83203125" bestFit="1" customWidth="1"/>
    <col min="32" max="32" width="8.83203125" bestFit="1" customWidth="1"/>
    <col min="33" max="38" width="9.83203125" bestFit="1" customWidth="1"/>
    <col min="39" max="41" width="8.83203125" bestFit="1" customWidth="1"/>
    <col min="42" max="44" width="9.83203125" bestFit="1" customWidth="1"/>
    <col min="45" max="46" width="8.83203125" bestFit="1" customWidth="1"/>
    <col min="47" max="50" width="9.83203125" bestFit="1" customWidth="1"/>
    <col min="51" max="52" width="8.83203125" bestFit="1" customWidth="1"/>
    <col min="53" max="58" width="9.83203125" bestFit="1" customWidth="1"/>
    <col min="59" max="60" width="8.83203125" bestFit="1" customWidth="1"/>
    <col min="61" max="67" width="9.83203125" bestFit="1" customWidth="1"/>
    <col min="68" max="69" width="8.83203125" bestFit="1" customWidth="1"/>
    <col min="70" max="70" width="9.83203125" bestFit="1" customWidth="1"/>
    <col min="71" max="73" width="8.83203125" bestFit="1" customWidth="1"/>
    <col min="74" max="77" width="9.83203125" bestFit="1" customWidth="1"/>
    <col min="78" max="82" width="8.83203125" bestFit="1" customWidth="1"/>
    <col min="83" max="86" width="9.83203125" bestFit="1" customWidth="1"/>
    <col min="87" max="88" width="8.83203125" bestFit="1" customWidth="1"/>
    <col min="89" max="106" width="9.83203125" bestFit="1" customWidth="1"/>
    <col min="107" max="109" width="8.83203125" bestFit="1" customWidth="1"/>
    <col min="110" max="115" width="9.83203125" bestFit="1" customWidth="1"/>
    <col min="116" max="117" width="8.83203125" bestFit="1" customWidth="1"/>
    <col min="118" max="124" width="9.83203125" bestFit="1" customWidth="1"/>
    <col min="125" max="125" width="8.83203125" bestFit="1" customWidth="1"/>
    <col min="126" max="126" width="9.83203125" bestFit="1" customWidth="1"/>
    <col min="127" max="131" width="8.83203125" bestFit="1" customWidth="1"/>
    <col min="132" max="135" width="9.83203125" bestFit="1" customWidth="1"/>
    <col min="136" max="138" width="8.83203125" bestFit="1" customWidth="1"/>
    <col min="139" max="143" width="9.83203125" bestFit="1" customWidth="1"/>
    <col min="144" max="149" width="8.83203125" bestFit="1" customWidth="1"/>
    <col min="150" max="159" width="9.83203125" bestFit="1" customWidth="1"/>
    <col min="160" max="160" width="8.83203125" bestFit="1" customWidth="1"/>
    <col min="161" max="168" width="9.83203125" bestFit="1" customWidth="1"/>
    <col min="169" max="171" width="8.83203125" bestFit="1" customWidth="1"/>
    <col min="172" max="175" width="9.83203125" bestFit="1" customWidth="1"/>
    <col min="176" max="178" width="8.83203125" bestFit="1" customWidth="1"/>
    <col min="179" max="183" width="9.83203125" bestFit="1" customWidth="1"/>
    <col min="184" max="186" width="8.83203125" bestFit="1" customWidth="1"/>
    <col min="187" max="191" width="9.83203125" bestFit="1" customWidth="1"/>
    <col min="192" max="194" width="8.83203125" bestFit="1" customWidth="1"/>
    <col min="195" max="198" width="9.83203125" bestFit="1" customWidth="1"/>
    <col min="199" max="199" width="8.83203125" bestFit="1" customWidth="1"/>
    <col min="200" max="210" width="9.83203125" bestFit="1" customWidth="1"/>
    <col min="211" max="212" width="8.83203125" bestFit="1" customWidth="1"/>
    <col min="213" max="216" width="9.83203125" bestFit="1" customWidth="1"/>
    <col min="217" max="218" width="8.83203125" bestFit="1" customWidth="1"/>
    <col min="219" max="226" width="9.83203125" bestFit="1" customWidth="1"/>
    <col min="227" max="227" width="10.83203125" bestFit="1" customWidth="1"/>
    <col min="228" max="228" width="8.83203125" bestFit="1" customWidth="1"/>
    <col min="229" max="232" width="9.83203125" bestFit="1" customWidth="1"/>
    <col min="233" max="233" width="8.83203125" bestFit="1" customWidth="1"/>
    <col min="234" max="237" width="9.83203125" bestFit="1" customWidth="1"/>
    <col min="238" max="238" width="8.83203125" bestFit="1" customWidth="1"/>
    <col min="239" max="242" width="9.83203125" bestFit="1" customWidth="1"/>
    <col min="243" max="244" width="8.83203125" bestFit="1" customWidth="1"/>
    <col min="245" max="249" width="9.83203125" bestFit="1" customWidth="1"/>
    <col min="250" max="257" width="10.83203125" bestFit="1" customWidth="1"/>
    <col min="258" max="260" width="9.83203125" bestFit="1" customWidth="1"/>
    <col min="261" max="261" width="10.83203125" bestFit="1" customWidth="1"/>
    <col min="263" max="264" width="8.83203125" bestFit="1" customWidth="1"/>
    <col min="265" max="265" width="9.83203125" bestFit="1" customWidth="1"/>
    <col min="266" max="268" width="8.83203125" bestFit="1" customWidth="1"/>
    <col min="269" max="272" width="9.83203125" bestFit="1" customWidth="1"/>
    <col min="273" max="277" width="8.83203125" bestFit="1" customWidth="1"/>
    <col min="278" max="281" width="9.83203125" bestFit="1" customWidth="1"/>
    <col min="282" max="284" width="8.83203125" bestFit="1" customWidth="1"/>
    <col min="285" max="285" width="9.83203125" bestFit="1" customWidth="1"/>
    <col min="286" max="287" width="8.83203125" bestFit="1" customWidth="1"/>
    <col min="288" max="293" width="9.83203125" bestFit="1" customWidth="1"/>
    <col min="294" max="294" width="8.83203125" bestFit="1" customWidth="1"/>
    <col min="295" max="299" width="9.83203125" bestFit="1" customWidth="1"/>
    <col min="300" max="300" width="8.83203125" bestFit="1" customWidth="1"/>
    <col min="301" max="308" width="9.83203125" bestFit="1" customWidth="1"/>
    <col min="309" max="311" width="8.83203125" bestFit="1" customWidth="1"/>
    <col min="312" max="315" width="9.83203125" bestFit="1" customWidth="1"/>
    <col min="316" max="316" width="8.83203125" bestFit="1" customWidth="1"/>
    <col min="317" max="323" width="9.83203125" bestFit="1" customWidth="1"/>
    <col min="324" max="326" width="10.83203125" bestFit="1" customWidth="1"/>
    <col min="330" max="331" width="10.83203125" bestFit="1" customWidth="1"/>
    <col min="336" max="336" width="9.83203125" bestFit="1" customWidth="1"/>
    <col min="337" max="341" width="10.83203125" bestFit="1" customWidth="1"/>
    <col min="342" max="343" width="8.83203125" bestFit="1" customWidth="1"/>
    <col min="344" max="361" width="9.83203125" bestFit="1" customWidth="1"/>
    <col min="362" max="363" width="8.83203125" bestFit="1" customWidth="1"/>
    <col min="364" max="367" width="9.83203125" bestFit="1" customWidth="1"/>
    <col min="368" max="370" width="8.83203125" bestFit="1" customWidth="1"/>
    <col min="371" max="376" width="9.83203125" bestFit="1" customWidth="1"/>
    <col min="377" max="380" width="8.83203125" bestFit="1" customWidth="1"/>
    <col min="381" max="385" width="9.83203125" bestFit="1" customWidth="1"/>
    <col min="386" max="388" width="8.83203125" bestFit="1" customWidth="1"/>
    <col min="389" max="395" width="9.83203125" bestFit="1" customWidth="1"/>
    <col min="396" max="397" width="8.83203125" bestFit="1" customWidth="1"/>
    <col min="398" max="399" width="9.83203125" bestFit="1" customWidth="1"/>
    <col min="400" max="400" width="8.83203125" bestFit="1" customWidth="1"/>
    <col min="401" max="411" width="9.83203125" bestFit="1" customWidth="1"/>
    <col min="412" max="413" width="10.83203125" bestFit="1" customWidth="1"/>
    <col min="415" max="415" width="10.83203125" bestFit="1" customWidth="1"/>
    <col min="416" max="418" width="9.83203125" bestFit="1" customWidth="1"/>
    <col min="419" max="422" width="10.83203125" bestFit="1" customWidth="1"/>
    <col min="423" max="423" width="9.83203125" bestFit="1" customWidth="1"/>
    <col min="424" max="431" width="10.83203125" bestFit="1" customWidth="1"/>
    <col min="432" max="434" width="8.83203125" bestFit="1" customWidth="1"/>
    <col min="435" max="440" width="9.83203125" bestFit="1" customWidth="1"/>
    <col min="441" max="442" width="8.83203125" bestFit="1" customWidth="1"/>
    <col min="443" max="449" width="9.83203125" bestFit="1" customWidth="1"/>
    <col min="450" max="450" width="8.83203125" bestFit="1" customWidth="1"/>
    <col min="451" max="451" width="9.83203125" bestFit="1" customWidth="1"/>
    <col min="452" max="452" width="8.83203125" bestFit="1" customWidth="1"/>
    <col min="453" max="458" width="9.83203125" bestFit="1" customWidth="1"/>
    <col min="459" max="459" width="8.83203125" bestFit="1" customWidth="1"/>
    <col min="460" max="464" width="9.83203125" bestFit="1" customWidth="1"/>
    <col min="465" max="467" width="8.83203125" bestFit="1" customWidth="1"/>
    <col min="468" max="474" width="9.83203125" bestFit="1" customWidth="1"/>
    <col min="475" max="478" width="8.83203125" bestFit="1" customWidth="1"/>
    <col min="479" max="483" width="9.83203125" bestFit="1" customWidth="1"/>
    <col min="484" max="484" width="8.83203125" bestFit="1" customWidth="1"/>
    <col min="485" max="492" width="9.83203125" bestFit="1" customWidth="1"/>
    <col min="493" max="493" width="8.83203125" bestFit="1" customWidth="1"/>
    <col min="494" max="503" width="9.83203125" bestFit="1" customWidth="1"/>
    <col min="504" max="507" width="10.83203125" bestFit="1" customWidth="1"/>
    <col min="508" max="508" width="9.83203125" bestFit="1" customWidth="1"/>
    <col min="509" max="511" width="10.83203125" bestFit="1" customWidth="1"/>
    <col min="515" max="516" width="9.83203125" bestFit="1" customWidth="1"/>
    <col min="521" max="525" width="8.83203125" bestFit="1" customWidth="1"/>
    <col min="526" max="529" width="9.83203125" bestFit="1" customWidth="1"/>
    <col min="530" max="532" width="8.83203125" bestFit="1" customWidth="1"/>
    <col min="533" max="537" width="9.83203125" bestFit="1" customWidth="1"/>
    <col min="538" max="543" width="8.83203125" bestFit="1" customWidth="1"/>
    <col min="544" max="549" width="9.83203125" bestFit="1" customWidth="1"/>
    <col min="550" max="551" width="8.83203125" bestFit="1" customWidth="1"/>
    <col min="552" max="553" width="9.83203125" bestFit="1" customWidth="1"/>
    <col min="554" max="554" width="8.83203125" bestFit="1" customWidth="1"/>
    <col min="555" max="565" width="9.83203125" bestFit="1" customWidth="1"/>
    <col min="566" max="568" width="8.83203125" bestFit="1" customWidth="1"/>
    <col min="569" max="573" width="9.83203125" bestFit="1" customWidth="1"/>
    <col min="574" max="578" width="8.83203125" bestFit="1" customWidth="1"/>
    <col min="579" max="583" width="9.83203125" bestFit="1" customWidth="1"/>
    <col min="584" max="584" width="8.83203125" bestFit="1" customWidth="1"/>
    <col min="585" max="586" width="9.83203125" bestFit="1" customWidth="1"/>
    <col min="587" max="587" width="10.83203125" bestFit="1" customWidth="1"/>
    <col min="588" max="590" width="9.83203125" bestFit="1" customWidth="1"/>
    <col min="591" max="596" width="10.83203125" bestFit="1" customWidth="1"/>
    <col min="597" max="598" width="9.83203125" bestFit="1" customWidth="1"/>
    <col min="606" max="609" width="9.83203125" bestFit="1" customWidth="1"/>
    <col min="610" max="610" width="8.83203125" bestFit="1" customWidth="1"/>
    <col min="611" max="618" width="9.83203125" bestFit="1" customWidth="1"/>
    <col min="619" max="621" width="8.83203125" bestFit="1" customWidth="1"/>
    <col min="622" max="632" width="9.83203125" bestFit="1" customWidth="1"/>
    <col min="633" max="634" width="8.83203125" bestFit="1" customWidth="1"/>
    <col min="635" max="641" width="9.83203125" bestFit="1" customWidth="1"/>
    <col min="642" max="642" width="8.83203125" bestFit="1" customWidth="1"/>
    <col min="643" max="649" width="9.83203125" bestFit="1" customWidth="1"/>
    <col min="650" max="650" width="8.83203125" bestFit="1" customWidth="1"/>
    <col min="651" max="658" width="9.83203125" bestFit="1" customWidth="1"/>
    <col min="659" max="661" width="8.83203125" bestFit="1" customWidth="1"/>
    <col min="662" max="667" width="9.83203125" bestFit="1" customWidth="1"/>
    <col min="668" max="669" width="8.83203125" bestFit="1" customWidth="1"/>
    <col min="670" max="677" width="9.83203125" bestFit="1" customWidth="1"/>
    <col min="678" max="681" width="10.83203125" bestFit="1" customWidth="1"/>
    <col min="682" max="684" width="9.83203125" bestFit="1" customWidth="1"/>
    <col min="685" max="691" width="10.83203125" bestFit="1" customWidth="1"/>
    <col min="692" max="692" width="9.83203125" bestFit="1" customWidth="1"/>
    <col min="693" max="698" width="10.83203125" bestFit="1" customWidth="1"/>
    <col min="699" max="701" width="8.83203125" bestFit="1" customWidth="1"/>
    <col min="702" max="706" width="9.83203125" bestFit="1" customWidth="1"/>
    <col min="707" max="709" width="8.83203125" bestFit="1" customWidth="1"/>
    <col min="710" max="714" width="9.83203125" bestFit="1" customWidth="1"/>
    <col min="715" max="717" width="8.83203125" bestFit="1" customWidth="1"/>
    <col min="718" max="721" width="9.83203125" bestFit="1" customWidth="1"/>
    <col min="722" max="725" width="8.83203125" bestFit="1" customWidth="1"/>
    <col min="726" max="730" width="9.83203125" bestFit="1" customWidth="1"/>
    <col min="731" max="733" width="8.83203125" bestFit="1" customWidth="1"/>
    <col min="734" max="738" width="9.83203125" bestFit="1" customWidth="1"/>
    <col min="739" max="740" width="8.83203125" bestFit="1" customWidth="1"/>
    <col min="741" max="745" width="9.83203125" bestFit="1" customWidth="1"/>
    <col min="746" max="746" width="8.83203125" bestFit="1" customWidth="1"/>
    <col min="747" max="760" width="9.83203125" bestFit="1" customWidth="1"/>
    <col min="761" max="763" width="8.83203125" bestFit="1" customWidth="1"/>
    <col min="764" max="771" width="9.83203125" bestFit="1" customWidth="1"/>
    <col min="772" max="774" width="10.83203125" bestFit="1" customWidth="1"/>
    <col min="775" max="776" width="9.83203125" bestFit="1" customWidth="1"/>
    <col min="777" max="780" width="10.83203125" bestFit="1" customWidth="1"/>
    <col min="781" max="782" width="9.83203125" bestFit="1" customWidth="1"/>
    <col min="783" max="786" width="10.83203125" bestFit="1" customWidth="1"/>
    <col min="787" max="787" width="8.83203125" bestFit="1" customWidth="1"/>
    <col min="788" max="798" width="9.83203125" bestFit="1" customWidth="1"/>
    <col min="799" max="800" width="8.83203125" bestFit="1" customWidth="1"/>
    <col min="801" max="804" width="9.83203125" bestFit="1" customWidth="1"/>
    <col min="805" max="806" width="8.83203125" bestFit="1" customWidth="1"/>
    <col min="807" max="812" width="9.83203125" bestFit="1" customWidth="1"/>
    <col min="813" max="815" width="8.83203125" bestFit="1" customWidth="1"/>
    <col min="816" max="823" width="9.83203125" bestFit="1" customWidth="1"/>
    <col min="824" max="826" width="8.83203125" bestFit="1" customWidth="1"/>
    <col min="827" max="829" width="9.83203125" bestFit="1" customWidth="1"/>
    <col min="830" max="830" width="8.83203125" bestFit="1" customWidth="1"/>
    <col min="831" max="836" width="9.83203125" bestFit="1" customWidth="1"/>
    <col min="837" max="840" width="8.83203125" bestFit="1" customWidth="1"/>
    <col min="841" max="844" width="9.83203125" bestFit="1" customWidth="1"/>
    <col min="845" max="846" width="8.83203125" bestFit="1" customWidth="1"/>
    <col min="847" max="848" width="9.83203125" bestFit="1" customWidth="1"/>
    <col min="849" max="850" width="8.83203125" bestFit="1" customWidth="1"/>
    <col min="851" max="854" width="9.83203125" bestFit="1" customWidth="1"/>
    <col min="855" max="866" width="10.83203125" bestFit="1" customWidth="1"/>
    <col min="869" max="870" width="9.83203125" bestFit="1" customWidth="1"/>
    <col min="873" max="874" width="10.83203125" bestFit="1" customWidth="1"/>
    <col min="877" max="878" width="10.83203125" bestFit="1" customWidth="1"/>
    <col min="879" max="880" width="9.83203125" bestFit="1" customWidth="1"/>
    <col min="881" max="881" width="10.83203125" bestFit="1" customWidth="1"/>
    <col min="882" max="885" width="9.83203125" bestFit="1" customWidth="1"/>
    <col min="886" max="887" width="8.83203125" bestFit="1" customWidth="1"/>
    <col min="888" max="890" width="9.83203125" bestFit="1" customWidth="1"/>
    <col min="891" max="891" width="8.83203125" bestFit="1" customWidth="1"/>
    <col min="892" max="896" width="9.83203125" bestFit="1" customWidth="1"/>
    <col min="897" max="899" width="8.83203125" bestFit="1" customWidth="1"/>
    <col min="900" max="905" width="9.83203125" bestFit="1" customWidth="1"/>
    <col min="906" max="907" width="8.83203125" bestFit="1" customWidth="1"/>
    <col min="908" max="913" width="9.83203125" bestFit="1" customWidth="1"/>
    <col min="914" max="915" width="8.83203125" bestFit="1" customWidth="1"/>
    <col min="916" max="917" width="9.83203125" bestFit="1" customWidth="1"/>
    <col min="918" max="920" width="8.83203125" bestFit="1" customWidth="1"/>
    <col min="921" max="922" width="9.83203125" bestFit="1" customWidth="1"/>
    <col min="935" max="936" width="9.83203125" bestFit="1" customWidth="1"/>
    <col min="940" max="940" width="14.1640625" bestFit="1" customWidth="1"/>
  </cols>
  <sheetData>
    <row r="1" spans="1:5" x14ac:dyDescent="0.2">
      <c r="A1" s="5" t="s">
        <v>2031</v>
      </c>
      <c r="B1" t="s">
        <v>2088</v>
      </c>
    </row>
    <row r="2" spans="1:5" x14ac:dyDescent="0.2">
      <c r="A2" s="5" t="s">
        <v>2090</v>
      </c>
      <c r="B2" t="s">
        <v>2088</v>
      </c>
    </row>
    <row r="4" spans="1:5" x14ac:dyDescent="0.2">
      <c r="A4" s="5" t="s">
        <v>2089</v>
      </c>
      <c r="B4" s="5" t="s">
        <v>2033</v>
      </c>
    </row>
    <row r="5" spans="1:5" x14ac:dyDescent="0.2">
      <c r="A5" s="5" t="s">
        <v>2058</v>
      </c>
      <c r="B5" t="s">
        <v>74</v>
      </c>
      <c r="C5" t="s">
        <v>14</v>
      </c>
      <c r="D5" t="s">
        <v>20</v>
      </c>
      <c r="E5" t="s">
        <v>2059</v>
      </c>
    </row>
    <row r="6" spans="1:5" x14ac:dyDescent="0.2">
      <c r="A6" s="6" t="s">
        <v>2091</v>
      </c>
      <c r="B6">
        <v>6</v>
      </c>
      <c r="C6">
        <v>36</v>
      </c>
      <c r="D6">
        <v>49</v>
      </c>
      <c r="E6">
        <v>91</v>
      </c>
    </row>
    <row r="7" spans="1:5" x14ac:dyDescent="0.2">
      <c r="A7" s="6" t="s">
        <v>2092</v>
      </c>
      <c r="B7">
        <v>7</v>
      </c>
      <c r="C7">
        <v>28</v>
      </c>
      <c r="D7">
        <v>44</v>
      </c>
      <c r="E7">
        <v>79</v>
      </c>
    </row>
    <row r="8" spans="1:5" x14ac:dyDescent="0.2">
      <c r="A8" s="6" t="s">
        <v>2093</v>
      </c>
      <c r="B8">
        <v>4</v>
      </c>
      <c r="C8">
        <v>33</v>
      </c>
      <c r="D8">
        <v>49</v>
      </c>
      <c r="E8">
        <v>86</v>
      </c>
    </row>
    <row r="9" spans="1:5" x14ac:dyDescent="0.2">
      <c r="A9" s="6" t="s">
        <v>2094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6" t="s">
        <v>2095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6" t="s">
        <v>2096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6" t="s">
        <v>2097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6" t="s">
        <v>2098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6" t="s">
        <v>2099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6" t="s">
        <v>2100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6" t="s">
        <v>2101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6" t="s">
        <v>2102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6" t="s">
        <v>2059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ED45-96D1-AA41-8071-1BD2E68D2DA5}">
  <dimension ref="A1:H13"/>
  <sheetViews>
    <sheetView topLeftCell="A6" workbookViewId="0">
      <selection activeCell="L8" sqref="L8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6.5" bestFit="1" customWidth="1"/>
    <col min="8" max="8" width="18.33203125" bestFit="1" customWidth="1"/>
  </cols>
  <sheetData>
    <row r="1" spans="1:8" s="13" customFormat="1" x14ac:dyDescent="0.2">
      <c r="A1" s="13" t="s">
        <v>2110</v>
      </c>
      <c r="B1" s="15" t="s">
        <v>2071</v>
      </c>
      <c r="C1" s="15" t="s">
        <v>2072</v>
      </c>
      <c r="D1" s="15" t="s">
        <v>2073</v>
      </c>
      <c r="E1" s="15" t="s">
        <v>2074</v>
      </c>
      <c r="F1" s="15" t="s">
        <v>2075</v>
      </c>
      <c r="G1" s="15" t="s">
        <v>2076</v>
      </c>
      <c r="H1" s="15" t="s">
        <v>2077</v>
      </c>
    </row>
    <row r="2" spans="1:8" x14ac:dyDescent="0.2">
      <c r="A2" s="7" t="s">
        <v>2111</v>
      </c>
      <c r="B2" s="14">
        <f>COUNTIFS(Crowdfunding!$G$2:$G$1001,"successful",Crowdfunding!$D$2:$D$1001,"&lt;1000")</f>
        <v>30</v>
      </c>
      <c r="C2" s="14">
        <f>COUNTIFS(Crowdfunding!$G$2:$G$1001,"failed",Crowdfunding!$D$2:$D$1001,"&lt;1000")</f>
        <v>20</v>
      </c>
      <c r="D2" s="14">
        <f>COUNTIFS(Crowdfunding!$G$2:$G$1001,"canceled",Crowdfunding!$D$2:$D$1001,"&lt;1000")</f>
        <v>1</v>
      </c>
      <c r="E2">
        <f t="shared" ref="E2:E13" si="0">SUM(B2:D2)</f>
        <v>51</v>
      </c>
      <c r="F2" s="18">
        <f>B2/E2</f>
        <v>0.58823529411764708</v>
      </c>
      <c r="G2" s="20">
        <f>C2/E2</f>
        <v>0.39215686274509803</v>
      </c>
      <c r="H2" s="20">
        <f>D2/E2</f>
        <v>1.9607843137254902E-2</v>
      </c>
    </row>
    <row r="3" spans="1:8" x14ac:dyDescent="0.2">
      <c r="A3" s="7" t="s">
        <v>2109</v>
      </c>
      <c r="B3" s="14">
        <f>COUNTIFS(Crowdfunding!$G$2:$G$1001,"successful",Crowdfunding!$D$2:$D$1001,"&gt;=1000",Crowdfunding!$D$2:$D$1001,"&lt;=4999")</f>
        <v>191</v>
      </c>
      <c r="C3" s="14">
        <f>COUNTIFS(Crowdfunding!$G$2:$G$1001,"failed",Crowdfunding!$D$2:$D$1001,"&gt;=1000",Crowdfunding!$D$2:$D$1001,"&lt;=4999")</f>
        <v>38</v>
      </c>
      <c r="D3" s="14">
        <f>COUNTIFS(Crowdfunding!$G$2:$G$1001,"canceled",Crowdfunding!$D$2:$D$1001,"&gt;=1000",Crowdfunding!$D$2:$D$1001,"&lt;=4999")</f>
        <v>2</v>
      </c>
      <c r="E3">
        <f t="shared" si="0"/>
        <v>231</v>
      </c>
      <c r="F3" s="18">
        <f t="shared" ref="F3:F13" si="1">B3/E3</f>
        <v>0.82683982683982682</v>
      </c>
      <c r="G3" s="19">
        <f t="shared" ref="G3:G13" si="2">C3/E3</f>
        <v>0.16450216450216451</v>
      </c>
      <c r="H3" s="20">
        <f t="shared" ref="H3:H13" si="3">D3/E3</f>
        <v>8.658008658008658E-3</v>
      </c>
    </row>
    <row r="4" spans="1:8" x14ac:dyDescent="0.2">
      <c r="A4" s="7" t="s">
        <v>2078</v>
      </c>
      <c r="B4" s="14">
        <f>COUNTIFS(Crowdfunding!$G$2:$G$1001,"successful",Crowdfunding!$D$2:$D$1001,"&gt;=5000",Crowdfunding!$D$2:$D$1001,"&lt;=9999")</f>
        <v>164</v>
      </c>
      <c r="C4" s="14">
        <f>COUNTIFS(Crowdfunding!$G$2:$G$1001,"failed",Crowdfunding!$D$2:$D$1001,"&gt;=5000",Crowdfunding!$D$2:$D$1001,"&lt;=9999")</f>
        <v>126</v>
      </c>
      <c r="D4" s="14">
        <f>COUNTIFS(Crowdfunding!$G$2:$G$1001,"canceled",Crowdfunding!$D$2:$D$1001,"&gt;=5000",Crowdfunding!$D$2:$D$1001,"&lt;=9999")</f>
        <v>25</v>
      </c>
      <c r="E4">
        <f t="shared" si="0"/>
        <v>315</v>
      </c>
      <c r="F4" s="18">
        <f t="shared" si="1"/>
        <v>0.52063492063492067</v>
      </c>
      <c r="G4" s="19">
        <f t="shared" si="2"/>
        <v>0.4</v>
      </c>
      <c r="H4" s="20">
        <f t="shared" si="3"/>
        <v>7.9365079365079361E-2</v>
      </c>
    </row>
    <row r="5" spans="1:8" x14ac:dyDescent="0.2">
      <c r="A5" s="7" t="s">
        <v>2079</v>
      </c>
      <c r="B5" s="14">
        <f>COUNTIFS(Crowdfunding!$G$2:$G$1001,"successful",Crowdfunding!$D$2:$D$1001,"&gt;=10000",Crowdfunding!$D$2:$D$1001,"&lt;=14999")</f>
        <v>4</v>
      </c>
      <c r="C5" s="14">
        <f>COUNTIFS(Crowdfunding!$G$2:$G$1001,"failed",Crowdfunding!$D$2:$D$1001,"&gt;=10000",Crowdfunding!$D$2:$D$1001,"&lt;=14999")</f>
        <v>5</v>
      </c>
      <c r="D5" s="14">
        <f>COUNTIFS(Crowdfunding!$G$2:$G$1001,"canceled",Crowdfunding!$D$2:$D$1001,"&gt;=10000",Crowdfunding!$D$2:$D$1001,"&lt;=14999")</f>
        <v>0</v>
      </c>
      <c r="E5">
        <f t="shared" si="0"/>
        <v>9</v>
      </c>
      <c r="F5" s="18">
        <f t="shared" si="1"/>
        <v>0.44444444444444442</v>
      </c>
      <c r="G5" s="19">
        <f t="shared" si="2"/>
        <v>0.55555555555555558</v>
      </c>
      <c r="H5" s="20">
        <f t="shared" si="3"/>
        <v>0</v>
      </c>
    </row>
    <row r="6" spans="1:8" x14ac:dyDescent="0.2">
      <c r="A6" s="7" t="s">
        <v>2080</v>
      </c>
      <c r="B6" s="14">
        <f>COUNTIFS(Crowdfunding!$G$2:$G$1001,"successful",Crowdfunding!$D$2:$D$1001,"&gt;=15000",Crowdfunding!$D$2:$D$1001,"&lt;=19999")</f>
        <v>10</v>
      </c>
      <c r="C6" s="14">
        <f>COUNTIFS(Crowdfunding!$G$2:$G$1001,"failed",Crowdfunding!$D$2:$D$1001,"&gt;=15000",Crowdfunding!$D$2:$D$1001,"&lt;=19999")</f>
        <v>0</v>
      </c>
      <c r="D6" s="14">
        <f>COUNTIFS(Crowdfunding!$G$2:$G$1001,"canceled",Crowdfunding!$D$2:$D$1001,"&gt;=15000",Crowdfunding!$D$2:$D$1001,"&lt;=19999")</f>
        <v>0</v>
      </c>
      <c r="E6">
        <f t="shared" si="0"/>
        <v>10</v>
      </c>
      <c r="F6" s="18">
        <f t="shared" si="1"/>
        <v>1</v>
      </c>
      <c r="G6" s="19">
        <f t="shared" si="2"/>
        <v>0</v>
      </c>
      <c r="H6" s="20">
        <f t="shared" si="3"/>
        <v>0</v>
      </c>
    </row>
    <row r="7" spans="1:8" x14ac:dyDescent="0.2">
      <c r="A7" s="7" t="s">
        <v>2081</v>
      </c>
      <c r="B7" s="14">
        <f>COUNTIFS(Crowdfunding!$G$2:$G$1001,"successful",Crowdfunding!$D$2:$D$1001,"&gt;=20000",Crowdfunding!$D$2:$D$1001,"&lt;=24999")</f>
        <v>7</v>
      </c>
      <c r="C7" s="14">
        <f>COUNTIFS(Crowdfunding!$G$2:$G$1001,"failed",Crowdfunding!$D$2:$D$1001,"&gt;=20000",Crowdfunding!$D$2:$D$1001,"&lt;=24999")</f>
        <v>0</v>
      </c>
      <c r="D7" s="14">
        <f>COUNTIFS(Crowdfunding!$G$2:$G$1001,"canceled",Crowdfunding!$D$2:$D$1001,"&gt;=20000",Crowdfunding!$D$2:$D$1001,"&lt;=24999")</f>
        <v>0</v>
      </c>
      <c r="E7">
        <f t="shared" si="0"/>
        <v>7</v>
      </c>
      <c r="F7" s="18">
        <f t="shared" si="1"/>
        <v>1</v>
      </c>
      <c r="G7" s="19">
        <f t="shared" si="2"/>
        <v>0</v>
      </c>
      <c r="H7" s="20">
        <f t="shared" si="3"/>
        <v>0</v>
      </c>
    </row>
    <row r="8" spans="1:8" x14ac:dyDescent="0.2">
      <c r="A8" s="7" t="s">
        <v>2082</v>
      </c>
      <c r="B8" s="14">
        <f>COUNTIFS(Crowdfunding!$G$2:$G$1001,"successful",Crowdfunding!$D$2:$D$1001,"&gt;=25000",Crowdfunding!$D$2:$D$1001,"&lt;=29999")</f>
        <v>11</v>
      </c>
      <c r="C8" s="14">
        <f>COUNTIFS(Crowdfunding!$G$2:$G$1001,"failed",Crowdfunding!$D$2:$D$1001,"&gt;=25000",Crowdfunding!$D$2:$D$1001,"&lt;=29999")</f>
        <v>3</v>
      </c>
      <c r="D8" s="14">
        <f>COUNTIFS(Crowdfunding!$G$2:$G$1001,"canceled",Crowdfunding!$D$2:$D$1001,"&gt;=25000",Crowdfunding!$D$2:$D$1001,"&lt;=29999")</f>
        <v>0</v>
      </c>
      <c r="E8">
        <f t="shared" si="0"/>
        <v>14</v>
      </c>
      <c r="F8" s="18">
        <f t="shared" si="1"/>
        <v>0.7857142857142857</v>
      </c>
      <c r="G8" s="19">
        <f t="shared" si="2"/>
        <v>0.21428571428571427</v>
      </c>
      <c r="H8" s="20">
        <f t="shared" si="3"/>
        <v>0</v>
      </c>
    </row>
    <row r="9" spans="1:8" x14ac:dyDescent="0.2">
      <c r="A9" s="7" t="s">
        <v>2083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0"/>
        <v>7</v>
      </c>
      <c r="F9" s="18">
        <f t="shared" si="1"/>
        <v>1</v>
      </c>
      <c r="G9" s="19">
        <f t="shared" si="2"/>
        <v>0</v>
      </c>
      <c r="H9" s="20">
        <f t="shared" si="3"/>
        <v>0</v>
      </c>
    </row>
    <row r="10" spans="1:8" x14ac:dyDescent="0.2">
      <c r="A10" s="7" t="s">
        <v>2084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0"/>
        <v>12</v>
      </c>
      <c r="F10" s="18">
        <f t="shared" si="1"/>
        <v>0.66666666666666663</v>
      </c>
      <c r="G10" s="19">
        <f t="shared" si="2"/>
        <v>0.25</v>
      </c>
      <c r="H10" s="20">
        <f t="shared" si="3"/>
        <v>8.3333333333333329E-2</v>
      </c>
    </row>
    <row r="11" spans="1:8" x14ac:dyDescent="0.2">
      <c r="A11" s="7" t="s">
        <v>2085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0"/>
        <v>14</v>
      </c>
      <c r="F11" s="18">
        <f t="shared" si="1"/>
        <v>0.7857142857142857</v>
      </c>
      <c r="G11" s="19">
        <f t="shared" si="2"/>
        <v>0.21428571428571427</v>
      </c>
      <c r="H11" s="20">
        <f t="shared" si="3"/>
        <v>0</v>
      </c>
    </row>
    <row r="12" spans="1:8" x14ac:dyDescent="0.2">
      <c r="A12" s="7" t="s">
        <v>2086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0"/>
        <v>11</v>
      </c>
      <c r="F12" s="18">
        <f t="shared" si="1"/>
        <v>0.72727272727272729</v>
      </c>
      <c r="G12" s="19">
        <f t="shared" si="2"/>
        <v>0.27272727272727271</v>
      </c>
      <c r="H12" s="20">
        <f t="shared" si="3"/>
        <v>0</v>
      </c>
    </row>
    <row r="13" spans="1:8" x14ac:dyDescent="0.2">
      <c r="A13" s="7" t="s">
        <v>2087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8">
        <f t="shared" si="1"/>
        <v>0.3737704918032787</v>
      </c>
      <c r="G13" s="19">
        <f t="shared" si="2"/>
        <v>0.53442622950819674</v>
      </c>
      <c r="H13" s="20">
        <f t="shared" si="3"/>
        <v>9.1803278688524587E-2</v>
      </c>
    </row>
  </sheetData>
  <phoneticPr fontId="20" type="noConversion"/>
  <pageMargins left="0.7" right="0.7" top="0.75" bottom="0.75" header="0.3" footer="0.3"/>
  <ignoredErrors>
    <ignoredError sqref="C3:D3 B4:C4 C5:C13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D6B3-AF47-694C-B8A2-B9758C829F60}">
  <dimension ref="A1:O566"/>
  <sheetViews>
    <sheetView workbookViewId="0">
      <selection activeCell="E1" sqref="E1:E1048576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13" bestFit="1" customWidth="1"/>
    <col min="6" max="6" width="18.33203125" bestFit="1" customWidth="1"/>
    <col min="7" max="7" width="11.83203125" customWidth="1"/>
    <col min="13" max="13" width="21.6640625" bestFit="1" customWidth="1"/>
    <col min="14" max="15" width="11.33203125" bestFit="1" customWidth="1"/>
  </cols>
  <sheetData>
    <row r="1" spans="1:15" x14ac:dyDescent="0.2">
      <c r="A1" s="1" t="s">
        <v>4</v>
      </c>
      <c r="B1" s="1" t="s">
        <v>5</v>
      </c>
      <c r="C1" s="1" t="s">
        <v>4</v>
      </c>
      <c r="D1" s="1" t="s">
        <v>5</v>
      </c>
      <c r="F1" s="4" t="s">
        <v>2112</v>
      </c>
      <c r="G1" s="1" t="s">
        <v>20</v>
      </c>
      <c r="H1" s="1" t="s">
        <v>14</v>
      </c>
      <c r="J1" s="23" t="s">
        <v>2119</v>
      </c>
      <c r="K1" s="23"/>
      <c r="L1" s="23"/>
      <c r="M1" s="23"/>
      <c r="N1" s="23"/>
      <c r="O1" s="23"/>
    </row>
    <row r="2" spans="1:15" x14ac:dyDescent="0.2">
      <c r="A2" t="s">
        <v>20</v>
      </c>
      <c r="B2">
        <v>158</v>
      </c>
      <c r="C2" t="s">
        <v>14</v>
      </c>
      <c r="D2">
        <v>0</v>
      </c>
      <c r="J2" s="22"/>
      <c r="K2" s="24" t="s">
        <v>2122</v>
      </c>
      <c r="L2" s="24" t="s">
        <v>2114</v>
      </c>
      <c r="M2" s="24" t="s">
        <v>2115</v>
      </c>
      <c r="N2" s="24" t="s">
        <v>2116</v>
      </c>
      <c r="O2" s="24" t="s">
        <v>2117</v>
      </c>
    </row>
    <row r="3" spans="1:15" x14ac:dyDescent="0.2">
      <c r="A3" t="s">
        <v>20</v>
      </c>
      <c r="B3">
        <v>1425</v>
      </c>
      <c r="C3" t="s">
        <v>14</v>
      </c>
      <c r="D3">
        <v>24</v>
      </c>
      <c r="F3" t="s">
        <v>2103</v>
      </c>
      <c r="G3" s="8">
        <f>AVERAGE(successful)</f>
        <v>851.14690265486729</v>
      </c>
      <c r="H3" s="8">
        <f>AVERAGE(failed)</f>
        <v>585.61538461538464</v>
      </c>
      <c r="J3" s="22" t="s">
        <v>2120</v>
      </c>
      <c r="K3" s="26">
        <f>QUARTILE(B2:B566,1)</f>
        <v>128</v>
      </c>
      <c r="L3" s="26">
        <f>QUARTILE(B2:B566,3)</f>
        <v>1280</v>
      </c>
      <c r="M3" s="27">
        <f>L3-K3</f>
        <v>1152</v>
      </c>
      <c r="N3" s="22">
        <f>L3+(1.5*M3)</f>
        <v>3008</v>
      </c>
      <c r="O3" s="22">
        <f>K3-(1.5*M3)</f>
        <v>-1600</v>
      </c>
    </row>
    <row r="4" spans="1:15" x14ac:dyDescent="0.2">
      <c r="A4" t="s">
        <v>20</v>
      </c>
      <c r="B4">
        <v>174</v>
      </c>
      <c r="C4" t="s">
        <v>14</v>
      </c>
      <c r="D4">
        <v>53</v>
      </c>
      <c r="F4" t="s">
        <v>2104</v>
      </c>
      <c r="G4">
        <f>MEDIAN(successful)</f>
        <v>201</v>
      </c>
      <c r="H4">
        <f>MEDIAN(failed)</f>
        <v>114.5</v>
      </c>
      <c r="J4" s="22" t="s">
        <v>2121</v>
      </c>
      <c r="K4" s="26">
        <f>QUARTILE(D2:D365,1)</f>
        <v>38</v>
      </c>
      <c r="L4" s="26">
        <f>QUARTILE(D2:D365,3)</f>
        <v>784.5</v>
      </c>
      <c r="M4" s="27">
        <f>L4-K4</f>
        <v>746.5</v>
      </c>
      <c r="N4" s="22">
        <f>L4+(1.5*M4)</f>
        <v>1904.25</v>
      </c>
      <c r="O4" s="22">
        <f>K4-(1.5*M4)</f>
        <v>-1081.75</v>
      </c>
    </row>
    <row r="5" spans="1:15" x14ac:dyDescent="0.2">
      <c r="A5" t="s">
        <v>20</v>
      </c>
      <c r="B5">
        <v>227</v>
      </c>
      <c r="C5" t="s">
        <v>14</v>
      </c>
      <c r="D5">
        <v>18</v>
      </c>
      <c r="F5" t="s">
        <v>2105</v>
      </c>
      <c r="G5">
        <f>MIN(successful)</f>
        <v>16</v>
      </c>
      <c r="H5">
        <f>MIN(failed)</f>
        <v>0</v>
      </c>
    </row>
    <row r="6" spans="1:15" ht="19" customHeight="1" x14ac:dyDescent="0.2">
      <c r="A6" t="s">
        <v>20</v>
      </c>
      <c r="B6">
        <v>220</v>
      </c>
      <c r="C6" t="s">
        <v>14</v>
      </c>
      <c r="D6">
        <v>44</v>
      </c>
      <c r="F6" t="s">
        <v>2106</v>
      </c>
      <c r="G6">
        <f>MAX(successful)</f>
        <v>7295</v>
      </c>
      <c r="H6">
        <f>MAX(failed)</f>
        <v>6080</v>
      </c>
      <c r="J6" s="25" t="s">
        <v>2123</v>
      </c>
      <c r="K6" s="25"/>
      <c r="L6" s="25"/>
      <c r="M6" s="25"/>
      <c r="N6" s="25"/>
      <c r="O6" s="25"/>
    </row>
    <row r="7" spans="1:15" x14ac:dyDescent="0.2">
      <c r="A7" t="s">
        <v>20</v>
      </c>
      <c r="B7">
        <v>98</v>
      </c>
      <c r="C7" t="s">
        <v>14</v>
      </c>
      <c r="D7">
        <v>27</v>
      </c>
      <c r="F7" t="s">
        <v>2108</v>
      </c>
      <c r="G7" s="9">
        <f>_xlfn.VAR.P(successful)</f>
        <v>1603373.7324019109</v>
      </c>
      <c r="H7" s="9">
        <f>_xlfn.VAR.P(failed)</f>
        <v>921574.68174133555</v>
      </c>
      <c r="J7" s="25"/>
      <c r="K7" s="25"/>
      <c r="L7" s="25"/>
      <c r="M7" s="25"/>
      <c r="N7" s="25"/>
      <c r="O7" s="25"/>
    </row>
    <row r="8" spans="1:15" x14ac:dyDescent="0.2">
      <c r="A8" t="s">
        <v>20</v>
      </c>
      <c r="B8">
        <v>100</v>
      </c>
      <c r="C8" t="s">
        <v>14</v>
      </c>
      <c r="D8">
        <v>55</v>
      </c>
      <c r="F8" t="s">
        <v>2107</v>
      </c>
      <c r="G8" s="9">
        <f>_xlfn.STDEV.P(successful)</f>
        <v>1266.2439466397898</v>
      </c>
      <c r="H8" s="9">
        <f>_xlfn.STDEV.P(failed)</f>
        <v>959.98681331637863</v>
      </c>
      <c r="J8" s="25"/>
      <c r="K8" s="25"/>
      <c r="L8" s="25"/>
      <c r="M8" s="25"/>
      <c r="N8" s="25"/>
      <c r="O8" s="25"/>
    </row>
    <row r="9" spans="1:15" x14ac:dyDescent="0.2">
      <c r="A9" t="s">
        <v>20</v>
      </c>
      <c r="B9">
        <v>1249</v>
      </c>
      <c r="C9" t="s">
        <v>14</v>
      </c>
      <c r="D9">
        <v>200</v>
      </c>
    </row>
    <row r="10" spans="1:15" x14ac:dyDescent="0.2">
      <c r="A10" t="s">
        <v>20</v>
      </c>
      <c r="B10">
        <v>1396</v>
      </c>
      <c r="C10" t="s">
        <v>14</v>
      </c>
      <c r="D10">
        <v>452</v>
      </c>
    </row>
    <row r="11" spans="1:15" x14ac:dyDescent="0.2">
      <c r="A11" t="s">
        <v>20</v>
      </c>
      <c r="B11">
        <v>890</v>
      </c>
      <c r="C11" t="s">
        <v>14</v>
      </c>
      <c r="D11">
        <v>674</v>
      </c>
    </row>
    <row r="12" spans="1:15" x14ac:dyDescent="0.2">
      <c r="A12" t="s">
        <v>20</v>
      </c>
      <c r="B12">
        <v>142</v>
      </c>
      <c r="C12" t="s">
        <v>14</v>
      </c>
      <c r="D12">
        <v>558</v>
      </c>
    </row>
    <row r="13" spans="1:15" x14ac:dyDescent="0.2">
      <c r="A13" t="s">
        <v>20</v>
      </c>
      <c r="B13">
        <v>2673</v>
      </c>
      <c r="C13" t="s">
        <v>14</v>
      </c>
      <c r="D13">
        <v>15</v>
      </c>
    </row>
    <row r="14" spans="1:15" x14ac:dyDescent="0.2">
      <c r="A14" t="s">
        <v>20</v>
      </c>
      <c r="B14">
        <v>163</v>
      </c>
      <c r="C14" t="s">
        <v>14</v>
      </c>
      <c r="D14">
        <v>2307</v>
      </c>
    </row>
    <row r="15" spans="1:15" x14ac:dyDescent="0.2">
      <c r="A15" t="s">
        <v>20</v>
      </c>
      <c r="B15">
        <v>2220</v>
      </c>
      <c r="C15" t="s">
        <v>14</v>
      </c>
      <c r="D15">
        <v>88</v>
      </c>
    </row>
    <row r="16" spans="1:15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autoFilter ref="A1:D566" xr:uid="{112DD6B3-AF47-694C-B8A2-B9758C829F60}"/>
  <mergeCells count="2">
    <mergeCell ref="J1:O1"/>
    <mergeCell ref="J6:O8"/>
  </mergeCells>
  <conditionalFormatting sqref="A1:A10481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ntainsText" dxfId="17" priority="9" operator="containsText" text="live">
      <formula>NOT(ISERROR(SEARCH("live",A2)))</formula>
    </cfRule>
    <cfRule type="containsText" dxfId="16" priority="10" operator="containsText" text="canceled">
      <formula>NOT(ISERROR(SEARCH("canceled",A2)))</formula>
    </cfRule>
    <cfRule type="containsText" dxfId="15" priority="11" operator="containsText" text="failed">
      <formula>NOT(ISERROR(SEARCH("failed",A2)))</formula>
    </cfRule>
    <cfRule type="containsText" dxfId="14" priority="12" operator="containsText" text="successful">
      <formula>NOT(ISERROR(SEARCH("successful",A2)))</formula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3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365">
    <cfRule type="containsText" dxfId="13" priority="3" operator="containsText" text="live">
      <formula>NOT(ISERROR(SEARCH("live",C2)))</formula>
    </cfRule>
    <cfRule type="containsText" dxfId="12" priority="4" operator="containsText" text="canceled">
      <formula>NOT(ISERROR(SEARCH("canceled",C2)))</formula>
    </cfRule>
    <cfRule type="containsText" dxfId="11" priority="5" operator="containsText" text="failed">
      <formula>NOT(ISERROR(SEARCH("failed",C2)))</formula>
    </cfRule>
    <cfRule type="containsText" dxfId="10" priority="6" operator="containsText" text="successful">
      <formula>NOT(ISERROR(SEARCH("successful",C2)))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6617-0DD3-1747-98FB-0486E8B85AEA}">
  <dimension ref="A1:S566"/>
  <sheetViews>
    <sheetView workbookViewId="0">
      <selection activeCell="J1" sqref="J1:L8"/>
    </sheetView>
  </sheetViews>
  <sheetFormatPr baseColWidth="10" defaultRowHeight="16" x14ac:dyDescent="0.2"/>
  <cols>
    <col min="1" max="1" width="9.5" bestFit="1" customWidth="1"/>
    <col min="2" max="2" width="13" bestFit="1" customWidth="1"/>
    <col min="6" max="6" width="13" bestFit="1" customWidth="1"/>
    <col min="7" max="7" width="13" customWidth="1"/>
    <col min="10" max="10" width="18.33203125" bestFit="1" customWidth="1"/>
    <col min="11" max="11" width="11.83203125" customWidth="1"/>
    <col min="17" max="17" width="21.6640625" bestFit="1" customWidth="1"/>
    <col min="18" max="19" width="11.33203125" bestFit="1" customWidth="1"/>
  </cols>
  <sheetData>
    <row r="1" spans="1:19" x14ac:dyDescent="0.2">
      <c r="A1" s="1" t="s">
        <v>4</v>
      </c>
      <c r="B1" s="1" t="s">
        <v>5</v>
      </c>
      <c r="C1" s="13" t="s">
        <v>2118</v>
      </c>
      <c r="D1" s="1" t="s">
        <v>3</v>
      </c>
      <c r="E1" s="1" t="s">
        <v>4</v>
      </c>
      <c r="F1" s="1" t="s">
        <v>5</v>
      </c>
      <c r="G1" s="1" t="s">
        <v>3</v>
      </c>
      <c r="H1" s="13" t="s">
        <v>2118</v>
      </c>
      <c r="J1" s="4" t="s">
        <v>2112</v>
      </c>
      <c r="K1" s="1" t="s">
        <v>20</v>
      </c>
      <c r="L1" s="1" t="s">
        <v>14</v>
      </c>
      <c r="N1" s="23" t="s">
        <v>2119</v>
      </c>
      <c r="O1" s="23"/>
      <c r="P1" s="23"/>
      <c r="Q1" s="23"/>
      <c r="R1" s="23"/>
      <c r="S1" s="23"/>
    </row>
    <row r="2" spans="1:19" x14ac:dyDescent="0.2">
      <c r="A2" t="s">
        <v>20</v>
      </c>
      <c r="B2">
        <v>158</v>
      </c>
      <c r="C2" t="b">
        <f>IF(OR(B2&lt;$S$3,B2&gt;$R$3),TRUE,FALSE)</f>
        <v>0</v>
      </c>
      <c r="D2">
        <v>14560</v>
      </c>
      <c r="E2" t="s">
        <v>14</v>
      </c>
      <c r="F2">
        <v>0</v>
      </c>
      <c r="G2">
        <v>0</v>
      </c>
      <c r="H2" t="b">
        <f>IF(OR(F2&lt;$S$4,F2&gt;$R$4),TRUE,FALSE)</f>
        <v>0</v>
      </c>
      <c r="N2" s="22"/>
      <c r="O2" s="24" t="s">
        <v>2122</v>
      </c>
      <c r="P2" s="24" t="s">
        <v>2114</v>
      </c>
      <c r="Q2" s="24" t="s">
        <v>2115</v>
      </c>
      <c r="R2" s="24" t="s">
        <v>2116</v>
      </c>
      <c r="S2" s="24" t="s">
        <v>2117</v>
      </c>
    </row>
    <row r="3" spans="1:19" x14ac:dyDescent="0.2">
      <c r="A3" t="s">
        <v>20</v>
      </c>
      <c r="B3">
        <v>1425</v>
      </c>
      <c r="C3" t="b">
        <f t="shared" ref="C3:C66" si="0">IF(OR(B3&lt;$S$3,B3&gt;$R$3),TRUE,FALSE)</f>
        <v>0</v>
      </c>
      <c r="D3">
        <v>142523</v>
      </c>
      <c r="E3" t="s">
        <v>14</v>
      </c>
      <c r="F3">
        <v>24</v>
      </c>
      <c r="G3">
        <v>2477</v>
      </c>
      <c r="H3" t="b">
        <f t="shared" ref="H3:H66" si="1">IF(OR(F3&lt;$S$4,F3&gt;$R$4),TRUE,FALSE)</f>
        <v>0</v>
      </c>
      <c r="J3" t="s">
        <v>2103</v>
      </c>
      <c r="K3" s="8">
        <f>AVERAGE(successful)</f>
        <v>851.14690265486729</v>
      </c>
      <c r="L3" s="8">
        <f>AVERAGE(failed)</f>
        <v>585.61538461538464</v>
      </c>
      <c r="N3" s="22" t="s">
        <v>2120</v>
      </c>
      <c r="O3" s="26">
        <f>QUARTILE(B2:B566,1)</f>
        <v>128</v>
      </c>
      <c r="P3" s="26">
        <f>QUARTILE(B2:B566,3)</f>
        <v>1280</v>
      </c>
      <c r="Q3" s="27">
        <f>P3-O3</f>
        <v>1152</v>
      </c>
      <c r="R3" s="22">
        <f>P3+(1.5*Q3)</f>
        <v>3008</v>
      </c>
      <c r="S3" s="22">
        <f>O3-(1.5*Q3)</f>
        <v>-1600</v>
      </c>
    </row>
    <row r="4" spans="1:19" x14ac:dyDescent="0.2">
      <c r="A4" t="s">
        <v>20</v>
      </c>
      <c r="B4">
        <v>174</v>
      </c>
      <c r="C4" t="b">
        <f t="shared" si="0"/>
        <v>0</v>
      </c>
      <c r="D4">
        <v>13195</v>
      </c>
      <c r="E4" t="s">
        <v>14</v>
      </c>
      <c r="F4">
        <v>53</v>
      </c>
      <c r="G4">
        <v>5265</v>
      </c>
      <c r="H4" t="b">
        <f t="shared" si="1"/>
        <v>0</v>
      </c>
      <c r="J4" t="s">
        <v>2104</v>
      </c>
      <c r="K4">
        <f>MEDIAN(successful)</f>
        <v>201</v>
      </c>
      <c r="L4">
        <f>MEDIAN(failed)</f>
        <v>114.5</v>
      </c>
      <c r="N4" s="22" t="s">
        <v>2121</v>
      </c>
      <c r="O4" s="26">
        <f>QUARTILE(F2:F365,1)</f>
        <v>38</v>
      </c>
      <c r="P4" s="26">
        <f>QUARTILE(F2:F365,3)</f>
        <v>784.5</v>
      </c>
      <c r="Q4" s="27">
        <f>P4-O4</f>
        <v>746.5</v>
      </c>
      <c r="R4" s="22">
        <f>P4+(1.5*Q4)</f>
        <v>1904.25</v>
      </c>
      <c r="S4" s="22">
        <f>O4-(1.5*Q4)</f>
        <v>-1081.75</v>
      </c>
    </row>
    <row r="5" spans="1:19" x14ac:dyDescent="0.2">
      <c r="A5" t="s">
        <v>20</v>
      </c>
      <c r="B5">
        <v>227</v>
      </c>
      <c r="C5" t="b">
        <f t="shared" si="0"/>
        <v>0</v>
      </c>
      <c r="D5">
        <v>14741</v>
      </c>
      <c r="E5" t="s">
        <v>14</v>
      </c>
      <c r="F5">
        <v>18</v>
      </c>
      <c r="G5">
        <v>1090</v>
      </c>
      <c r="H5" t="b">
        <f t="shared" si="1"/>
        <v>0</v>
      </c>
      <c r="J5" t="s">
        <v>2105</v>
      </c>
      <c r="K5">
        <f>MIN(successful)</f>
        <v>16</v>
      </c>
      <c r="L5">
        <f>MIN(failed)</f>
        <v>0</v>
      </c>
    </row>
    <row r="6" spans="1:19" ht="19" customHeight="1" x14ac:dyDescent="0.2">
      <c r="A6" t="s">
        <v>20</v>
      </c>
      <c r="B6">
        <v>220</v>
      </c>
      <c r="C6" t="b">
        <f t="shared" si="0"/>
        <v>0</v>
      </c>
      <c r="D6">
        <v>13838</v>
      </c>
      <c r="E6" t="s">
        <v>14</v>
      </c>
      <c r="F6">
        <v>44</v>
      </c>
      <c r="G6">
        <v>3208</v>
      </c>
      <c r="H6" t="b">
        <f t="shared" si="1"/>
        <v>0</v>
      </c>
      <c r="J6" t="s">
        <v>2106</v>
      </c>
      <c r="K6">
        <f>MAX(successful)</f>
        <v>7295</v>
      </c>
      <c r="L6">
        <f>MAX(failed)</f>
        <v>6080</v>
      </c>
      <c r="N6" s="25" t="s">
        <v>2123</v>
      </c>
      <c r="O6" s="25"/>
      <c r="P6" s="25"/>
      <c r="Q6" s="25"/>
      <c r="R6" s="25"/>
      <c r="S6" s="25"/>
    </row>
    <row r="7" spans="1:19" x14ac:dyDescent="0.2">
      <c r="A7" t="s">
        <v>20</v>
      </c>
      <c r="B7">
        <v>98</v>
      </c>
      <c r="C7" t="b">
        <f t="shared" si="0"/>
        <v>0</v>
      </c>
      <c r="D7">
        <v>10295</v>
      </c>
      <c r="E7" t="s">
        <v>14</v>
      </c>
      <c r="F7">
        <v>27</v>
      </c>
      <c r="G7">
        <v>3030</v>
      </c>
      <c r="H7" t="b">
        <f t="shared" si="1"/>
        <v>0</v>
      </c>
      <c r="J7" t="s">
        <v>2108</v>
      </c>
      <c r="K7" s="9">
        <f>_xlfn.VAR.P(successful)</f>
        <v>1603373.7324019109</v>
      </c>
      <c r="L7" s="9">
        <f>_xlfn.VAR.P(failed)</f>
        <v>921574.68174133555</v>
      </c>
      <c r="N7" s="25"/>
      <c r="O7" s="25"/>
      <c r="P7" s="25"/>
      <c r="Q7" s="25"/>
      <c r="R7" s="25"/>
      <c r="S7" s="25"/>
    </row>
    <row r="8" spans="1:19" x14ac:dyDescent="0.2">
      <c r="A8" t="s">
        <v>20</v>
      </c>
      <c r="B8">
        <v>100</v>
      </c>
      <c r="C8" t="b">
        <f t="shared" si="0"/>
        <v>0</v>
      </c>
      <c r="D8">
        <v>11041</v>
      </c>
      <c r="E8" t="s">
        <v>14</v>
      </c>
      <c r="F8">
        <v>55</v>
      </c>
      <c r="G8">
        <v>5629</v>
      </c>
      <c r="H8" t="b">
        <f t="shared" si="1"/>
        <v>0</v>
      </c>
      <c r="J8" t="s">
        <v>2107</v>
      </c>
      <c r="K8" s="9">
        <f>_xlfn.STDEV.P(successful)</f>
        <v>1266.2439466397898</v>
      </c>
      <c r="L8" s="9">
        <f>_xlfn.STDEV.P(failed)</f>
        <v>959.98681331637863</v>
      </c>
      <c r="N8" s="25"/>
      <c r="O8" s="25"/>
      <c r="P8" s="25"/>
      <c r="Q8" s="25"/>
      <c r="R8" s="25"/>
      <c r="S8" s="25"/>
    </row>
    <row r="9" spans="1:19" x14ac:dyDescent="0.2">
      <c r="A9" t="s">
        <v>20</v>
      </c>
      <c r="B9">
        <v>1249</v>
      </c>
      <c r="C9" t="b">
        <f t="shared" si="0"/>
        <v>0</v>
      </c>
      <c r="D9">
        <v>134845</v>
      </c>
      <c r="E9" t="s">
        <v>14</v>
      </c>
      <c r="F9">
        <v>200</v>
      </c>
      <c r="G9">
        <v>18829</v>
      </c>
      <c r="H9" t="b">
        <f t="shared" si="1"/>
        <v>0</v>
      </c>
    </row>
    <row r="10" spans="1:19" x14ac:dyDescent="0.2">
      <c r="A10" t="s">
        <v>20</v>
      </c>
      <c r="B10">
        <v>1396</v>
      </c>
      <c r="C10" t="b">
        <f t="shared" si="0"/>
        <v>0</v>
      </c>
      <c r="D10">
        <v>147936</v>
      </c>
      <c r="E10" t="s">
        <v>14</v>
      </c>
      <c r="F10">
        <v>452</v>
      </c>
      <c r="G10">
        <v>38414</v>
      </c>
      <c r="H10" t="b">
        <f t="shared" si="1"/>
        <v>0</v>
      </c>
    </row>
    <row r="11" spans="1:19" x14ac:dyDescent="0.2">
      <c r="A11" t="s">
        <v>20</v>
      </c>
      <c r="B11">
        <v>890</v>
      </c>
      <c r="C11" t="b">
        <f t="shared" si="0"/>
        <v>0</v>
      </c>
      <c r="D11">
        <v>75690</v>
      </c>
      <c r="E11" t="s">
        <v>14</v>
      </c>
      <c r="F11">
        <v>674</v>
      </c>
      <c r="G11">
        <v>30331</v>
      </c>
      <c r="H11" t="b">
        <f>IF(OR(F11&lt;$S$4,F11&gt;$R$4),TRUE,FALSE)</f>
        <v>0</v>
      </c>
    </row>
    <row r="12" spans="1:19" x14ac:dyDescent="0.2">
      <c r="A12" t="s">
        <v>20</v>
      </c>
      <c r="B12">
        <v>142</v>
      </c>
      <c r="C12" t="b">
        <f t="shared" si="0"/>
        <v>0</v>
      </c>
      <c r="D12">
        <v>14942</v>
      </c>
      <c r="E12" t="s">
        <v>14</v>
      </c>
      <c r="F12">
        <v>558</v>
      </c>
      <c r="G12">
        <v>38533</v>
      </c>
      <c r="H12" t="b">
        <f t="shared" si="1"/>
        <v>0</v>
      </c>
    </row>
    <row r="13" spans="1:19" x14ac:dyDescent="0.2">
      <c r="A13" t="s">
        <v>20</v>
      </c>
      <c r="B13">
        <v>2673</v>
      </c>
      <c r="C13" t="b">
        <f t="shared" si="0"/>
        <v>0</v>
      </c>
      <c r="D13">
        <v>104257</v>
      </c>
      <c r="E13" t="s">
        <v>14</v>
      </c>
      <c r="F13">
        <v>15</v>
      </c>
      <c r="G13">
        <v>1599</v>
      </c>
      <c r="H13" t="b">
        <f t="shared" si="1"/>
        <v>0</v>
      </c>
    </row>
    <row r="14" spans="1:19" x14ac:dyDescent="0.2">
      <c r="A14" t="s">
        <v>20</v>
      </c>
      <c r="B14">
        <v>163</v>
      </c>
      <c r="C14" t="b">
        <f t="shared" si="0"/>
        <v>0</v>
      </c>
      <c r="D14">
        <v>11904</v>
      </c>
      <c r="E14" t="s">
        <v>14</v>
      </c>
      <c r="F14">
        <v>2307</v>
      </c>
      <c r="G14">
        <v>87676</v>
      </c>
      <c r="H14" t="b">
        <f t="shared" si="1"/>
        <v>1</v>
      </c>
    </row>
    <row r="15" spans="1:19" x14ac:dyDescent="0.2">
      <c r="A15" t="s">
        <v>20</v>
      </c>
      <c r="B15">
        <v>2220</v>
      </c>
      <c r="C15" t="b">
        <f t="shared" si="0"/>
        <v>0</v>
      </c>
      <c r="D15">
        <v>137635</v>
      </c>
      <c r="E15" t="s">
        <v>14</v>
      </c>
      <c r="F15">
        <v>88</v>
      </c>
      <c r="G15">
        <v>5027</v>
      </c>
      <c r="H15" t="b">
        <f t="shared" si="1"/>
        <v>0</v>
      </c>
    </row>
    <row r="16" spans="1:19" x14ac:dyDescent="0.2">
      <c r="A16" t="s">
        <v>20</v>
      </c>
      <c r="B16">
        <v>1606</v>
      </c>
      <c r="C16" t="b">
        <f t="shared" si="0"/>
        <v>0</v>
      </c>
      <c r="D16">
        <v>150965</v>
      </c>
      <c r="E16" t="s">
        <v>14</v>
      </c>
      <c r="F16">
        <v>48</v>
      </c>
      <c r="G16">
        <v>4530</v>
      </c>
      <c r="H16" t="b">
        <f t="shared" si="1"/>
        <v>0</v>
      </c>
    </row>
    <row r="17" spans="1:8" x14ac:dyDescent="0.2">
      <c r="A17" t="s">
        <v>20</v>
      </c>
      <c r="B17">
        <v>129</v>
      </c>
      <c r="C17" t="b">
        <f t="shared" si="0"/>
        <v>0</v>
      </c>
      <c r="D17">
        <v>14455</v>
      </c>
      <c r="E17" t="s">
        <v>14</v>
      </c>
      <c r="F17">
        <v>1</v>
      </c>
      <c r="G17">
        <v>2</v>
      </c>
      <c r="H17" t="b">
        <f t="shared" si="1"/>
        <v>0</v>
      </c>
    </row>
    <row r="18" spans="1:8" x14ac:dyDescent="0.2">
      <c r="A18" t="s">
        <v>20</v>
      </c>
      <c r="B18">
        <v>226</v>
      </c>
      <c r="C18" t="b">
        <f t="shared" si="0"/>
        <v>0</v>
      </c>
      <c r="D18">
        <v>10850</v>
      </c>
      <c r="E18" t="s">
        <v>14</v>
      </c>
      <c r="F18">
        <v>1467</v>
      </c>
      <c r="G18">
        <v>145243</v>
      </c>
      <c r="H18" t="b">
        <f t="shared" si="1"/>
        <v>0</v>
      </c>
    </row>
    <row r="19" spans="1:8" x14ac:dyDescent="0.2">
      <c r="A19" t="s">
        <v>20</v>
      </c>
      <c r="B19">
        <v>5419</v>
      </c>
      <c r="C19" t="b">
        <f t="shared" si="0"/>
        <v>1</v>
      </c>
      <c r="D19">
        <v>189666</v>
      </c>
      <c r="E19" t="s">
        <v>14</v>
      </c>
      <c r="F19">
        <v>75</v>
      </c>
      <c r="G19">
        <v>2459</v>
      </c>
      <c r="H19" t="b">
        <f t="shared" si="1"/>
        <v>0</v>
      </c>
    </row>
    <row r="20" spans="1:8" x14ac:dyDescent="0.2">
      <c r="A20" t="s">
        <v>20</v>
      </c>
      <c r="B20">
        <v>165</v>
      </c>
      <c r="C20" t="b">
        <f t="shared" si="0"/>
        <v>0</v>
      </c>
      <c r="D20">
        <v>14025</v>
      </c>
      <c r="E20" t="s">
        <v>14</v>
      </c>
      <c r="F20">
        <v>120</v>
      </c>
      <c r="G20">
        <v>5392</v>
      </c>
      <c r="H20" t="b">
        <f t="shared" si="1"/>
        <v>0</v>
      </c>
    </row>
    <row r="21" spans="1:8" x14ac:dyDescent="0.2">
      <c r="A21" t="s">
        <v>20</v>
      </c>
      <c r="B21">
        <v>1965</v>
      </c>
      <c r="C21" t="b">
        <f t="shared" si="0"/>
        <v>0</v>
      </c>
      <c r="D21">
        <v>188628</v>
      </c>
      <c r="E21" t="s">
        <v>14</v>
      </c>
      <c r="F21">
        <v>2253</v>
      </c>
      <c r="G21">
        <v>184750</v>
      </c>
      <c r="H21" t="b">
        <f t="shared" si="1"/>
        <v>1</v>
      </c>
    </row>
    <row r="22" spans="1:8" x14ac:dyDescent="0.2">
      <c r="A22" t="s">
        <v>20</v>
      </c>
      <c r="B22">
        <v>16</v>
      </c>
      <c r="C22" t="b">
        <f t="shared" si="0"/>
        <v>0</v>
      </c>
      <c r="D22">
        <v>1101</v>
      </c>
      <c r="E22" t="s">
        <v>14</v>
      </c>
      <c r="F22">
        <v>5</v>
      </c>
      <c r="G22">
        <v>557</v>
      </c>
      <c r="H22" t="b">
        <f t="shared" si="1"/>
        <v>0</v>
      </c>
    </row>
    <row r="23" spans="1:8" x14ac:dyDescent="0.2">
      <c r="A23" t="s">
        <v>20</v>
      </c>
      <c r="B23">
        <v>107</v>
      </c>
      <c r="C23" t="b">
        <f t="shared" si="0"/>
        <v>0</v>
      </c>
      <c r="D23">
        <v>11339</v>
      </c>
      <c r="E23" t="s">
        <v>14</v>
      </c>
      <c r="F23">
        <v>38</v>
      </c>
      <c r="G23">
        <v>2734</v>
      </c>
      <c r="H23" t="b">
        <f t="shared" si="1"/>
        <v>0</v>
      </c>
    </row>
    <row r="24" spans="1:8" x14ac:dyDescent="0.2">
      <c r="A24" t="s">
        <v>20</v>
      </c>
      <c r="B24">
        <v>134</v>
      </c>
      <c r="C24" t="b">
        <f t="shared" si="0"/>
        <v>0</v>
      </c>
      <c r="D24">
        <v>10085</v>
      </c>
      <c r="E24" t="s">
        <v>14</v>
      </c>
      <c r="F24">
        <v>12</v>
      </c>
      <c r="G24">
        <v>1307</v>
      </c>
      <c r="H24" t="b">
        <f t="shared" si="1"/>
        <v>0</v>
      </c>
    </row>
    <row r="25" spans="1:8" x14ac:dyDescent="0.2">
      <c r="A25" t="s">
        <v>20</v>
      </c>
      <c r="B25">
        <v>198</v>
      </c>
      <c r="C25" t="b">
        <f t="shared" si="0"/>
        <v>0</v>
      </c>
      <c r="D25">
        <v>14878</v>
      </c>
      <c r="E25" t="s">
        <v>14</v>
      </c>
      <c r="F25">
        <v>1684</v>
      </c>
      <c r="G25">
        <v>95993</v>
      </c>
      <c r="H25" t="b">
        <f t="shared" si="1"/>
        <v>0</v>
      </c>
    </row>
    <row r="26" spans="1:8" x14ac:dyDescent="0.2">
      <c r="A26" t="s">
        <v>20</v>
      </c>
      <c r="B26">
        <v>111</v>
      </c>
      <c r="C26" t="b">
        <f t="shared" si="0"/>
        <v>0</v>
      </c>
      <c r="D26">
        <v>11924</v>
      </c>
      <c r="E26" t="s">
        <v>14</v>
      </c>
      <c r="F26">
        <v>56</v>
      </c>
      <c r="G26">
        <v>4460</v>
      </c>
      <c r="H26" t="b">
        <f t="shared" si="1"/>
        <v>0</v>
      </c>
    </row>
    <row r="27" spans="1:8" x14ac:dyDescent="0.2">
      <c r="A27" t="s">
        <v>20</v>
      </c>
      <c r="B27">
        <v>222</v>
      </c>
      <c r="C27" t="b">
        <f t="shared" si="0"/>
        <v>0</v>
      </c>
      <c r="D27">
        <v>7991</v>
      </c>
      <c r="E27" t="s">
        <v>14</v>
      </c>
      <c r="F27">
        <v>838</v>
      </c>
      <c r="G27">
        <v>40228</v>
      </c>
      <c r="H27" t="b">
        <f t="shared" si="1"/>
        <v>0</v>
      </c>
    </row>
    <row r="28" spans="1:8" x14ac:dyDescent="0.2">
      <c r="A28" t="s">
        <v>20</v>
      </c>
      <c r="B28">
        <v>6212</v>
      </c>
      <c r="C28" t="b">
        <f t="shared" si="0"/>
        <v>1</v>
      </c>
      <c r="D28">
        <v>167717</v>
      </c>
      <c r="E28" t="s">
        <v>14</v>
      </c>
      <c r="F28">
        <v>1000</v>
      </c>
      <c r="G28">
        <v>39996</v>
      </c>
      <c r="H28" t="b">
        <f t="shared" si="1"/>
        <v>0</v>
      </c>
    </row>
    <row r="29" spans="1:8" x14ac:dyDescent="0.2">
      <c r="A29" t="s">
        <v>20</v>
      </c>
      <c r="B29">
        <v>98</v>
      </c>
      <c r="C29" t="b">
        <f t="shared" si="0"/>
        <v>0</v>
      </c>
      <c r="D29">
        <v>10541</v>
      </c>
      <c r="E29" t="s">
        <v>14</v>
      </c>
      <c r="F29">
        <v>1482</v>
      </c>
      <c r="G29">
        <v>123040</v>
      </c>
      <c r="H29" t="b">
        <f t="shared" si="1"/>
        <v>0</v>
      </c>
    </row>
    <row r="30" spans="1:8" x14ac:dyDescent="0.2">
      <c r="A30" t="s">
        <v>20</v>
      </c>
      <c r="B30">
        <v>92</v>
      </c>
      <c r="C30" t="b">
        <f t="shared" si="0"/>
        <v>0</v>
      </c>
      <c r="D30">
        <v>4247</v>
      </c>
      <c r="E30" t="s">
        <v>14</v>
      </c>
      <c r="F30">
        <v>106</v>
      </c>
      <c r="G30">
        <v>6132</v>
      </c>
      <c r="H30" t="b">
        <f t="shared" si="1"/>
        <v>0</v>
      </c>
    </row>
    <row r="31" spans="1:8" x14ac:dyDescent="0.2">
      <c r="A31" t="s">
        <v>20</v>
      </c>
      <c r="B31">
        <v>149</v>
      </c>
      <c r="C31" t="b">
        <f t="shared" si="0"/>
        <v>0</v>
      </c>
      <c r="D31">
        <v>7129</v>
      </c>
      <c r="E31" t="s">
        <v>14</v>
      </c>
      <c r="F31">
        <v>679</v>
      </c>
      <c r="G31">
        <v>74688</v>
      </c>
      <c r="H31" t="b">
        <f t="shared" si="1"/>
        <v>0</v>
      </c>
    </row>
    <row r="32" spans="1:8" x14ac:dyDescent="0.2">
      <c r="A32" t="s">
        <v>20</v>
      </c>
      <c r="B32">
        <v>2431</v>
      </c>
      <c r="C32" t="b">
        <f t="shared" si="0"/>
        <v>0</v>
      </c>
      <c r="D32">
        <v>128862</v>
      </c>
      <c r="E32" t="s">
        <v>14</v>
      </c>
      <c r="F32">
        <v>1220</v>
      </c>
      <c r="G32">
        <v>32951</v>
      </c>
      <c r="H32" t="b">
        <f t="shared" si="1"/>
        <v>0</v>
      </c>
    </row>
    <row r="33" spans="1:8" x14ac:dyDescent="0.2">
      <c r="A33" t="s">
        <v>20</v>
      </c>
      <c r="B33">
        <v>303</v>
      </c>
      <c r="C33" t="b">
        <f t="shared" si="0"/>
        <v>0</v>
      </c>
      <c r="D33">
        <v>13653</v>
      </c>
      <c r="E33" t="s">
        <v>14</v>
      </c>
      <c r="F33">
        <v>1</v>
      </c>
      <c r="G33">
        <v>1</v>
      </c>
      <c r="H33" t="b">
        <f t="shared" si="1"/>
        <v>0</v>
      </c>
    </row>
    <row r="34" spans="1:8" x14ac:dyDescent="0.2">
      <c r="A34" t="s">
        <v>20</v>
      </c>
      <c r="B34">
        <v>209</v>
      </c>
      <c r="C34" t="b">
        <f t="shared" si="0"/>
        <v>0</v>
      </c>
      <c r="D34">
        <v>12356</v>
      </c>
      <c r="E34" t="s">
        <v>14</v>
      </c>
      <c r="F34">
        <v>37</v>
      </c>
      <c r="G34">
        <v>2461</v>
      </c>
      <c r="H34" t="b">
        <f t="shared" si="1"/>
        <v>0</v>
      </c>
    </row>
    <row r="35" spans="1:8" x14ac:dyDescent="0.2">
      <c r="A35" t="s">
        <v>20</v>
      </c>
      <c r="B35">
        <v>131</v>
      </c>
      <c r="C35" t="b">
        <f t="shared" si="0"/>
        <v>0</v>
      </c>
      <c r="D35">
        <v>11746</v>
      </c>
      <c r="E35" t="s">
        <v>14</v>
      </c>
      <c r="F35">
        <v>60</v>
      </c>
      <c r="G35">
        <v>3079</v>
      </c>
      <c r="H35" t="b">
        <f t="shared" si="1"/>
        <v>0</v>
      </c>
    </row>
    <row r="36" spans="1:8" x14ac:dyDescent="0.2">
      <c r="A36" t="s">
        <v>20</v>
      </c>
      <c r="B36">
        <v>164</v>
      </c>
      <c r="C36" t="b">
        <f t="shared" si="0"/>
        <v>0</v>
      </c>
      <c r="D36">
        <v>11493</v>
      </c>
      <c r="E36" t="s">
        <v>14</v>
      </c>
      <c r="F36">
        <v>296</v>
      </c>
      <c r="G36">
        <v>21307</v>
      </c>
      <c r="H36" t="b">
        <f t="shared" si="1"/>
        <v>0</v>
      </c>
    </row>
    <row r="37" spans="1:8" x14ac:dyDescent="0.2">
      <c r="A37" t="s">
        <v>20</v>
      </c>
      <c r="B37">
        <v>201</v>
      </c>
      <c r="C37" t="b">
        <f t="shared" si="0"/>
        <v>0</v>
      </c>
      <c r="D37">
        <v>6243</v>
      </c>
      <c r="E37" t="s">
        <v>14</v>
      </c>
      <c r="F37">
        <v>3304</v>
      </c>
      <c r="G37">
        <v>145382</v>
      </c>
      <c r="H37" t="b">
        <f t="shared" si="1"/>
        <v>1</v>
      </c>
    </row>
    <row r="38" spans="1:8" x14ac:dyDescent="0.2">
      <c r="A38" t="s">
        <v>20</v>
      </c>
      <c r="B38">
        <v>211</v>
      </c>
      <c r="C38" t="b">
        <f t="shared" si="0"/>
        <v>0</v>
      </c>
      <c r="D38">
        <v>6132</v>
      </c>
      <c r="E38" t="s">
        <v>14</v>
      </c>
      <c r="F38">
        <v>73</v>
      </c>
      <c r="G38">
        <v>6336</v>
      </c>
      <c r="H38" t="b">
        <f t="shared" si="1"/>
        <v>0</v>
      </c>
    </row>
    <row r="39" spans="1:8" x14ac:dyDescent="0.2">
      <c r="A39" t="s">
        <v>20</v>
      </c>
      <c r="B39">
        <v>128</v>
      </c>
      <c r="C39" t="b">
        <f t="shared" si="0"/>
        <v>0</v>
      </c>
      <c r="D39">
        <v>3851</v>
      </c>
      <c r="E39" t="s">
        <v>14</v>
      </c>
      <c r="F39">
        <v>3387</v>
      </c>
      <c r="G39">
        <v>88055</v>
      </c>
      <c r="H39" t="b">
        <f t="shared" si="1"/>
        <v>1</v>
      </c>
    </row>
    <row r="40" spans="1:8" x14ac:dyDescent="0.2">
      <c r="A40" t="s">
        <v>20</v>
      </c>
      <c r="B40">
        <v>1600</v>
      </c>
      <c r="C40" t="b">
        <f t="shared" si="0"/>
        <v>0</v>
      </c>
      <c r="D40">
        <v>135997</v>
      </c>
      <c r="E40" t="s">
        <v>14</v>
      </c>
      <c r="F40">
        <v>662</v>
      </c>
      <c r="G40">
        <v>33092</v>
      </c>
      <c r="H40" t="b">
        <f t="shared" si="1"/>
        <v>0</v>
      </c>
    </row>
    <row r="41" spans="1:8" x14ac:dyDescent="0.2">
      <c r="A41" t="s">
        <v>20</v>
      </c>
      <c r="B41">
        <v>249</v>
      </c>
      <c r="C41" t="b">
        <f t="shared" si="0"/>
        <v>0</v>
      </c>
      <c r="D41">
        <v>14452</v>
      </c>
      <c r="E41" t="s">
        <v>14</v>
      </c>
      <c r="F41">
        <v>774</v>
      </c>
      <c r="G41">
        <v>69617</v>
      </c>
      <c r="H41" t="b">
        <f t="shared" si="1"/>
        <v>0</v>
      </c>
    </row>
    <row r="42" spans="1:8" x14ac:dyDescent="0.2">
      <c r="A42" t="s">
        <v>20</v>
      </c>
      <c r="B42">
        <v>236</v>
      </c>
      <c r="C42" t="b">
        <f t="shared" si="0"/>
        <v>0</v>
      </c>
      <c r="D42">
        <v>14405</v>
      </c>
      <c r="E42" t="s">
        <v>14</v>
      </c>
      <c r="F42">
        <v>672</v>
      </c>
      <c r="G42">
        <v>53067</v>
      </c>
      <c r="H42" t="b">
        <f t="shared" si="1"/>
        <v>0</v>
      </c>
    </row>
    <row r="43" spans="1:8" x14ac:dyDescent="0.2">
      <c r="A43" t="s">
        <v>20</v>
      </c>
      <c r="B43">
        <v>4065</v>
      </c>
      <c r="C43" t="b">
        <f t="shared" si="0"/>
        <v>1</v>
      </c>
      <c r="D43">
        <v>117892</v>
      </c>
      <c r="E43" t="s">
        <v>14</v>
      </c>
      <c r="F43">
        <v>940</v>
      </c>
      <c r="G43">
        <v>89288</v>
      </c>
      <c r="H43" t="b">
        <f t="shared" si="1"/>
        <v>0</v>
      </c>
    </row>
    <row r="44" spans="1:8" x14ac:dyDescent="0.2">
      <c r="A44" t="s">
        <v>20</v>
      </c>
      <c r="B44">
        <v>246</v>
      </c>
      <c r="C44" t="b">
        <f t="shared" si="0"/>
        <v>0</v>
      </c>
      <c r="D44">
        <v>14508</v>
      </c>
      <c r="E44" t="s">
        <v>14</v>
      </c>
      <c r="F44">
        <v>117</v>
      </c>
      <c r="G44">
        <v>5488</v>
      </c>
      <c r="H44" t="b">
        <f t="shared" si="1"/>
        <v>0</v>
      </c>
    </row>
    <row r="45" spans="1:8" x14ac:dyDescent="0.2">
      <c r="A45" t="s">
        <v>20</v>
      </c>
      <c r="B45">
        <v>2475</v>
      </c>
      <c r="C45" t="b">
        <f t="shared" si="0"/>
        <v>0</v>
      </c>
      <c r="D45">
        <v>158389</v>
      </c>
      <c r="E45" t="s">
        <v>14</v>
      </c>
      <c r="F45">
        <v>115</v>
      </c>
      <c r="G45">
        <v>9216</v>
      </c>
      <c r="H45" t="b">
        <f t="shared" si="1"/>
        <v>0</v>
      </c>
    </row>
    <row r="46" spans="1:8" x14ac:dyDescent="0.2">
      <c r="A46" t="s">
        <v>20</v>
      </c>
      <c r="B46">
        <v>76</v>
      </c>
      <c r="C46" t="b">
        <f t="shared" si="0"/>
        <v>0</v>
      </c>
      <c r="D46">
        <v>6484</v>
      </c>
      <c r="E46" t="s">
        <v>14</v>
      </c>
      <c r="F46">
        <v>326</v>
      </c>
      <c r="G46">
        <v>19246</v>
      </c>
      <c r="H46" t="b">
        <f t="shared" si="1"/>
        <v>0</v>
      </c>
    </row>
    <row r="47" spans="1:8" x14ac:dyDescent="0.2">
      <c r="A47" t="s">
        <v>20</v>
      </c>
      <c r="B47">
        <v>54</v>
      </c>
      <c r="C47" t="b">
        <f t="shared" si="0"/>
        <v>0</v>
      </c>
      <c r="D47">
        <v>4022</v>
      </c>
      <c r="E47" t="s">
        <v>14</v>
      </c>
      <c r="F47">
        <v>1</v>
      </c>
      <c r="G47">
        <v>1</v>
      </c>
      <c r="H47" t="b">
        <f t="shared" si="1"/>
        <v>0</v>
      </c>
    </row>
    <row r="48" spans="1:8" x14ac:dyDescent="0.2">
      <c r="A48" t="s">
        <v>20</v>
      </c>
      <c r="B48">
        <v>88</v>
      </c>
      <c r="C48" t="b">
        <f t="shared" si="0"/>
        <v>0</v>
      </c>
      <c r="D48">
        <v>9253</v>
      </c>
      <c r="E48" t="s">
        <v>14</v>
      </c>
      <c r="F48">
        <v>1467</v>
      </c>
      <c r="G48">
        <v>88037</v>
      </c>
      <c r="H48" t="b">
        <f t="shared" si="1"/>
        <v>0</v>
      </c>
    </row>
    <row r="49" spans="1:8" x14ac:dyDescent="0.2">
      <c r="A49" t="s">
        <v>20</v>
      </c>
      <c r="B49">
        <v>85</v>
      </c>
      <c r="C49" t="b">
        <f t="shared" si="0"/>
        <v>0</v>
      </c>
      <c r="D49">
        <v>4776</v>
      </c>
      <c r="E49" t="s">
        <v>14</v>
      </c>
      <c r="F49">
        <v>5681</v>
      </c>
      <c r="G49">
        <v>176112</v>
      </c>
      <c r="H49" t="b">
        <f t="shared" si="1"/>
        <v>1</v>
      </c>
    </row>
    <row r="50" spans="1:8" x14ac:dyDescent="0.2">
      <c r="A50" t="s">
        <v>20</v>
      </c>
      <c r="B50">
        <v>170</v>
      </c>
      <c r="C50" t="b">
        <f t="shared" si="0"/>
        <v>0</v>
      </c>
      <c r="D50">
        <v>14606</v>
      </c>
      <c r="E50" t="s">
        <v>14</v>
      </c>
      <c r="F50">
        <v>1059</v>
      </c>
      <c r="G50">
        <v>100650</v>
      </c>
      <c r="H50" t="b">
        <f t="shared" si="1"/>
        <v>0</v>
      </c>
    </row>
    <row r="51" spans="1:8" x14ac:dyDescent="0.2">
      <c r="A51" t="s">
        <v>20</v>
      </c>
      <c r="B51">
        <v>330</v>
      </c>
      <c r="C51" t="b">
        <f t="shared" si="0"/>
        <v>0</v>
      </c>
      <c r="D51">
        <v>13536</v>
      </c>
      <c r="E51" t="s">
        <v>14</v>
      </c>
      <c r="F51">
        <v>1194</v>
      </c>
      <c r="G51">
        <v>90706</v>
      </c>
      <c r="H51" t="b">
        <f t="shared" si="1"/>
        <v>0</v>
      </c>
    </row>
    <row r="52" spans="1:8" x14ac:dyDescent="0.2">
      <c r="A52" t="s">
        <v>20</v>
      </c>
      <c r="B52">
        <v>127</v>
      </c>
      <c r="C52" t="b">
        <f t="shared" si="0"/>
        <v>0</v>
      </c>
      <c r="D52">
        <v>7012</v>
      </c>
      <c r="E52" t="s">
        <v>14</v>
      </c>
      <c r="F52">
        <v>30</v>
      </c>
      <c r="G52">
        <v>2212</v>
      </c>
      <c r="H52" t="b">
        <f t="shared" si="1"/>
        <v>0</v>
      </c>
    </row>
    <row r="53" spans="1:8" x14ac:dyDescent="0.2">
      <c r="A53" t="s">
        <v>20</v>
      </c>
      <c r="B53">
        <v>411</v>
      </c>
      <c r="C53" t="b">
        <f t="shared" si="0"/>
        <v>0</v>
      </c>
      <c r="D53">
        <v>37857</v>
      </c>
      <c r="E53" t="s">
        <v>14</v>
      </c>
      <c r="F53">
        <v>75</v>
      </c>
      <c r="G53">
        <v>4300</v>
      </c>
      <c r="H53" t="b">
        <f t="shared" si="1"/>
        <v>0</v>
      </c>
    </row>
    <row r="54" spans="1:8" x14ac:dyDescent="0.2">
      <c r="A54" t="s">
        <v>20</v>
      </c>
      <c r="B54">
        <v>180</v>
      </c>
      <c r="C54" t="b">
        <f t="shared" si="0"/>
        <v>0</v>
      </c>
      <c r="D54">
        <v>14973</v>
      </c>
      <c r="E54" t="s">
        <v>14</v>
      </c>
      <c r="F54">
        <v>955</v>
      </c>
      <c r="G54">
        <v>40107</v>
      </c>
      <c r="H54" t="b">
        <f t="shared" si="1"/>
        <v>0</v>
      </c>
    </row>
    <row r="55" spans="1:8" x14ac:dyDescent="0.2">
      <c r="A55" t="s">
        <v>20</v>
      </c>
      <c r="B55">
        <v>374</v>
      </c>
      <c r="C55" t="b">
        <f t="shared" si="0"/>
        <v>0</v>
      </c>
      <c r="D55">
        <v>41564</v>
      </c>
      <c r="E55" t="s">
        <v>14</v>
      </c>
      <c r="F55">
        <v>67</v>
      </c>
      <c r="G55">
        <v>5528</v>
      </c>
      <c r="H55" t="b">
        <f t="shared" si="1"/>
        <v>0</v>
      </c>
    </row>
    <row r="56" spans="1:8" x14ac:dyDescent="0.2">
      <c r="A56" t="s">
        <v>20</v>
      </c>
      <c r="B56">
        <v>71</v>
      </c>
      <c r="C56" t="b">
        <f t="shared" si="0"/>
        <v>0</v>
      </c>
      <c r="D56">
        <v>6430</v>
      </c>
      <c r="E56" t="s">
        <v>14</v>
      </c>
      <c r="F56">
        <v>5</v>
      </c>
      <c r="G56">
        <v>521</v>
      </c>
      <c r="H56" t="b">
        <f t="shared" si="1"/>
        <v>0</v>
      </c>
    </row>
    <row r="57" spans="1:8" x14ac:dyDescent="0.2">
      <c r="A57" t="s">
        <v>20</v>
      </c>
      <c r="B57">
        <v>203</v>
      </c>
      <c r="C57" t="b">
        <f t="shared" si="0"/>
        <v>0</v>
      </c>
      <c r="D57">
        <v>12405</v>
      </c>
      <c r="E57" t="s">
        <v>14</v>
      </c>
      <c r="F57">
        <v>26</v>
      </c>
      <c r="G57">
        <v>663</v>
      </c>
      <c r="H57" t="b">
        <f t="shared" si="1"/>
        <v>0</v>
      </c>
    </row>
    <row r="58" spans="1:8" x14ac:dyDescent="0.2">
      <c r="A58" t="s">
        <v>20</v>
      </c>
      <c r="B58">
        <v>113</v>
      </c>
      <c r="C58" t="b">
        <f t="shared" si="0"/>
        <v>0</v>
      </c>
      <c r="D58">
        <v>12516</v>
      </c>
      <c r="E58" t="s">
        <v>14</v>
      </c>
      <c r="F58">
        <v>1130</v>
      </c>
      <c r="G58">
        <v>47459</v>
      </c>
      <c r="H58" t="b">
        <f t="shared" si="1"/>
        <v>0</v>
      </c>
    </row>
    <row r="59" spans="1:8" x14ac:dyDescent="0.2">
      <c r="A59" t="s">
        <v>20</v>
      </c>
      <c r="B59">
        <v>96</v>
      </c>
      <c r="C59" t="b">
        <f t="shared" si="0"/>
        <v>0</v>
      </c>
      <c r="D59">
        <v>8588</v>
      </c>
      <c r="E59" t="s">
        <v>14</v>
      </c>
      <c r="F59">
        <v>782</v>
      </c>
      <c r="G59">
        <v>86060</v>
      </c>
      <c r="H59" t="b">
        <f t="shared" si="1"/>
        <v>0</v>
      </c>
    </row>
    <row r="60" spans="1:8" x14ac:dyDescent="0.2">
      <c r="A60" t="s">
        <v>20</v>
      </c>
      <c r="B60">
        <v>498</v>
      </c>
      <c r="C60" t="b">
        <f t="shared" si="0"/>
        <v>0</v>
      </c>
      <c r="D60">
        <v>51775</v>
      </c>
      <c r="E60" t="s">
        <v>14</v>
      </c>
      <c r="F60">
        <v>210</v>
      </c>
      <c r="G60">
        <v>6927</v>
      </c>
      <c r="H60" t="b">
        <f t="shared" si="1"/>
        <v>0</v>
      </c>
    </row>
    <row r="61" spans="1:8" x14ac:dyDescent="0.2">
      <c r="A61" t="s">
        <v>20</v>
      </c>
      <c r="B61">
        <v>180</v>
      </c>
      <c r="C61" t="b">
        <f t="shared" si="0"/>
        <v>0</v>
      </c>
      <c r="D61">
        <v>8807</v>
      </c>
      <c r="E61" t="s">
        <v>14</v>
      </c>
      <c r="F61">
        <v>136</v>
      </c>
      <c r="G61">
        <v>5315</v>
      </c>
      <c r="H61" t="b">
        <f t="shared" si="1"/>
        <v>0</v>
      </c>
    </row>
    <row r="62" spans="1:8" x14ac:dyDescent="0.2">
      <c r="A62" t="s">
        <v>20</v>
      </c>
      <c r="B62">
        <v>27</v>
      </c>
      <c r="C62" t="b">
        <f t="shared" si="0"/>
        <v>0</v>
      </c>
      <c r="D62">
        <v>1017</v>
      </c>
      <c r="E62" t="s">
        <v>14</v>
      </c>
      <c r="F62">
        <v>86</v>
      </c>
      <c r="G62">
        <v>3525</v>
      </c>
      <c r="H62" t="b">
        <f t="shared" si="1"/>
        <v>0</v>
      </c>
    </row>
    <row r="63" spans="1:8" x14ac:dyDescent="0.2">
      <c r="A63" t="s">
        <v>20</v>
      </c>
      <c r="B63">
        <v>2331</v>
      </c>
      <c r="C63" t="b">
        <f t="shared" si="0"/>
        <v>0</v>
      </c>
      <c r="D63">
        <v>151513</v>
      </c>
      <c r="E63" t="s">
        <v>14</v>
      </c>
      <c r="F63">
        <v>19</v>
      </c>
      <c r="G63">
        <v>718</v>
      </c>
      <c r="H63" t="b">
        <f t="shared" si="1"/>
        <v>0</v>
      </c>
    </row>
    <row r="64" spans="1:8" x14ac:dyDescent="0.2">
      <c r="A64" t="s">
        <v>20</v>
      </c>
      <c r="B64">
        <v>113</v>
      </c>
      <c r="C64" t="b">
        <f t="shared" si="0"/>
        <v>0</v>
      </c>
      <c r="D64">
        <v>12047</v>
      </c>
      <c r="E64" t="s">
        <v>14</v>
      </c>
      <c r="F64">
        <v>886</v>
      </c>
      <c r="G64">
        <v>28358</v>
      </c>
      <c r="H64" t="b">
        <f t="shared" si="1"/>
        <v>0</v>
      </c>
    </row>
    <row r="65" spans="1:8" x14ac:dyDescent="0.2">
      <c r="A65" t="s">
        <v>20</v>
      </c>
      <c r="B65">
        <v>164</v>
      </c>
      <c r="C65" t="b">
        <f t="shared" si="0"/>
        <v>0</v>
      </c>
      <c r="D65">
        <v>14951</v>
      </c>
      <c r="E65" t="s">
        <v>14</v>
      </c>
      <c r="F65">
        <v>35</v>
      </c>
      <c r="G65">
        <v>2625</v>
      </c>
      <c r="H65" t="b">
        <f t="shared" si="1"/>
        <v>0</v>
      </c>
    </row>
    <row r="66" spans="1:8" x14ac:dyDescent="0.2">
      <c r="A66" t="s">
        <v>20</v>
      </c>
      <c r="B66">
        <v>164</v>
      </c>
      <c r="C66" t="b">
        <f t="shared" si="0"/>
        <v>0</v>
      </c>
      <c r="D66">
        <v>9193</v>
      </c>
      <c r="E66" t="s">
        <v>14</v>
      </c>
      <c r="F66">
        <v>24</v>
      </c>
      <c r="G66">
        <v>2538</v>
      </c>
      <c r="H66" t="b">
        <f t="shared" si="1"/>
        <v>0</v>
      </c>
    </row>
    <row r="67" spans="1:8" x14ac:dyDescent="0.2">
      <c r="A67" t="s">
        <v>20</v>
      </c>
      <c r="B67">
        <v>336</v>
      </c>
      <c r="C67" t="b">
        <f t="shared" ref="C67:C130" si="2">IF(OR(B67&lt;$S$3,B67&gt;$R$3),TRUE,FALSE)</f>
        <v>0</v>
      </c>
      <c r="D67">
        <v>10422</v>
      </c>
      <c r="E67" t="s">
        <v>14</v>
      </c>
      <c r="F67">
        <v>86</v>
      </c>
      <c r="G67">
        <v>3188</v>
      </c>
      <c r="H67" t="b">
        <f t="shared" ref="H67:H130" si="3">IF(OR(F67&lt;$S$4,F67&gt;$R$4),TRUE,FALSE)</f>
        <v>0</v>
      </c>
    </row>
    <row r="68" spans="1:8" x14ac:dyDescent="0.2">
      <c r="A68" t="s">
        <v>20</v>
      </c>
      <c r="B68">
        <v>1917</v>
      </c>
      <c r="C68" t="b">
        <f t="shared" si="2"/>
        <v>0</v>
      </c>
      <c r="D68">
        <v>170623</v>
      </c>
      <c r="E68" t="s">
        <v>14</v>
      </c>
      <c r="F68">
        <v>243</v>
      </c>
      <c r="G68">
        <v>8517</v>
      </c>
      <c r="H68" t="b">
        <f t="shared" si="3"/>
        <v>0</v>
      </c>
    </row>
    <row r="69" spans="1:8" x14ac:dyDescent="0.2">
      <c r="A69" t="s">
        <v>20</v>
      </c>
      <c r="B69">
        <v>95</v>
      </c>
      <c r="C69" t="b">
        <f t="shared" si="2"/>
        <v>0</v>
      </c>
      <c r="D69">
        <v>9829</v>
      </c>
      <c r="E69" t="s">
        <v>14</v>
      </c>
      <c r="F69">
        <v>65</v>
      </c>
      <c r="G69">
        <v>3012</v>
      </c>
      <c r="H69" t="b">
        <f t="shared" si="3"/>
        <v>0</v>
      </c>
    </row>
    <row r="70" spans="1:8" x14ac:dyDescent="0.2">
      <c r="A70" t="s">
        <v>20</v>
      </c>
      <c r="B70">
        <v>147</v>
      </c>
      <c r="C70" t="b">
        <f t="shared" si="2"/>
        <v>0</v>
      </c>
      <c r="D70">
        <v>14006</v>
      </c>
      <c r="E70" t="s">
        <v>14</v>
      </c>
      <c r="F70">
        <v>100</v>
      </c>
      <c r="G70">
        <v>5178</v>
      </c>
      <c r="H70" t="b">
        <f t="shared" si="3"/>
        <v>0</v>
      </c>
    </row>
    <row r="71" spans="1:8" x14ac:dyDescent="0.2">
      <c r="A71" t="s">
        <v>20</v>
      </c>
      <c r="B71">
        <v>86</v>
      </c>
      <c r="C71" t="b">
        <f t="shared" si="2"/>
        <v>0</v>
      </c>
      <c r="D71">
        <v>6527</v>
      </c>
      <c r="E71" t="s">
        <v>14</v>
      </c>
      <c r="F71">
        <v>168</v>
      </c>
      <c r="G71">
        <v>6041</v>
      </c>
      <c r="H71" t="b">
        <f t="shared" si="3"/>
        <v>0</v>
      </c>
    </row>
    <row r="72" spans="1:8" x14ac:dyDescent="0.2">
      <c r="A72" t="s">
        <v>20</v>
      </c>
      <c r="B72">
        <v>83</v>
      </c>
      <c r="C72" t="b">
        <f t="shared" si="2"/>
        <v>0</v>
      </c>
      <c r="D72">
        <v>8929</v>
      </c>
      <c r="E72" t="s">
        <v>14</v>
      </c>
      <c r="F72">
        <v>13</v>
      </c>
      <c r="G72">
        <v>968</v>
      </c>
      <c r="H72" t="b">
        <f t="shared" si="3"/>
        <v>0</v>
      </c>
    </row>
    <row r="73" spans="1:8" x14ac:dyDescent="0.2">
      <c r="A73" t="s">
        <v>20</v>
      </c>
      <c r="B73">
        <v>676</v>
      </c>
      <c r="C73" t="b">
        <f t="shared" si="2"/>
        <v>0</v>
      </c>
      <c r="D73">
        <v>73653</v>
      </c>
      <c r="E73" t="s">
        <v>14</v>
      </c>
      <c r="F73">
        <v>1</v>
      </c>
      <c r="G73">
        <v>2</v>
      </c>
      <c r="H73" t="b">
        <f t="shared" si="3"/>
        <v>0</v>
      </c>
    </row>
    <row r="74" spans="1:8" x14ac:dyDescent="0.2">
      <c r="A74" t="s">
        <v>20</v>
      </c>
      <c r="B74">
        <v>361</v>
      </c>
      <c r="C74" t="b">
        <f t="shared" si="2"/>
        <v>0</v>
      </c>
      <c r="D74">
        <v>12635</v>
      </c>
      <c r="E74" t="s">
        <v>14</v>
      </c>
      <c r="F74">
        <v>40</v>
      </c>
      <c r="G74">
        <v>2529</v>
      </c>
      <c r="H74" t="b">
        <f t="shared" si="3"/>
        <v>0</v>
      </c>
    </row>
    <row r="75" spans="1:8" x14ac:dyDescent="0.2">
      <c r="A75" t="s">
        <v>20</v>
      </c>
      <c r="B75">
        <v>131</v>
      </c>
      <c r="C75" t="b">
        <f t="shared" si="2"/>
        <v>0</v>
      </c>
      <c r="D75">
        <v>12437</v>
      </c>
      <c r="E75" t="s">
        <v>14</v>
      </c>
      <c r="F75">
        <v>226</v>
      </c>
      <c r="G75">
        <v>6338</v>
      </c>
      <c r="H75" t="b">
        <f t="shared" si="3"/>
        <v>0</v>
      </c>
    </row>
    <row r="76" spans="1:8" x14ac:dyDescent="0.2">
      <c r="A76" t="s">
        <v>20</v>
      </c>
      <c r="B76">
        <v>126</v>
      </c>
      <c r="C76" t="b">
        <f t="shared" si="2"/>
        <v>0</v>
      </c>
      <c r="D76">
        <v>13816</v>
      </c>
      <c r="E76" t="s">
        <v>14</v>
      </c>
      <c r="F76">
        <v>1625</v>
      </c>
      <c r="G76">
        <v>99100</v>
      </c>
      <c r="H76" t="b">
        <f t="shared" si="3"/>
        <v>0</v>
      </c>
    </row>
    <row r="77" spans="1:8" x14ac:dyDescent="0.2">
      <c r="A77" t="s">
        <v>20</v>
      </c>
      <c r="B77">
        <v>275</v>
      </c>
      <c r="C77" t="b">
        <f t="shared" si="2"/>
        <v>0</v>
      </c>
      <c r="D77">
        <v>8523</v>
      </c>
      <c r="E77" t="s">
        <v>14</v>
      </c>
      <c r="F77">
        <v>143</v>
      </c>
      <c r="G77">
        <v>6024</v>
      </c>
      <c r="H77" t="b">
        <f t="shared" si="3"/>
        <v>0</v>
      </c>
    </row>
    <row r="78" spans="1:8" x14ac:dyDescent="0.2">
      <c r="A78" t="s">
        <v>20</v>
      </c>
      <c r="B78">
        <v>67</v>
      </c>
      <c r="C78" t="b">
        <f t="shared" si="2"/>
        <v>0</v>
      </c>
      <c r="D78">
        <v>6351</v>
      </c>
      <c r="E78" t="s">
        <v>14</v>
      </c>
      <c r="F78">
        <v>934</v>
      </c>
      <c r="G78">
        <v>57911</v>
      </c>
      <c r="H78" t="b">
        <f t="shared" si="3"/>
        <v>0</v>
      </c>
    </row>
    <row r="79" spans="1:8" x14ac:dyDescent="0.2">
      <c r="A79" t="s">
        <v>20</v>
      </c>
      <c r="B79">
        <v>154</v>
      </c>
      <c r="C79" t="b">
        <f t="shared" si="2"/>
        <v>0</v>
      </c>
      <c r="D79">
        <v>10748</v>
      </c>
      <c r="E79" t="s">
        <v>14</v>
      </c>
      <c r="F79">
        <v>17</v>
      </c>
      <c r="G79">
        <v>667</v>
      </c>
      <c r="H79" t="b">
        <f t="shared" si="3"/>
        <v>0</v>
      </c>
    </row>
    <row r="80" spans="1:8" x14ac:dyDescent="0.2">
      <c r="A80" t="s">
        <v>20</v>
      </c>
      <c r="B80">
        <v>1782</v>
      </c>
      <c r="C80" t="b">
        <f t="shared" si="2"/>
        <v>0</v>
      </c>
      <c r="D80">
        <v>112272</v>
      </c>
      <c r="E80" t="s">
        <v>14</v>
      </c>
      <c r="F80">
        <v>2179</v>
      </c>
      <c r="G80">
        <v>119830</v>
      </c>
      <c r="H80" t="b">
        <f t="shared" si="3"/>
        <v>1</v>
      </c>
    </row>
    <row r="81" spans="1:8" x14ac:dyDescent="0.2">
      <c r="A81" t="s">
        <v>20</v>
      </c>
      <c r="B81">
        <v>903</v>
      </c>
      <c r="C81" t="b">
        <f t="shared" si="2"/>
        <v>0</v>
      </c>
      <c r="D81">
        <v>99361</v>
      </c>
      <c r="E81" t="s">
        <v>14</v>
      </c>
      <c r="F81">
        <v>931</v>
      </c>
      <c r="G81">
        <v>81897</v>
      </c>
      <c r="H81" t="b">
        <f t="shared" si="3"/>
        <v>0</v>
      </c>
    </row>
    <row r="82" spans="1:8" x14ac:dyDescent="0.2">
      <c r="A82" t="s">
        <v>20</v>
      </c>
      <c r="B82">
        <v>94</v>
      </c>
      <c r="C82" t="b">
        <f t="shared" si="2"/>
        <v>0</v>
      </c>
      <c r="D82">
        <v>9562</v>
      </c>
      <c r="E82" t="s">
        <v>14</v>
      </c>
      <c r="F82">
        <v>92</v>
      </c>
      <c r="G82">
        <v>3589</v>
      </c>
      <c r="H82" t="b">
        <f t="shared" si="3"/>
        <v>0</v>
      </c>
    </row>
    <row r="83" spans="1:8" x14ac:dyDescent="0.2">
      <c r="A83" t="s">
        <v>20</v>
      </c>
      <c r="B83">
        <v>180</v>
      </c>
      <c r="C83" t="b">
        <f t="shared" si="2"/>
        <v>0</v>
      </c>
      <c r="D83">
        <v>8475</v>
      </c>
      <c r="E83" t="s">
        <v>14</v>
      </c>
      <c r="F83">
        <v>57</v>
      </c>
      <c r="G83">
        <v>4323</v>
      </c>
      <c r="H83" t="b">
        <f t="shared" si="3"/>
        <v>0</v>
      </c>
    </row>
    <row r="84" spans="1:8" x14ac:dyDescent="0.2">
      <c r="A84" t="s">
        <v>20</v>
      </c>
      <c r="B84">
        <v>533</v>
      </c>
      <c r="C84" t="b">
        <f t="shared" si="2"/>
        <v>0</v>
      </c>
      <c r="D84">
        <v>14925</v>
      </c>
      <c r="E84" t="s">
        <v>14</v>
      </c>
      <c r="F84">
        <v>41</v>
      </c>
      <c r="G84">
        <v>3127</v>
      </c>
      <c r="H84" t="b">
        <f t="shared" si="3"/>
        <v>0</v>
      </c>
    </row>
    <row r="85" spans="1:8" x14ac:dyDescent="0.2">
      <c r="A85" t="s">
        <v>20</v>
      </c>
      <c r="B85">
        <v>2443</v>
      </c>
      <c r="C85" t="b">
        <f t="shared" si="2"/>
        <v>0</v>
      </c>
      <c r="D85">
        <v>166116</v>
      </c>
      <c r="E85" t="s">
        <v>14</v>
      </c>
      <c r="F85">
        <v>1</v>
      </c>
      <c r="G85">
        <v>3</v>
      </c>
      <c r="H85" t="b">
        <f t="shared" si="3"/>
        <v>0</v>
      </c>
    </row>
    <row r="86" spans="1:8" x14ac:dyDescent="0.2">
      <c r="A86" t="s">
        <v>20</v>
      </c>
      <c r="B86">
        <v>89</v>
      </c>
      <c r="C86" t="b">
        <f t="shared" si="2"/>
        <v>0</v>
      </c>
      <c r="D86">
        <v>3834</v>
      </c>
      <c r="E86" t="s">
        <v>14</v>
      </c>
      <c r="F86">
        <v>101</v>
      </c>
      <c r="G86">
        <v>3840</v>
      </c>
      <c r="H86" t="b">
        <f t="shared" si="3"/>
        <v>0</v>
      </c>
    </row>
    <row r="87" spans="1:8" x14ac:dyDescent="0.2">
      <c r="A87" t="s">
        <v>20</v>
      </c>
      <c r="B87">
        <v>159</v>
      </c>
      <c r="C87" t="b">
        <f t="shared" si="2"/>
        <v>0</v>
      </c>
      <c r="D87">
        <v>13985</v>
      </c>
      <c r="E87" t="s">
        <v>14</v>
      </c>
      <c r="F87">
        <v>1335</v>
      </c>
      <c r="G87">
        <v>108161</v>
      </c>
      <c r="H87" t="b">
        <f t="shared" si="3"/>
        <v>0</v>
      </c>
    </row>
    <row r="88" spans="1:8" x14ac:dyDescent="0.2">
      <c r="A88" t="s">
        <v>20</v>
      </c>
      <c r="B88">
        <v>50</v>
      </c>
      <c r="C88" t="b">
        <f t="shared" si="2"/>
        <v>0</v>
      </c>
      <c r="D88">
        <v>4712</v>
      </c>
      <c r="E88" t="s">
        <v>14</v>
      </c>
      <c r="F88">
        <v>15</v>
      </c>
      <c r="G88">
        <v>959</v>
      </c>
      <c r="H88" t="b">
        <f t="shared" si="3"/>
        <v>0</v>
      </c>
    </row>
    <row r="89" spans="1:8" x14ac:dyDescent="0.2">
      <c r="A89" t="s">
        <v>20</v>
      </c>
      <c r="B89">
        <v>186</v>
      </c>
      <c r="C89" t="b">
        <f t="shared" si="2"/>
        <v>0</v>
      </c>
      <c r="D89">
        <v>12274</v>
      </c>
      <c r="E89" t="s">
        <v>14</v>
      </c>
      <c r="F89">
        <v>454</v>
      </c>
      <c r="G89">
        <v>26303</v>
      </c>
      <c r="H89" t="b">
        <f t="shared" si="3"/>
        <v>0</v>
      </c>
    </row>
    <row r="90" spans="1:8" x14ac:dyDescent="0.2">
      <c r="A90" t="s">
        <v>20</v>
      </c>
      <c r="B90">
        <v>1071</v>
      </c>
      <c r="C90" t="b">
        <f t="shared" si="2"/>
        <v>0</v>
      </c>
      <c r="D90">
        <v>65323</v>
      </c>
      <c r="E90" t="s">
        <v>14</v>
      </c>
      <c r="F90">
        <v>3182</v>
      </c>
      <c r="G90">
        <v>85902</v>
      </c>
      <c r="H90" t="b">
        <f t="shared" si="3"/>
        <v>1</v>
      </c>
    </row>
    <row r="91" spans="1:8" x14ac:dyDescent="0.2">
      <c r="A91" t="s">
        <v>20</v>
      </c>
      <c r="B91">
        <v>117</v>
      </c>
      <c r="C91" t="b">
        <f t="shared" si="2"/>
        <v>0</v>
      </c>
      <c r="D91">
        <v>11502</v>
      </c>
      <c r="E91" t="s">
        <v>14</v>
      </c>
      <c r="F91">
        <v>15</v>
      </c>
      <c r="G91">
        <v>773</v>
      </c>
      <c r="H91" t="b">
        <f t="shared" si="3"/>
        <v>0</v>
      </c>
    </row>
    <row r="92" spans="1:8" x14ac:dyDescent="0.2">
      <c r="A92" t="s">
        <v>20</v>
      </c>
      <c r="B92">
        <v>70</v>
      </c>
      <c r="C92" t="b">
        <f t="shared" si="2"/>
        <v>0</v>
      </c>
      <c r="D92">
        <v>7322</v>
      </c>
      <c r="E92" t="s">
        <v>14</v>
      </c>
      <c r="F92">
        <v>133</v>
      </c>
      <c r="G92">
        <v>5324</v>
      </c>
      <c r="H92" t="b">
        <f t="shared" si="3"/>
        <v>0</v>
      </c>
    </row>
    <row r="93" spans="1:8" x14ac:dyDescent="0.2">
      <c r="A93" t="s">
        <v>20</v>
      </c>
      <c r="B93">
        <v>135</v>
      </c>
      <c r="C93" t="b">
        <f t="shared" si="2"/>
        <v>0</v>
      </c>
      <c r="D93">
        <v>11619</v>
      </c>
      <c r="E93" t="s">
        <v>14</v>
      </c>
      <c r="F93">
        <v>2062</v>
      </c>
      <c r="G93">
        <v>150552</v>
      </c>
      <c r="H93" t="b">
        <f t="shared" si="3"/>
        <v>1</v>
      </c>
    </row>
    <row r="94" spans="1:8" x14ac:dyDescent="0.2">
      <c r="A94" t="s">
        <v>20</v>
      </c>
      <c r="B94">
        <v>768</v>
      </c>
      <c r="C94" t="b">
        <f t="shared" si="2"/>
        <v>0</v>
      </c>
      <c r="D94">
        <v>59128</v>
      </c>
      <c r="E94" t="s">
        <v>14</v>
      </c>
      <c r="F94">
        <v>29</v>
      </c>
      <c r="G94">
        <v>1517</v>
      </c>
      <c r="H94" t="b">
        <f t="shared" si="3"/>
        <v>0</v>
      </c>
    </row>
    <row r="95" spans="1:8" x14ac:dyDescent="0.2">
      <c r="A95" t="s">
        <v>20</v>
      </c>
      <c r="B95">
        <v>199</v>
      </c>
      <c r="C95" t="b">
        <f t="shared" si="2"/>
        <v>0</v>
      </c>
      <c r="D95">
        <v>9337</v>
      </c>
      <c r="E95" t="s">
        <v>14</v>
      </c>
      <c r="F95">
        <v>132</v>
      </c>
      <c r="G95">
        <v>8153</v>
      </c>
      <c r="H95" t="b">
        <f t="shared" si="3"/>
        <v>0</v>
      </c>
    </row>
    <row r="96" spans="1:8" x14ac:dyDescent="0.2">
      <c r="A96" t="s">
        <v>20</v>
      </c>
      <c r="B96">
        <v>107</v>
      </c>
      <c r="C96" t="b">
        <f t="shared" si="2"/>
        <v>0</v>
      </c>
      <c r="D96">
        <v>11255</v>
      </c>
      <c r="E96" t="s">
        <v>14</v>
      </c>
      <c r="F96">
        <v>137</v>
      </c>
      <c r="G96">
        <v>5476</v>
      </c>
      <c r="H96" t="b">
        <f t="shared" si="3"/>
        <v>0</v>
      </c>
    </row>
    <row r="97" spans="1:8" x14ac:dyDescent="0.2">
      <c r="A97" t="s">
        <v>20</v>
      </c>
      <c r="B97">
        <v>195</v>
      </c>
      <c r="C97" t="b">
        <f t="shared" si="2"/>
        <v>0</v>
      </c>
      <c r="D97">
        <v>13632</v>
      </c>
      <c r="E97" t="s">
        <v>14</v>
      </c>
      <c r="F97">
        <v>908</v>
      </c>
      <c r="G97">
        <v>91722</v>
      </c>
      <c r="H97" t="b">
        <f t="shared" si="3"/>
        <v>0</v>
      </c>
    </row>
    <row r="98" spans="1:8" x14ac:dyDescent="0.2">
      <c r="A98" t="s">
        <v>20</v>
      </c>
      <c r="B98">
        <v>3376</v>
      </c>
      <c r="C98" t="b">
        <f t="shared" si="2"/>
        <v>1</v>
      </c>
      <c r="D98">
        <v>175573</v>
      </c>
      <c r="E98" t="s">
        <v>14</v>
      </c>
      <c r="F98">
        <v>10</v>
      </c>
      <c r="G98">
        <v>717</v>
      </c>
      <c r="H98" t="b">
        <f t="shared" si="3"/>
        <v>0</v>
      </c>
    </row>
    <row r="99" spans="1:8" x14ac:dyDescent="0.2">
      <c r="A99" t="s">
        <v>20</v>
      </c>
      <c r="B99">
        <v>41</v>
      </c>
      <c r="C99" t="b">
        <f t="shared" si="2"/>
        <v>0</v>
      </c>
      <c r="D99">
        <v>4640</v>
      </c>
      <c r="E99" t="s">
        <v>14</v>
      </c>
      <c r="F99">
        <v>1910</v>
      </c>
      <c r="G99">
        <v>68769</v>
      </c>
      <c r="H99" t="b">
        <f t="shared" si="3"/>
        <v>1</v>
      </c>
    </row>
    <row r="100" spans="1:8" x14ac:dyDescent="0.2">
      <c r="A100" t="s">
        <v>20</v>
      </c>
      <c r="B100">
        <v>1821</v>
      </c>
      <c r="C100" t="b">
        <f t="shared" si="2"/>
        <v>0</v>
      </c>
      <c r="D100">
        <v>191222</v>
      </c>
      <c r="E100" t="s">
        <v>14</v>
      </c>
      <c r="F100">
        <v>38</v>
      </c>
      <c r="G100">
        <v>3352</v>
      </c>
      <c r="H100" t="b">
        <f t="shared" si="3"/>
        <v>0</v>
      </c>
    </row>
    <row r="101" spans="1:8" x14ac:dyDescent="0.2">
      <c r="A101" t="s">
        <v>20</v>
      </c>
      <c r="B101">
        <v>164</v>
      </c>
      <c r="C101" t="b">
        <f t="shared" si="2"/>
        <v>0</v>
      </c>
      <c r="D101">
        <v>12985</v>
      </c>
      <c r="E101" t="s">
        <v>14</v>
      </c>
      <c r="F101">
        <v>104</v>
      </c>
      <c r="G101">
        <v>6785</v>
      </c>
      <c r="H101" t="b">
        <f t="shared" si="3"/>
        <v>0</v>
      </c>
    </row>
    <row r="102" spans="1:8" x14ac:dyDescent="0.2">
      <c r="A102" t="s">
        <v>20</v>
      </c>
      <c r="B102">
        <v>157</v>
      </c>
      <c r="C102" t="b">
        <f t="shared" si="2"/>
        <v>0</v>
      </c>
      <c r="D102">
        <v>9134</v>
      </c>
      <c r="E102" t="s">
        <v>14</v>
      </c>
      <c r="F102">
        <v>49</v>
      </c>
      <c r="G102">
        <v>1954</v>
      </c>
      <c r="H102" t="b">
        <f t="shared" si="3"/>
        <v>0</v>
      </c>
    </row>
    <row r="103" spans="1:8" x14ac:dyDescent="0.2">
      <c r="A103" t="s">
        <v>20</v>
      </c>
      <c r="B103">
        <v>246</v>
      </c>
      <c r="C103" t="b">
        <f t="shared" si="2"/>
        <v>0</v>
      </c>
      <c r="D103">
        <v>8864</v>
      </c>
      <c r="E103" t="s">
        <v>14</v>
      </c>
      <c r="F103">
        <v>1</v>
      </c>
      <c r="G103">
        <v>5</v>
      </c>
      <c r="H103" t="b">
        <f t="shared" si="3"/>
        <v>0</v>
      </c>
    </row>
    <row r="104" spans="1:8" x14ac:dyDescent="0.2">
      <c r="A104" t="s">
        <v>20</v>
      </c>
      <c r="B104">
        <v>1396</v>
      </c>
      <c r="C104" t="b">
        <f t="shared" si="2"/>
        <v>0</v>
      </c>
      <c r="D104">
        <v>150755</v>
      </c>
      <c r="E104" t="s">
        <v>14</v>
      </c>
      <c r="F104">
        <v>245</v>
      </c>
      <c r="G104">
        <v>24234</v>
      </c>
      <c r="H104" t="b">
        <f t="shared" si="3"/>
        <v>0</v>
      </c>
    </row>
    <row r="105" spans="1:8" x14ac:dyDescent="0.2">
      <c r="A105" t="s">
        <v>20</v>
      </c>
      <c r="B105">
        <v>2506</v>
      </c>
      <c r="C105" t="b">
        <f t="shared" si="2"/>
        <v>0</v>
      </c>
      <c r="D105">
        <v>110279</v>
      </c>
      <c r="E105" t="s">
        <v>14</v>
      </c>
      <c r="F105">
        <v>32</v>
      </c>
      <c r="G105">
        <v>2809</v>
      </c>
      <c r="H105" t="b">
        <f t="shared" si="3"/>
        <v>0</v>
      </c>
    </row>
    <row r="106" spans="1:8" x14ac:dyDescent="0.2">
      <c r="A106" t="s">
        <v>20</v>
      </c>
      <c r="B106">
        <v>244</v>
      </c>
      <c r="C106" t="b">
        <f t="shared" si="2"/>
        <v>0</v>
      </c>
      <c r="D106">
        <v>13439</v>
      </c>
      <c r="E106" t="s">
        <v>14</v>
      </c>
      <c r="F106">
        <v>7</v>
      </c>
      <c r="G106">
        <v>514</v>
      </c>
      <c r="H106" t="b">
        <f t="shared" si="3"/>
        <v>0</v>
      </c>
    </row>
    <row r="107" spans="1:8" x14ac:dyDescent="0.2">
      <c r="A107" t="s">
        <v>20</v>
      </c>
      <c r="B107">
        <v>146</v>
      </c>
      <c r="C107" t="b">
        <f t="shared" si="2"/>
        <v>0</v>
      </c>
      <c r="D107">
        <v>10804</v>
      </c>
      <c r="E107" t="s">
        <v>14</v>
      </c>
      <c r="F107">
        <v>803</v>
      </c>
      <c r="G107">
        <v>87560</v>
      </c>
      <c r="H107" t="b">
        <f t="shared" si="3"/>
        <v>0</v>
      </c>
    </row>
    <row r="108" spans="1:8" x14ac:dyDescent="0.2">
      <c r="A108" t="s">
        <v>20</v>
      </c>
      <c r="B108">
        <v>1267</v>
      </c>
      <c r="C108" t="b">
        <f t="shared" si="2"/>
        <v>0</v>
      </c>
      <c r="D108">
        <v>98811</v>
      </c>
      <c r="E108" t="s">
        <v>14</v>
      </c>
      <c r="F108">
        <v>16</v>
      </c>
      <c r="G108">
        <v>1586</v>
      </c>
      <c r="H108" t="b">
        <f t="shared" si="3"/>
        <v>0</v>
      </c>
    </row>
    <row r="109" spans="1:8" x14ac:dyDescent="0.2">
      <c r="A109" t="s">
        <v>20</v>
      </c>
      <c r="B109">
        <v>1561</v>
      </c>
      <c r="C109" t="b">
        <f t="shared" si="2"/>
        <v>0</v>
      </c>
      <c r="D109">
        <v>157635</v>
      </c>
      <c r="E109" t="s">
        <v>14</v>
      </c>
      <c r="F109">
        <v>31</v>
      </c>
      <c r="G109">
        <v>3220</v>
      </c>
      <c r="H109" t="b">
        <f t="shared" si="3"/>
        <v>0</v>
      </c>
    </row>
    <row r="110" spans="1:8" x14ac:dyDescent="0.2">
      <c r="A110" t="s">
        <v>20</v>
      </c>
      <c r="B110">
        <v>48</v>
      </c>
      <c r="C110" t="b">
        <f t="shared" si="2"/>
        <v>0</v>
      </c>
      <c r="D110">
        <v>5368</v>
      </c>
      <c r="E110" t="s">
        <v>14</v>
      </c>
      <c r="F110">
        <v>108</v>
      </c>
      <c r="G110">
        <v>6401</v>
      </c>
      <c r="H110" t="b">
        <f t="shared" si="3"/>
        <v>0</v>
      </c>
    </row>
    <row r="111" spans="1:8" x14ac:dyDescent="0.2">
      <c r="A111" t="s">
        <v>20</v>
      </c>
      <c r="B111">
        <v>2739</v>
      </c>
      <c r="C111" t="b">
        <f t="shared" si="2"/>
        <v>0</v>
      </c>
      <c r="D111">
        <v>161593</v>
      </c>
      <c r="E111" t="s">
        <v>14</v>
      </c>
      <c r="F111">
        <v>30</v>
      </c>
      <c r="G111">
        <v>1269</v>
      </c>
      <c r="H111" t="b">
        <f t="shared" si="3"/>
        <v>0</v>
      </c>
    </row>
    <row r="112" spans="1:8" x14ac:dyDescent="0.2">
      <c r="A112" t="s">
        <v>20</v>
      </c>
      <c r="B112">
        <v>3537</v>
      </c>
      <c r="C112" t="b">
        <f t="shared" si="2"/>
        <v>1</v>
      </c>
      <c r="D112">
        <v>159185</v>
      </c>
      <c r="E112" t="s">
        <v>14</v>
      </c>
      <c r="F112">
        <v>17</v>
      </c>
      <c r="G112">
        <v>903</v>
      </c>
      <c r="H112" t="b">
        <f t="shared" si="3"/>
        <v>0</v>
      </c>
    </row>
    <row r="113" spans="1:8" x14ac:dyDescent="0.2">
      <c r="A113" t="s">
        <v>20</v>
      </c>
      <c r="B113">
        <v>2107</v>
      </c>
      <c r="C113" t="b">
        <f t="shared" si="2"/>
        <v>0</v>
      </c>
      <c r="D113">
        <v>172736</v>
      </c>
      <c r="E113" t="s">
        <v>14</v>
      </c>
      <c r="F113">
        <v>80</v>
      </c>
      <c r="G113">
        <v>8092</v>
      </c>
      <c r="H113" t="b">
        <f t="shared" si="3"/>
        <v>0</v>
      </c>
    </row>
    <row r="114" spans="1:8" x14ac:dyDescent="0.2">
      <c r="A114" t="s">
        <v>20</v>
      </c>
      <c r="B114">
        <v>3318</v>
      </c>
      <c r="C114" t="b">
        <f t="shared" si="2"/>
        <v>1</v>
      </c>
      <c r="D114">
        <v>195750</v>
      </c>
      <c r="E114" t="s">
        <v>14</v>
      </c>
      <c r="F114">
        <v>2468</v>
      </c>
      <c r="G114">
        <v>160422</v>
      </c>
      <c r="H114" t="b">
        <f t="shared" si="3"/>
        <v>1</v>
      </c>
    </row>
    <row r="115" spans="1:8" x14ac:dyDescent="0.2">
      <c r="A115" t="s">
        <v>20</v>
      </c>
      <c r="B115">
        <v>340</v>
      </c>
      <c r="C115" t="b">
        <f t="shared" si="2"/>
        <v>0</v>
      </c>
      <c r="D115">
        <v>10550</v>
      </c>
      <c r="E115" t="s">
        <v>14</v>
      </c>
      <c r="F115">
        <v>26</v>
      </c>
      <c r="G115">
        <v>2148</v>
      </c>
      <c r="H115" t="b">
        <f t="shared" si="3"/>
        <v>0</v>
      </c>
    </row>
    <row r="116" spans="1:8" x14ac:dyDescent="0.2">
      <c r="A116" t="s">
        <v>20</v>
      </c>
      <c r="B116">
        <v>1442</v>
      </c>
      <c r="C116" t="b">
        <f t="shared" si="2"/>
        <v>0</v>
      </c>
      <c r="D116">
        <v>138384</v>
      </c>
      <c r="E116" t="s">
        <v>14</v>
      </c>
      <c r="F116">
        <v>73</v>
      </c>
      <c r="G116">
        <v>5897</v>
      </c>
      <c r="H116" t="b">
        <f t="shared" si="3"/>
        <v>0</v>
      </c>
    </row>
    <row r="117" spans="1:8" x14ac:dyDescent="0.2">
      <c r="A117" t="s">
        <v>20</v>
      </c>
      <c r="B117">
        <v>126</v>
      </c>
      <c r="C117" t="b">
        <f t="shared" si="2"/>
        <v>0</v>
      </c>
      <c r="D117">
        <v>8716</v>
      </c>
      <c r="E117" t="s">
        <v>14</v>
      </c>
      <c r="F117">
        <v>128</v>
      </c>
      <c r="G117">
        <v>3326</v>
      </c>
      <c r="H117" t="b">
        <f t="shared" si="3"/>
        <v>0</v>
      </c>
    </row>
    <row r="118" spans="1:8" x14ac:dyDescent="0.2">
      <c r="A118" t="s">
        <v>20</v>
      </c>
      <c r="B118">
        <v>524</v>
      </c>
      <c r="C118" t="b">
        <f t="shared" si="2"/>
        <v>0</v>
      </c>
      <c r="D118">
        <v>57157</v>
      </c>
      <c r="E118" t="s">
        <v>14</v>
      </c>
      <c r="F118">
        <v>33</v>
      </c>
      <c r="G118">
        <v>1002</v>
      </c>
      <c r="H118" t="b">
        <f t="shared" si="3"/>
        <v>0</v>
      </c>
    </row>
    <row r="119" spans="1:8" x14ac:dyDescent="0.2">
      <c r="A119" t="s">
        <v>20</v>
      </c>
      <c r="B119">
        <v>1989</v>
      </c>
      <c r="C119" t="b">
        <f t="shared" si="2"/>
        <v>0</v>
      </c>
      <c r="D119">
        <v>163118</v>
      </c>
      <c r="E119" t="s">
        <v>14</v>
      </c>
      <c r="F119">
        <v>1072</v>
      </c>
      <c r="G119">
        <v>68602</v>
      </c>
      <c r="H119" t="b">
        <f t="shared" si="3"/>
        <v>0</v>
      </c>
    </row>
    <row r="120" spans="1:8" x14ac:dyDescent="0.2">
      <c r="A120" t="s">
        <v>20</v>
      </c>
      <c r="B120">
        <v>157</v>
      </c>
      <c r="C120" t="b">
        <f t="shared" si="2"/>
        <v>0</v>
      </c>
      <c r="D120">
        <v>14305</v>
      </c>
      <c r="E120" t="s">
        <v>14</v>
      </c>
      <c r="F120">
        <v>393</v>
      </c>
      <c r="G120">
        <v>34964</v>
      </c>
      <c r="H120" t="b">
        <f t="shared" si="3"/>
        <v>0</v>
      </c>
    </row>
    <row r="121" spans="1:8" x14ac:dyDescent="0.2">
      <c r="A121" t="s">
        <v>20</v>
      </c>
      <c r="B121">
        <v>4498</v>
      </c>
      <c r="C121" t="b">
        <f t="shared" si="2"/>
        <v>1</v>
      </c>
      <c r="D121">
        <v>193413</v>
      </c>
      <c r="E121" t="s">
        <v>14</v>
      </c>
      <c r="F121">
        <v>1257</v>
      </c>
      <c r="G121">
        <v>96777</v>
      </c>
      <c r="H121" t="b">
        <f t="shared" si="3"/>
        <v>0</v>
      </c>
    </row>
    <row r="122" spans="1:8" x14ac:dyDescent="0.2">
      <c r="A122" t="s">
        <v>20</v>
      </c>
      <c r="B122">
        <v>80</v>
      </c>
      <c r="C122" t="b">
        <f t="shared" si="2"/>
        <v>0</v>
      </c>
      <c r="D122">
        <v>5614</v>
      </c>
      <c r="E122" t="s">
        <v>14</v>
      </c>
      <c r="F122">
        <v>328</v>
      </c>
      <c r="G122">
        <v>31864</v>
      </c>
      <c r="H122" t="b">
        <f t="shared" si="3"/>
        <v>0</v>
      </c>
    </row>
    <row r="123" spans="1:8" x14ac:dyDescent="0.2">
      <c r="A123" t="s">
        <v>20</v>
      </c>
      <c r="B123">
        <v>43</v>
      </c>
      <c r="C123" t="b">
        <f t="shared" si="2"/>
        <v>0</v>
      </c>
      <c r="D123">
        <v>4257</v>
      </c>
      <c r="E123" t="s">
        <v>14</v>
      </c>
      <c r="F123">
        <v>147</v>
      </c>
      <c r="G123">
        <v>4853</v>
      </c>
      <c r="H123" t="b">
        <f t="shared" si="3"/>
        <v>0</v>
      </c>
    </row>
    <row r="124" spans="1:8" x14ac:dyDescent="0.2">
      <c r="A124" t="s">
        <v>20</v>
      </c>
      <c r="B124">
        <v>2053</v>
      </c>
      <c r="C124" t="b">
        <f t="shared" si="2"/>
        <v>0</v>
      </c>
      <c r="D124">
        <v>199110</v>
      </c>
      <c r="E124" t="s">
        <v>14</v>
      </c>
      <c r="F124">
        <v>830</v>
      </c>
      <c r="G124">
        <v>82959</v>
      </c>
      <c r="H124" t="b">
        <f t="shared" si="3"/>
        <v>0</v>
      </c>
    </row>
    <row r="125" spans="1:8" x14ac:dyDescent="0.2">
      <c r="A125" t="s">
        <v>20</v>
      </c>
      <c r="B125">
        <v>168</v>
      </c>
      <c r="C125" t="b">
        <f t="shared" si="2"/>
        <v>0</v>
      </c>
      <c r="D125">
        <v>12300</v>
      </c>
      <c r="E125" t="s">
        <v>14</v>
      </c>
      <c r="F125">
        <v>331</v>
      </c>
      <c r="G125">
        <v>23159</v>
      </c>
      <c r="H125" t="b">
        <f t="shared" si="3"/>
        <v>0</v>
      </c>
    </row>
    <row r="126" spans="1:8" x14ac:dyDescent="0.2">
      <c r="A126" t="s">
        <v>20</v>
      </c>
      <c r="B126">
        <v>4289</v>
      </c>
      <c r="C126" t="b">
        <f t="shared" si="2"/>
        <v>1</v>
      </c>
      <c r="D126">
        <v>171549</v>
      </c>
      <c r="E126" t="s">
        <v>14</v>
      </c>
      <c r="F126">
        <v>25</v>
      </c>
      <c r="G126">
        <v>2758</v>
      </c>
      <c r="H126" t="b">
        <f t="shared" si="3"/>
        <v>0</v>
      </c>
    </row>
    <row r="127" spans="1:8" x14ac:dyDescent="0.2">
      <c r="A127" t="s">
        <v>20</v>
      </c>
      <c r="B127">
        <v>165</v>
      </c>
      <c r="C127" t="b">
        <f t="shared" si="2"/>
        <v>0</v>
      </c>
      <c r="D127">
        <v>14324</v>
      </c>
      <c r="E127" t="s">
        <v>14</v>
      </c>
      <c r="F127">
        <v>3483</v>
      </c>
      <c r="G127">
        <v>142823</v>
      </c>
      <c r="H127" t="b">
        <f t="shared" si="3"/>
        <v>1</v>
      </c>
    </row>
    <row r="128" spans="1:8" x14ac:dyDescent="0.2">
      <c r="A128" t="s">
        <v>20</v>
      </c>
      <c r="B128">
        <v>1815</v>
      </c>
      <c r="C128" t="b">
        <f t="shared" si="2"/>
        <v>0</v>
      </c>
      <c r="D128">
        <v>188721</v>
      </c>
      <c r="E128" t="s">
        <v>14</v>
      </c>
      <c r="F128">
        <v>923</v>
      </c>
      <c r="G128">
        <v>95958</v>
      </c>
      <c r="H128" t="b">
        <f t="shared" si="3"/>
        <v>0</v>
      </c>
    </row>
    <row r="129" spans="1:8" x14ac:dyDescent="0.2">
      <c r="A129" t="s">
        <v>20</v>
      </c>
      <c r="B129">
        <v>397</v>
      </c>
      <c r="C129" t="b">
        <f t="shared" si="2"/>
        <v>0</v>
      </c>
      <c r="D129">
        <v>12309</v>
      </c>
      <c r="E129" t="s">
        <v>14</v>
      </c>
      <c r="F129">
        <v>1</v>
      </c>
      <c r="G129">
        <v>5</v>
      </c>
      <c r="H129" t="b">
        <f t="shared" si="3"/>
        <v>0</v>
      </c>
    </row>
    <row r="130" spans="1:8" x14ac:dyDescent="0.2">
      <c r="A130" t="s">
        <v>20</v>
      </c>
      <c r="B130">
        <v>1539</v>
      </c>
      <c r="C130" t="b">
        <f t="shared" si="2"/>
        <v>0</v>
      </c>
      <c r="D130">
        <v>138497</v>
      </c>
      <c r="E130" t="s">
        <v>14</v>
      </c>
      <c r="F130">
        <v>33</v>
      </c>
      <c r="G130">
        <v>977</v>
      </c>
      <c r="H130" t="b">
        <f t="shared" si="3"/>
        <v>0</v>
      </c>
    </row>
    <row r="131" spans="1:8" x14ac:dyDescent="0.2">
      <c r="A131" t="s">
        <v>20</v>
      </c>
      <c r="B131">
        <v>138</v>
      </c>
      <c r="C131" t="b">
        <f t="shared" ref="C131:C194" si="4">IF(OR(B131&lt;$S$3,B131&gt;$R$3),TRUE,FALSE)</f>
        <v>0</v>
      </c>
      <c r="D131">
        <v>6623</v>
      </c>
      <c r="E131" t="s">
        <v>14</v>
      </c>
      <c r="F131">
        <v>40</v>
      </c>
      <c r="G131">
        <v>3431</v>
      </c>
      <c r="H131" t="b">
        <f t="shared" ref="H131:H194" si="5">IF(OR(F131&lt;$S$4,F131&gt;$R$4),TRUE,FALSE)</f>
        <v>0</v>
      </c>
    </row>
    <row r="132" spans="1:8" x14ac:dyDescent="0.2">
      <c r="A132" t="s">
        <v>20</v>
      </c>
      <c r="B132">
        <v>3594</v>
      </c>
      <c r="C132" t="b">
        <f t="shared" si="4"/>
        <v>1</v>
      </c>
      <c r="D132">
        <v>186885</v>
      </c>
      <c r="E132" t="s">
        <v>14</v>
      </c>
      <c r="F132">
        <v>23</v>
      </c>
      <c r="G132">
        <v>1146</v>
      </c>
      <c r="H132" t="b">
        <f t="shared" si="5"/>
        <v>0</v>
      </c>
    </row>
    <row r="133" spans="1:8" x14ac:dyDescent="0.2">
      <c r="A133" t="s">
        <v>20</v>
      </c>
      <c r="B133">
        <v>5880</v>
      </c>
      <c r="C133" t="b">
        <f t="shared" si="4"/>
        <v>1</v>
      </c>
      <c r="D133">
        <v>176398</v>
      </c>
      <c r="E133" t="s">
        <v>14</v>
      </c>
      <c r="F133">
        <v>75</v>
      </c>
      <c r="G133">
        <v>1870</v>
      </c>
      <c r="H133" t="b">
        <f t="shared" si="5"/>
        <v>0</v>
      </c>
    </row>
    <row r="134" spans="1:8" x14ac:dyDescent="0.2">
      <c r="A134" t="s">
        <v>20</v>
      </c>
      <c r="B134">
        <v>112</v>
      </c>
      <c r="C134" t="b">
        <f t="shared" si="4"/>
        <v>0</v>
      </c>
      <c r="D134">
        <v>10999</v>
      </c>
      <c r="E134" t="s">
        <v>14</v>
      </c>
      <c r="F134">
        <v>2176</v>
      </c>
      <c r="G134">
        <v>128410</v>
      </c>
      <c r="H134" t="b">
        <f t="shared" si="5"/>
        <v>1</v>
      </c>
    </row>
    <row r="135" spans="1:8" x14ac:dyDescent="0.2">
      <c r="A135" t="s">
        <v>20</v>
      </c>
      <c r="B135">
        <v>943</v>
      </c>
      <c r="C135" t="b">
        <f t="shared" si="4"/>
        <v>0</v>
      </c>
      <c r="D135">
        <v>102751</v>
      </c>
      <c r="E135" t="s">
        <v>14</v>
      </c>
      <c r="F135">
        <v>441</v>
      </c>
      <c r="G135">
        <v>22073</v>
      </c>
      <c r="H135" t="b">
        <f t="shared" si="5"/>
        <v>0</v>
      </c>
    </row>
    <row r="136" spans="1:8" x14ac:dyDescent="0.2">
      <c r="A136" t="s">
        <v>20</v>
      </c>
      <c r="B136">
        <v>2468</v>
      </c>
      <c r="C136" t="b">
        <f t="shared" si="4"/>
        <v>0</v>
      </c>
      <c r="D136">
        <v>165352</v>
      </c>
      <c r="E136" t="s">
        <v>14</v>
      </c>
      <c r="F136">
        <v>25</v>
      </c>
      <c r="G136">
        <v>1479</v>
      </c>
      <c r="H136" t="b">
        <f t="shared" si="5"/>
        <v>0</v>
      </c>
    </row>
    <row r="137" spans="1:8" x14ac:dyDescent="0.2">
      <c r="A137" t="s">
        <v>20</v>
      </c>
      <c r="B137">
        <v>2551</v>
      </c>
      <c r="C137" t="b">
        <f t="shared" si="4"/>
        <v>0</v>
      </c>
      <c r="D137">
        <v>165798</v>
      </c>
      <c r="E137" t="s">
        <v>14</v>
      </c>
      <c r="F137">
        <v>127</v>
      </c>
      <c r="G137">
        <v>5098</v>
      </c>
      <c r="H137" t="b">
        <f t="shared" si="5"/>
        <v>0</v>
      </c>
    </row>
    <row r="138" spans="1:8" x14ac:dyDescent="0.2">
      <c r="A138" t="s">
        <v>20</v>
      </c>
      <c r="B138">
        <v>101</v>
      </c>
      <c r="C138" t="b">
        <f t="shared" si="4"/>
        <v>0</v>
      </c>
      <c r="D138">
        <v>10084</v>
      </c>
      <c r="E138" t="s">
        <v>14</v>
      </c>
      <c r="F138">
        <v>355</v>
      </c>
      <c r="G138">
        <v>24882</v>
      </c>
      <c r="H138" t="b">
        <f t="shared" si="5"/>
        <v>0</v>
      </c>
    </row>
    <row r="139" spans="1:8" x14ac:dyDescent="0.2">
      <c r="A139" t="s">
        <v>20</v>
      </c>
      <c r="B139">
        <v>92</v>
      </c>
      <c r="C139" t="b">
        <f t="shared" si="4"/>
        <v>0</v>
      </c>
      <c r="D139">
        <v>5823</v>
      </c>
      <c r="E139" t="s">
        <v>14</v>
      </c>
      <c r="F139">
        <v>44</v>
      </c>
      <c r="G139">
        <v>2912</v>
      </c>
      <c r="H139" t="b">
        <f t="shared" si="5"/>
        <v>0</v>
      </c>
    </row>
    <row r="140" spans="1:8" x14ac:dyDescent="0.2">
      <c r="A140" t="s">
        <v>20</v>
      </c>
      <c r="B140">
        <v>62</v>
      </c>
      <c r="C140" t="b">
        <f t="shared" si="4"/>
        <v>0</v>
      </c>
      <c r="D140">
        <v>6000</v>
      </c>
      <c r="E140" t="s">
        <v>14</v>
      </c>
      <c r="F140">
        <v>67</v>
      </c>
      <c r="G140">
        <v>5803</v>
      </c>
      <c r="H140" t="b">
        <f t="shared" si="5"/>
        <v>0</v>
      </c>
    </row>
    <row r="141" spans="1:8" x14ac:dyDescent="0.2">
      <c r="A141" t="s">
        <v>20</v>
      </c>
      <c r="B141">
        <v>149</v>
      </c>
      <c r="C141" t="b">
        <f t="shared" si="4"/>
        <v>0</v>
      </c>
      <c r="D141">
        <v>8181</v>
      </c>
      <c r="E141" t="s">
        <v>14</v>
      </c>
      <c r="F141">
        <v>1068</v>
      </c>
      <c r="G141">
        <v>103554</v>
      </c>
      <c r="H141" t="b">
        <f t="shared" si="5"/>
        <v>0</v>
      </c>
    </row>
    <row r="142" spans="1:8" x14ac:dyDescent="0.2">
      <c r="A142" t="s">
        <v>20</v>
      </c>
      <c r="B142">
        <v>329</v>
      </c>
      <c r="C142" t="b">
        <f t="shared" si="4"/>
        <v>0</v>
      </c>
      <c r="D142">
        <v>14822</v>
      </c>
      <c r="E142" t="s">
        <v>14</v>
      </c>
      <c r="F142">
        <v>424</v>
      </c>
      <c r="G142">
        <v>42795</v>
      </c>
      <c r="H142" t="b">
        <f t="shared" si="5"/>
        <v>0</v>
      </c>
    </row>
    <row r="143" spans="1:8" x14ac:dyDescent="0.2">
      <c r="A143" t="s">
        <v>20</v>
      </c>
      <c r="B143">
        <v>97</v>
      </c>
      <c r="C143" t="b">
        <f t="shared" si="4"/>
        <v>0</v>
      </c>
      <c r="D143">
        <v>10138</v>
      </c>
      <c r="E143" t="s">
        <v>14</v>
      </c>
      <c r="F143">
        <v>151</v>
      </c>
      <c r="G143">
        <v>4393</v>
      </c>
      <c r="H143" t="b">
        <f t="shared" si="5"/>
        <v>0</v>
      </c>
    </row>
    <row r="144" spans="1:8" x14ac:dyDescent="0.2">
      <c r="A144" t="s">
        <v>20</v>
      </c>
      <c r="B144">
        <v>1784</v>
      </c>
      <c r="C144" t="b">
        <f t="shared" si="4"/>
        <v>0</v>
      </c>
      <c r="D144">
        <v>123124</v>
      </c>
      <c r="E144" t="s">
        <v>14</v>
      </c>
      <c r="F144">
        <v>1608</v>
      </c>
      <c r="G144">
        <v>67546</v>
      </c>
      <c r="H144" t="b">
        <f t="shared" si="5"/>
        <v>0</v>
      </c>
    </row>
    <row r="145" spans="1:8" x14ac:dyDescent="0.2">
      <c r="A145" t="s">
        <v>20</v>
      </c>
      <c r="B145">
        <v>1684</v>
      </c>
      <c r="C145" t="b">
        <f t="shared" si="4"/>
        <v>0</v>
      </c>
      <c r="D145">
        <v>171729</v>
      </c>
      <c r="E145" t="s">
        <v>14</v>
      </c>
      <c r="F145">
        <v>941</v>
      </c>
      <c r="G145">
        <v>62127</v>
      </c>
      <c r="H145" t="b">
        <f t="shared" si="5"/>
        <v>0</v>
      </c>
    </row>
    <row r="146" spans="1:8" x14ac:dyDescent="0.2">
      <c r="A146" t="s">
        <v>20</v>
      </c>
      <c r="B146">
        <v>250</v>
      </c>
      <c r="C146" t="b">
        <f t="shared" si="4"/>
        <v>0</v>
      </c>
      <c r="D146">
        <v>10729</v>
      </c>
      <c r="E146" t="s">
        <v>14</v>
      </c>
      <c r="F146">
        <v>1</v>
      </c>
      <c r="G146">
        <v>2</v>
      </c>
      <c r="H146" t="b">
        <f t="shared" si="5"/>
        <v>0</v>
      </c>
    </row>
    <row r="147" spans="1:8" x14ac:dyDescent="0.2">
      <c r="A147" t="s">
        <v>20</v>
      </c>
      <c r="B147">
        <v>238</v>
      </c>
      <c r="C147" t="b">
        <f t="shared" si="4"/>
        <v>0</v>
      </c>
      <c r="D147">
        <v>10240</v>
      </c>
      <c r="E147" t="s">
        <v>14</v>
      </c>
      <c r="F147">
        <v>40</v>
      </c>
      <c r="G147">
        <v>2946</v>
      </c>
      <c r="H147" t="b">
        <f t="shared" si="5"/>
        <v>0</v>
      </c>
    </row>
    <row r="148" spans="1:8" x14ac:dyDescent="0.2">
      <c r="A148" t="s">
        <v>20</v>
      </c>
      <c r="B148">
        <v>53</v>
      </c>
      <c r="C148" t="b">
        <f t="shared" si="4"/>
        <v>0</v>
      </c>
      <c r="D148">
        <v>3988</v>
      </c>
      <c r="E148" t="s">
        <v>14</v>
      </c>
      <c r="F148">
        <v>3015</v>
      </c>
      <c r="G148">
        <v>168820</v>
      </c>
      <c r="H148" t="b">
        <f t="shared" si="5"/>
        <v>1</v>
      </c>
    </row>
    <row r="149" spans="1:8" x14ac:dyDescent="0.2">
      <c r="A149" t="s">
        <v>20</v>
      </c>
      <c r="B149">
        <v>214</v>
      </c>
      <c r="C149" t="b">
        <f t="shared" si="4"/>
        <v>0</v>
      </c>
      <c r="D149">
        <v>14771</v>
      </c>
      <c r="E149" t="s">
        <v>14</v>
      </c>
      <c r="F149">
        <v>435</v>
      </c>
      <c r="G149">
        <v>26527</v>
      </c>
      <c r="H149" t="b">
        <f t="shared" si="5"/>
        <v>0</v>
      </c>
    </row>
    <row r="150" spans="1:8" x14ac:dyDescent="0.2">
      <c r="A150" t="s">
        <v>20</v>
      </c>
      <c r="B150">
        <v>222</v>
      </c>
      <c r="C150" t="b">
        <f t="shared" si="4"/>
        <v>0</v>
      </c>
      <c r="D150">
        <v>14649</v>
      </c>
      <c r="E150" t="s">
        <v>14</v>
      </c>
      <c r="F150">
        <v>714</v>
      </c>
      <c r="G150">
        <v>62804</v>
      </c>
      <c r="H150" t="b">
        <f t="shared" si="5"/>
        <v>0</v>
      </c>
    </row>
    <row r="151" spans="1:8" x14ac:dyDescent="0.2">
      <c r="A151" t="s">
        <v>20</v>
      </c>
      <c r="B151">
        <v>1884</v>
      </c>
      <c r="C151" t="b">
        <f t="shared" si="4"/>
        <v>0</v>
      </c>
      <c r="D151">
        <v>184658</v>
      </c>
      <c r="E151" t="s">
        <v>14</v>
      </c>
      <c r="F151">
        <v>5497</v>
      </c>
      <c r="G151">
        <v>159405</v>
      </c>
      <c r="H151" t="b">
        <f t="shared" si="5"/>
        <v>1</v>
      </c>
    </row>
    <row r="152" spans="1:8" x14ac:dyDescent="0.2">
      <c r="A152" t="s">
        <v>20</v>
      </c>
      <c r="B152">
        <v>218</v>
      </c>
      <c r="C152" t="b">
        <f t="shared" si="4"/>
        <v>0</v>
      </c>
      <c r="D152">
        <v>13103</v>
      </c>
      <c r="E152" t="s">
        <v>14</v>
      </c>
      <c r="F152">
        <v>418</v>
      </c>
      <c r="G152">
        <v>12552</v>
      </c>
      <c r="H152" t="b">
        <f t="shared" si="5"/>
        <v>0</v>
      </c>
    </row>
    <row r="153" spans="1:8" x14ac:dyDescent="0.2">
      <c r="A153" t="s">
        <v>20</v>
      </c>
      <c r="B153">
        <v>6465</v>
      </c>
      <c r="C153" t="b">
        <f t="shared" si="4"/>
        <v>1</v>
      </c>
      <c r="D153">
        <v>168095</v>
      </c>
      <c r="E153" t="s">
        <v>14</v>
      </c>
      <c r="F153">
        <v>1439</v>
      </c>
      <c r="G153">
        <v>59007</v>
      </c>
      <c r="H153" t="b">
        <f t="shared" si="5"/>
        <v>0</v>
      </c>
    </row>
    <row r="154" spans="1:8" x14ac:dyDescent="0.2">
      <c r="A154" t="s">
        <v>20</v>
      </c>
      <c r="B154">
        <v>59</v>
      </c>
      <c r="C154" t="b">
        <f t="shared" si="4"/>
        <v>0</v>
      </c>
      <c r="D154">
        <v>6263</v>
      </c>
      <c r="E154" t="s">
        <v>14</v>
      </c>
      <c r="F154">
        <v>15</v>
      </c>
      <c r="G154">
        <v>943</v>
      </c>
      <c r="H154" t="b">
        <f t="shared" si="5"/>
        <v>0</v>
      </c>
    </row>
    <row r="155" spans="1:8" x14ac:dyDescent="0.2">
      <c r="A155" t="s">
        <v>20</v>
      </c>
      <c r="B155">
        <v>88</v>
      </c>
      <c r="C155" t="b">
        <f t="shared" si="4"/>
        <v>0</v>
      </c>
      <c r="D155">
        <v>8505</v>
      </c>
      <c r="E155" t="s">
        <v>14</v>
      </c>
      <c r="F155">
        <v>1999</v>
      </c>
      <c r="G155">
        <v>93963</v>
      </c>
      <c r="H155" t="b">
        <f t="shared" si="5"/>
        <v>1</v>
      </c>
    </row>
    <row r="156" spans="1:8" x14ac:dyDescent="0.2">
      <c r="A156" t="s">
        <v>20</v>
      </c>
      <c r="B156">
        <v>1697</v>
      </c>
      <c r="C156" t="b">
        <f t="shared" si="4"/>
        <v>0</v>
      </c>
      <c r="D156">
        <v>96735</v>
      </c>
      <c r="E156" t="s">
        <v>14</v>
      </c>
      <c r="F156">
        <v>118</v>
      </c>
      <c r="G156">
        <v>6015</v>
      </c>
      <c r="H156" t="b">
        <f t="shared" si="5"/>
        <v>0</v>
      </c>
    </row>
    <row r="157" spans="1:8" x14ac:dyDescent="0.2">
      <c r="A157" t="s">
        <v>20</v>
      </c>
      <c r="B157">
        <v>92</v>
      </c>
      <c r="C157" t="b">
        <f t="shared" si="4"/>
        <v>0</v>
      </c>
      <c r="D157">
        <v>8322</v>
      </c>
      <c r="E157" t="s">
        <v>14</v>
      </c>
      <c r="F157">
        <v>162</v>
      </c>
      <c r="G157">
        <v>15723</v>
      </c>
      <c r="H157" t="b">
        <f t="shared" si="5"/>
        <v>0</v>
      </c>
    </row>
    <row r="158" spans="1:8" x14ac:dyDescent="0.2">
      <c r="A158" t="s">
        <v>20</v>
      </c>
      <c r="B158">
        <v>186</v>
      </c>
      <c r="C158" t="b">
        <f t="shared" si="4"/>
        <v>0</v>
      </c>
      <c r="D158">
        <v>13424</v>
      </c>
      <c r="E158" t="s">
        <v>14</v>
      </c>
      <c r="F158">
        <v>83</v>
      </c>
      <c r="G158">
        <v>2064</v>
      </c>
      <c r="H158" t="b">
        <f t="shared" si="5"/>
        <v>0</v>
      </c>
    </row>
    <row r="159" spans="1:8" x14ac:dyDescent="0.2">
      <c r="A159" t="s">
        <v>20</v>
      </c>
      <c r="B159">
        <v>138</v>
      </c>
      <c r="C159" t="b">
        <f t="shared" si="4"/>
        <v>0</v>
      </c>
      <c r="D159">
        <v>10755</v>
      </c>
      <c r="E159" t="s">
        <v>14</v>
      </c>
      <c r="F159">
        <v>747</v>
      </c>
      <c r="G159">
        <v>47037</v>
      </c>
      <c r="H159" t="b">
        <f t="shared" si="5"/>
        <v>0</v>
      </c>
    </row>
    <row r="160" spans="1:8" x14ac:dyDescent="0.2">
      <c r="A160" t="s">
        <v>20</v>
      </c>
      <c r="B160">
        <v>261</v>
      </c>
      <c r="C160" t="b">
        <f t="shared" si="4"/>
        <v>0</v>
      </c>
      <c r="D160">
        <v>9935</v>
      </c>
      <c r="E160" t="s">
        <v>14</v>
      </c>
      <c r="F160">
        <v>84</v>
      </c>
      <c r="G160">
        <v>5487</v>
      </c>
      <c r="H160" t="b">
        <f t="shared" si="5"/>
        <v>0</v>
      </c>
    </row>
    <row r="161" spans="1:8" x14ac:dyDescent="0.2">
      <c r="A161" t="s">
        <v>20</v>
      </c>
      <c r="B161">
        <v>107</v>
      </c>
      <c r="C161" t="b">
        <f t="shared" si="4"/>
        <v>0</v>
      </c>
      <c r="D161">
        <v>5328</v>
      </c>
      <c r="E161" t="s">
        <v>14</v>
      </c>
      <c r="F161">
        <v>91</v>
      </c>
      <c r="G161">
        <v>6369</v>
      </c>
      <c r="H161" t="b">
        <f t="shared" si="5"/>
        <v>0</v>
      </c>
    </row>
    <row r="162" spans="1:8" x14ac:dyDescent="0.2">
      <c r="A162" t="s">
        <v>20</v>
      </c>
      <c r="B162">
        <v>199</v>
      </c>
      <c r="C162" t="b">
        <f t="shared" si="4"/>
        <v>0</v>
      </c>
      <c r="D162">
        <v>10756</v>
      </c>
      <c r="E162" t="s">
        <v>14</v>
      </c>
      <c r="F162">
        <v>792</v>
      </c>
      <c r="G162">
        <v>65755</v>
      </c>
      <c r="H162" t="b">
        <f t="shared" si="5"/>
        <v>0</v>
      </c>
    </row>
    <row r="163" spans="1:8" x14ac:dyDescent="0.2">
      <c r="A163" t="s">
        <v>20</v>
      </c>
      <c r="B163">
        <v>5512</v>
      </c>
      <c r="C163" t="b">
        <f t="shared" si="4"/>
        <v>1</v>
      </c>
      <c r="D163">
        <v>165375</v>
      </c>
      <c r="E163" t="s">
        <v>14</v>
      </c>
      <c r="F163">
        <v>32</v>
      </c>
      <c r="G163">
        <v>1744</v>
      </c>
      <c r="H163" t="b">
        <f t="shared" si="5"/>
        <v>0</v>
      </c>
    </row>
    <row r="164" spans="1:8" x14ac:dyDescent="0.2">
      <c r="A164" t="s">
        <v>20</v>
      </c>
      <c r="B164">
        <v>86</v>
      </c>
      <c r="C164" t="b">
        <f t="shared" si="4"/>
        <v>0</v>
      </c>
      <c r="D164">
        <v>6031</v>
      </c>
      <c r="E164" t="s">
        <v>14</v>
      </c>
      <c r="F164">
        <v>186</v>
      </c>
      <c r="G164">
        <v>5579</v>
      </c>
      <c r="H164" t="b">
        <f t="shared" si="5"/>
        <v>0</v>
      </c>
    </row>
    <row r="165" spans="1:8" x14ac:dyDescent="0.2">
      <c r="A165" t="s">
        <v>20</v>
      </c>
      <c r="B165">
        <v>2768</v>
      </c>
      <c r="C165" t="b">
        <f t="shared" si="4"/>
        <v>0</v>
      </c>
      <c r="D165">
        <v>143910</v>
      </c>
      <c r="E165" t="s">
        <v>14</v>
      </c>
      <c r="F165">
        <v>605</v>
      </c>
      <c r="G165">
        <v>45384</v>
      </c>
      <c r="H165" t="b">
        <f t="shared" si="5"/>
        <v>0</v>
      </c>
    </row>
    <row r="166" spans="1:8" x14ac:dyDescent="0.2">
      <c r="A166" t="s">
        <v>20</v>
      </c>
      <c r="B166">
        <v>48</v>
      </c>
      <c r="C166" t="b">
        <f t="shared" si="4"/>
        <v>0</v>
      </c>
      <c r="D166">
        <v>2708</v>
      </c>
      <c r="E166" t="s">
        <v>14</v>
      </c>
      <c r="F166">
        <v>1</v>
      </c>
      <c r="G166">
        <v>4</v>
      </c>
      <c r="H166" t="b">
        <f t="shared" si="5"/>
        <v>0</v>
      </c>
    </row>
    <row r="167" spans="1:8" x14ac:dyDescent="0.2">
      <c r="A167" t="s">
        <v>20</v>
      </c>
      <c r="B167">
        <v>87</v>
      </c>
      <c r="C167" t="b">
        <f t="shared" si="4"/>
        <v>0</v>
      </c>
      <c r="D167">
        <v>8842</v>
      </c>
      <c r="E167" t="s">
        <v>14</v>
      </c>
      <c r="F167">
        <v>31</v>
      </c>
      <c r="G167">
        <v>3045</v>
      </c>
      <c r="H167" t="b">
        <f t="shared" si="5"/>
        <v>0</v>
      </c>
    </row>
    <row r="168" spans="1:8" x14ac:dyDescent="0.2">
      <c r="A168" t="s">
        <v>20</v>
      </c>
      <c r="B168">
        <v>1894</v>
      </c>
      <c r="C168" t="b">
        <f t="shared" si="4"/>
        <v>0</v>
      </c>
      <c r="D168">
        <v>155349</v>
      </c>
      <c r="E168" t="s">
        <v>14</v>
      </c>
      <c r="F168">
        <v>1181</v>
      </c>
      <c r="G168">
        <v>102749</v>
      </c>
      <c r="H168" t="b">
        <f t="shared" si="5"/>
        <v>0</v>
      </c>
    </row>
    <row r="169" spans="1:8" x14ac:dyDescent="0.2">
      <c r="A169" t="s">
        <v>20</v>
      </c>
      <c r="B169">
        <v>282</v>
      </c>
      <c r="C169" t="b">
        <f t="shared" si="4"/>
        <v>0</v>
      </c>
      <c r="D169">
        <v>10704</v>
      </c>
      <c r="E169" t="s">
        <v>14</v>
      </c>
      <c r="F169">
        <v>39</v>
      </c>
      <c r="G169">
        <v>1763</v>
      </c>
      <c r="H169" t="b">
        <f t="shared" si="5"/>
        <v>0</v>
      </c>
    </row>
    <row r="170" spans="1:8" x14ac:dyDescent="0.2">
      <c r="A170" t="s">
        <v>20</v>
      </c>
      <c r="B170">
        <v>116</v>
      </c>
      <c r="C170" t="b">
        <f t="shared" si="4"/>
        <v>0</v>
      </c>
      <c r="D170">
        <v>9419</v>
      </c>
      <c r="E170" t="s">
        <v>14</v>
      </c>
      <c r="F170">
        <v>46</v>
      </c>
      <c r="G170">
        <v>1332</v>
      </c>
      <c r="H170" t="b">
        <f t="shared" si="5"/>
        <v>0</v>
      </c>
    </row>
    <row r="171" spans="1:8" x14ac:dyDescent="0.2">
      <c r="A171" t="s">
        <v>20</v>
      </c>
      <c r="B171">
        <v>83</v>
      </c>
      <c r="C171" t="b">
        <f t="shared" si="4"/>
        <v>0</v>
      </c>
      <c r="D171">
        <v>7465</v>
      </c>
      <c r="E171" t="s">
        <v>14</v>
      </c>
      <c r="F171">
        <v>105</v>
      </c>
      <c r="G171">
        <v>5674</v>
      </c>
      <c r="H171" t="b">
        <f t="shared" si="5"/>
        <v>0</v>
      </c>
    </row>
    <row r="172" spans="1:8" x14ac:dyDescent="0.2">
      <c r="A172" t="s">
        <v>20</v>
      </c>
      <c r="B172">
        <v>91</v>
      </c>
      <c r="C172" t="b">
        <f t="shared" si="4"/>
        <v>0</v>
      </c>
      <c r="D172">
        <v>8799</v>
      </c>
      <c r="E172" t="s">
        <v>14</v>
      </c>
      <c r="F172">
        <v>535</v>
      </c>
      <c r="G172">
        <v>57734</v>
      </c>
      <c r="H172" t="b">
        <f t="shared" si="5"/>
        <v>0</v>
      </c>
    </row>
    <row r="173" spans="1:8" x14ac:dyDescent="0.2">
      <c r="A173" t="s">
        <v>20</v>
      </c>
      <c r="B173">
        <v>546</v>
      </c>
      <c r="C173" t="b">
        <f t="shared" si="4"/>
        <v>0</v>
      </c>
      <c r="D173">
        <v>13656</v>
      </c>
      <c r="E173" t="s">
        <v>14</v>
      </c>
      <c r="F173">
        <v>16</v>
      </c>
      <c r="G173">
        <v>1620</v>
      </c>
      <c r="H173" t="b">
        <f t="shared" si="5"/>
        <v>0</v>
      </c>
    </row>
    <row r="174" spans="1:8" x14ac:dyDescent="0.2">
      <c r="A174" t="s">
        <v>20</v>
      </c>
      <c r="B174">
        <v>393</v>
      </c>
      <c r="C174" t="b">
        <f t="shared" si="4"/>
        <v>0</v>
      </c>
      <c r="D174">
        <v>14536</v>
      </c>
      <c r="E174" t="s">
        <v>14</v>
      </c>
      <c r="F174">
        <v>575</v>
      </c>
      <c r="G174">
        <v>60342</v>
      </c>
      <c r="H174" t="b">
        <f t="shared" si="5"/>
        <v>0</v>
      </c>
    </row>
    <row r="175" spans="1:8" x14ac:dyDescent="0.2">
      <c r="A175" t="s">
        <v>20</v>
      </c>
      <c r="B175">
        <v>133</v>
      </c>
      <c r="C175" t="b">
        <f t="shared" si="4"/>
        <v>0</v>
      </c>
      <c r="D175">
        <v>9076</v>
      </c>
      <c r="E175" t="s">
        <v>14</v>
      </c>
      <c r="F175">
        <v>1120</v>
      </c>
      <c r="G175">
        <v>57122</v>
      </c>
      <c r="H175" t="b">
        <f t="shared" si="5"/>
        <v>0</v>
      </c>
    </row>
    <row r="176" spans="1:8" x14ac:dyDescent="0.2">
      <c r="A176" t="s">
        <v>20</v>
      </c>
      <c r="B176">
        <v>254</v>
      </c>
      <c r="C176" t="b">
        <f t="shared" si="4"/>
        <v>0</v>
      </c>
      <c r="D176">
        <v>6357</v>
      </c>
      <c r="E176" t="s">
        <v>14</v>
      </c>
      <c r="F176">
        <v>113</v>
      </c>
      <c r="G176">
        <v>4613</v>
      </c>
      <c r="H176" t="b">
        <f t="shared" si="5"/>
        <v>0</v>
      </c>
    </row>
    <row r="177" spans="1:8" x14ac:dyDescent="0.2">
      <c r="A177" t="s">
        <v>20</v>
      </c>
      <c r="B177">
        <v>176</v>
      </c>
      <c r="C177" t="b">
        <f t="shared" si="4"/>
        <v>0</v>
      </c>
      <c r="D177">
        <v>13213</v>
      </c>
      <c r="E177" t="s">
        <v>14</v>
      </c>
      <c r="F177">
        <v>1538</v>
      </c>
      <c r="G177">
        <v>159931</v>
      </c>
      <c r="H177" t="b">
        <f t="shared" si="5"/>
        <v>0</v>
      </c>
    </row>
    <row r="178" spans="1:8" x14ac:dyDescent="0.2">
      <c r="A178" t="s">
        <v>20</v>
      </c>
      <c r="B178">
        <v>337</v>
      </c>
      <c r="C178" t="b">
        <f t="shared" si="4"/>
        <v>0</v>
      </c>
      <c r="D178">
        <v>13474</v>
      </c>
      <c r="E178" t="s">
        <v>14</v>
      </c>
      <c r="F178">
        <v>9</v>
      </c>
      <c r="G178">
        <v>689</v>
      </c>
      <c r="H178" t="b">
        <f t="shared" si="5"/>
        <v>0</v>
      </c>
    </row>
    <row r="179" spans="1:8" x14ac:dyDescent="0.2">
      <c r="A179" t="s">
        <v>20</v>
      </c>
      <c r="B179">
        <v>107</v>
      </c>
      <c r="C179" t="b">
        <f t="shared" si="4"/>
        <v>0</v>
      </c>
      <c r="D179">
        <v>8219</v>
      </c>
      <c r="E179" t="s">
        <v>14</v>
      </c>
      <c r="F179">
        <v>554</v>
      </c>
      <c r="G179">
        <v>48236</v>
      </c>
      <c r="H179" t="b">
        <f t="shared" si="5"/>
        <v>0</v>
      </c>
    </row>
    <row r="180" spans="1:8" x14ac:dyDescent="0.2">
      <c r="A180" t="s">
        <v>20</v>
      </c>
      <c r="B180">
        <v>183</v>
      </c>
      <c r="C180" t="b">
        <f t="shared" si="4"/>
        <v>0</v>
      </c>
      <c r="D180">
        <v>8038</v>
      </c>
      <c r="E180" t="s">
        <v>14</v>
      </c>
      <c r="F180">
        <v>648</v>
      </c>
      <c r="G180">
        <v>27844</v>
      </c>
      <c r="H180" t="b">
        <f t="shared" si="5"/>
        <v>0</v>
      </c>
    </row>
    <row r="181" spans="1:8" x14ac:dyDescent="0.2">
      <c r="A181" t="s">
        <v>20</v>
      </c>
      <c r="B181">
        <v>72</v>
      </c>
      <c r="C181" t="b">
        <f t="shared" si="4"/>
        <v>0</v>
      </c>
      <c r="D181">
        <v>5037</v>
      </c>
      <c r="E181" t="s">
        <v>14</v>
      </c>
      <c r="F181">
        <v>21</v>
      </c>
      <c r="G181">
        <v>702</v>
      </c>
      <c r="H181" t="b">
        <f t="shared" si="5"/>
        <v>0</v>
      </c>
    </row>
    <row r="182" spans="1:8" x14ac:dyDescent="0.2">
      <c r="A182" t="s">
        <v>20</v>
      </c>
      <c r="B182">
        <v>295</v>
      </c>
      <c r="C182" t="b">
        <f t="shared" si="4"/>
        <v>0</v>
      </c>
      <c r="D182">
        <v>12102</v>
      </c>
      <c r="E182" t="s">
        <v>14</v>
      </c>
      <c r="F182">
        <v>54</v>
      </c>
      <c r="G182">
        <v>1667</v>
      </c>
      <c r="H182" t="b">
        <f t="shared" si="5"/>
        <v>0</v>
      </c>
    </row>
    <row r="183" spans="1:8" x14ac:dyDescent="0.2">
      <c r="A183" t="s">
        <v>20</v>
      </c>
      <c r="B183">
        <v>142</v>
      </c>
      <c r="C183" t="b">
        <f t="shared" si="4"/>
        <v>0</v>
      </c>
      <c r="D183">
        <v>11469</v>
      </c>
      <c r="E183" t="s">
        <v>14</v>
      </c>
      <c r="F183">
        <v>120</v>
      </c>
      <c r="G183">
        <v>3349</v>
      </c>
      <c r="H183" t="b">
        <f t="shared" si="5"/>
        <v>0</v>
      </c>
    </row>
    <row r="184" spans="1:8" x14ac:dyDescent="0.2">
      <c r="A184" t="s">
        <v>20</v>
      </c>
      <c r="B184">
        <v>85</v>
      </c>
      <c r="C184" t="b">
        <f t="shared" si="4"/>
        <v>0</v>
      </c>
      <c r="D184">
        <v>8014</v>
      </c>
      <c r="E184" t="s">
        <v>14</v>
      </c>
      <c r="F184">
        <v>579</v>
      </c>
      <c r="G184">
        <v>46317</v>
      </c>
      <c r="H184" t="b">
        <f t="shared" si="5"/>
        <v>0</v>
      </c>
    </row>
    <row r="185" spans="1:8" x14ac:dyDescent="0.2">
      <c r="A185" t="s">
        <v>20</v>
      </c>
      <c r="B185">
        <v>659</v>
      </c>
      <c r="C185" t="b">
        <f t="shared" si="4"/>
        <v>0</v>
      </c>
      <c r="D185">
        <v>43473</v>
      </c>
      <c r="E185" t="s">
        <v>14</v>
      </c>
      <c r="F185">
        <v>2072</v>
      </c>
      <c r="G185">
        <v>78743</v>
      </c>
      <c r="H185" t="b">
        <f t="shared" si="5"/>
        <v>1</v>
      </c>
    </row>
    <row r="186" spans="1:8" x14ac:dyDescent="0.2">
      <c r="A186" t="s">
        <v>20</v>
      </c>
      <c r="B186">
        <v>121</v>
      </c>
      <c r="C186" t="b">
        <f t="shared" si="4"/>
        <v>0</v>
      </c>
      <c r="D186">
        <v>12812</v>
      </c>
      <c r="E186" t="s">
        <v>14</v>
      </c>
      <c r="F186">
        <v>0</v>
      </c>
      <c r="G186">
        <v>0</v>
      </c>
      <c r="H186" t="b">
        <f t="shared" si="5"/>
        <v>0</v>
      </c>
    </row>
    <row r="187" spans="1:8" x14ac:dyDescent="0.2">
      <c r="A187" t="s">
        <v>20</v>
      </c>
      <c r="B187">
        <v>3742</v>
      </c>
      <c r="C187" t="b">
        <f t="shared" si="4"/>
        <v>1</v>
      </c>
      <c r="D187">
        <v>183345</v>
      </c>
      <c r="E187" t="s">
        <v>14</v>
      </c>
      <c r="F187">
        <v>1796</v>
      </c>
      <c r="G187">
        <v>107743</v>
      </c>
      <c r="H187" t="b">
        <f t="shared" si="5"/>
        <v>0</v>
      </c>
    </row>
    <row r="188" spans="1:8" x14ac:dyDescent="0.2">
      <c r="A188" t="s">
        <v>20</v>
      </c>
      <c r="B188">
        <v>223</v>
      </c>
      <c r="C188" t="b">
        <f t="shared" si="4"/>
        <v>0</v>
      </c>
      <c r="D188">
        <v>8697</v>
      </c>
      <c r="E188" t="s">
        <v>14</v>
      </c>
      <c r="F188">
        <v>62</v>
      </c>
      <c r="G188">
        <v>6924</v>
      </c>
      <c r="H188" t="b">
        <f t="shared" si="5"/>
        <v>0</v>
      </c>
    </row>
    <row r="189" spans="1:8" x14ac:dyDescent="0.2">
      <c r="A189" t="s">
        <v>20</v>
      </c>
      <c r="B189">
        <v>133</v>
      </c>
      <c r="C189" t="b">
        <f t="shared" si="4"/>
        <v>0</v>
      </c>
      <c r="D189">
        <v>4126</v>
      </c>
      <c r="E189" t="s">
        <v>14</v>
      </c>
      <c r="F189">
        <v>347</v>
      </c>
      <c r="G189">
        <v>12497</v>
      </c>
      <c r="H189" t="b">
        <f t="shared" si="5"/>
        <v>0</v>
      </c>
    </row>
    <row r="190" spans="1:8" x14ac:dyDescent="0.2">
      <c r="A190" t="s">
        <v>20</v>
      </c>
      <c r="B190">
        <v>5168</v>
      </c>
      <c r="C190" t="b">
        <f t="shared" si="4"/>
        <v>1</v>
      </c>
      <c r="D190">
        <v>196377</v>
      </c>
      <c r="E190" t="s">
        <v>14</v>
      </c>
      <c r="F190">
        <v>19</v>
      </c>
      <c r="G190">
        <v>837</v>
      </c>
      <c r="H190" t="b">
        <f t="shared" si="5"/>
        <v>0</v>
      </c>
    </row>
    <row r="191" spans="1:8" x14ac:dyDescent="0.2">
      <c r="A191" t="s">
        <v>20</v>
      </c>
      <c r="B191">
        <v>307</v>
      </c>
      <c r="C191" t="b">
        <f t="shared" si="4"/>
        <v>0</v>
      </c>
      <c r="D191">
        <v>11648</v>
      </c>
      <c r="E191" t="s">
        <v>14</v>
      </c>
      <c r="F191">
        <v>1258</v>
      </c>
      <c r="G191">
        <v>119510</v>
      </c>
      <c r="H191" t="b">
        <f t="shared" si="5"/>
        <v>0</v>
      </c>
    </row>
    <row r="192" spans="1:8" x14ac:dyDescent="0.2">
      <c r="A192" t="s">
        <v>20</v>
      </c>
      <c r="B192">
        <v>2441</v>
      </c>
      <c r="C192" t="b">
        <f t="shared" si="4"/>
        <v>0</v>
      </c>
      <c r="D192">
        <v>131826</v>
      </c>
      <c r="E192" t="s">
        <v>14</v>
      </c>
      <c r="F192">
        <v>362</v>
      </c>
      <c r="G192">
        <v>35498</v>
      </c>
      <c r="H192" t="b">
        <f t="shared" si="5"/>
        <v>0</v>
      </c>
    </row>
    <row r="193" spans="1:8" x14ac:dyDescent="0.2">
      <c r="A193" t="s">
        <v>20</v>
      </c>
      <c r="B193">
        <v>1385</v>
      </c>
      <c r="C193" t="b">
        <f t="shared" si="4"/>
        <v>0</v>
      </c>
      <c r="D193">
        <v>62330</v>
      </c>
      <c r="E193" t="s">
        <v>14</v>
      </c>
      <c r="F193">
        <v>133</v>
      </c>
      <c r="G193">
        <v>4797</v>
      </c>
      <c r="H193" t="b">
        <f t="shared" si="5"/>
        <v>0</v>
      </c>
    </row>
    <row r="194" spans="1:8" x14ac:dyDescent="0.2">
      <c r="A194" t="s">
        <v>20</v>
      </c>
      <c r="B194">
        <v>190</v>
      </c>
      <c r="C194" t="b">
        <f t="shared" si="4"/>
        <v>0</v>
      </c>
      <c r="D194">
        <v>14643</v>
      </c>
      <c r="E194" t="s">
        <v>14</v>
      </c>
      <c r="F194">
        <v>846</v>
      </c>
      <c r="G194">
        <v>53324</v>
      </c>
      <c r="H194" t="b">
        <f t="shared" si="5"/>
        <v>0</v>
      </c>
    </row>
    <row r="195" spans="1:8" x14ac:dyDescent="0.2">
      <c r="A195" t="s">
        <v>20</v>
      </c>
      <c r="B195">
        <v>470</v>
      </c>
      <c r="C195" t="b">
        <f t="shared" ref="C195:C258" si="6">IF(OR(B195&lt;$S$3,B195&gt;$R$3),TRUE,FALSE)</f>
        <v>0</v>
      </c>
      <c r="D195">
        <v>41396</v>
      </c>
      <c r="E195" t="s">
        <v>14</v>
      </c>
      <c r="F195">
        <v>10</v>
      </c>
      <c r="G195">
        <v>622</v>
      </c>
      <c r="H195" t="b">
        <f t="shared" ref="H195:H258" si="7">IF(OR(F195&lt;$S$4,F195&gt;$R$4),TRUE,FALSE)</f>
        <v>0</v>
      </c>
    </row>
    <row r="196" spans="1:8" x14ac:dyDescent="0.2">
      <c r="A196" t="s">
        <v>20</v>
      </c>
      <c r="B196">
        <v>253</v>
      </c>
      <c r="C196" t="b">
        <f t="shared" si="6"/>
        <v>0</v>
      </c>
      <c r="D196">
        <v>11900</v>
      </c>
      <c r="E196" t="s">
        <v>14</v>
      </c>
      <c r="F196">
        <v>191</v>
      </c>
      <c r="G196">
        <v>16389</v>
      </c>
      <c r="H196" t="b">
        <f t="shared" si="7"/>
        <v>0</v>
      </c>
    </row>
    <row r="197" spans="1:8" x14ac:dyDescent="0.2">
      <c r="A197" t="s">
        <v>20</v>
      </c>
      <c r="B197">
        <v>1113</v>
      </c>
      <c r="C197" t="b">
        <f t="shared" si="6"/>
        <v>0</v>
      </c>
      <c r="D197">
        <v>123538</v>
      </c>
      <c r="E197" t="s">
        <v>14</v>
      </c>
      <c r="F197">
        <v>1979</v>
      </c>
      <c r="G197">
        <v>81136</v>
      </c>
      <c r="H197" t="b">
        <f t="shared" si="7"/>
        <v>1</v>
      </c>
    </row>
    <row r="198" spans="1:8" x14ac:dyDescent="0.2">
      <c r="A198" t="s">
        <v>20</v>
      </c>
      <c r="B198">
        <v>2283</v>
      </c>
      <c r="C198" t="b">
        <f t="shared" si="6"/>
        <v>0</v>
      </c>
      <c r="D198">
        <v>198628</v>
      </c>
      <c r="E198" t="s">
        <v>14</v>
      </c>
      <c r="F198">
        <v>63</v>
      </c>
      <c r="G198">
        <v>1768</v>
      </c>
      <c r="H198" t="b">
        <f t="shared" si="7"/>
        <v>0</v>
      </c>
    </row>
    <row r="199" spans="1:8" x14ac:dyDescent="0.2">
      <c r="A199" t="s">
        <v>20</v>
      </c>
      <c r="B199">
        <v>1095</v>
      </c>
      <c r="C199" t="b">
        <f t="shared" si="6"/>
        <v>0</v>
      </c>
      <c r="D199">
        <v>116064</v>
      </c>
      <c r="E199" t="s">
        <v>14</v>
      </c>
      <c r="F199">
        <v>6080</v>
      </c>
      <c r="G199">
        <v>188480</v>
      </c>
      <c r="H199" t="b">
        <f t="shared" si="7"/>
        <v>1</v>
      </c>
    </row>
    <row r="200" spans="1:8" x14ac:dyDescent="0.2">
      <c r="A200" t="s">
        <v>20</v>
      </c>
      <c r="B200">
        <v>1690</v>
      </c>
      <c r="C200" t="b">
        <f t="shared" si="6"/>
        <v>0</v>
      </c>
      <c r="D200">
        <v>125042</v>
      </c>
      <c r="E200" t="s">
        <v>14</v>
      </c>
      <c r="F200">
        <v>80</v>
      </c>
      <c r="G200">
        <v>7227</v>
      </c>
      <c r="H200" t="b">
        <f t="shared" si="7"/>
        <v>0</v>
      </c>
    </row>
    <row r="201" spans="1:8" x14ac:dyDescent="0.2">
      <c r="A201" t="s">
        <v>20</v>
      </c>
      <c r="B201">
        <v>191</v>
      </c>
      <c r="C201" t="b">
        <f t="shared" si="6"/>
        <v>0</v>
      </c>
      <c r="D201">
        <v>12607</v>
      </c>
      <c r="E201" t="s">
        <v>14</v>
      </c>
      <c r="F201">
        <v>9</v>
      </c>
      <c r="G201">
        <v>574</v>
      </c>
      <c r="H201" t="b">
        <f t="shared" si="7"/>
        <v>0</v>
      </c>
    </row>
    <row r="202" spans="1:8" x14ac:dyDescent="0.2">
      <c r="A202" t="s">
        <v>20</v>
      </c>
      <c r="B202">
        <v>2013</v>
      </c>
      <c r="C202" t="b">
        <f t="shared" si="6"/>
        <v>0</v>
      </c>
      <c r="D202">
        <v>94631</v>
      </c>
      <c r="E202" t="s">
        <v>14</v>
      </c>
      <c r="F202">
        <v>1784</v>
      </c>
      <c r="G202">
        <v>96328</v>
      </c>
      <c r="H202" t="b">
        <f t="shared" si="7"/>
        <v>0</v>
      </c>
    </row>
    <row r="203" spans="1:8" x14ac:dyDescent="0.2">
      <c r="A203" t="s">
        <v>20</v>
      </c>
      <c r="B203">
        <v>1703</v>
      </c>
      <c r="C203" t="b">
        <f t="shared" si="6"/>
        <v>0</v>
      </c>
      <c r="D203">
        <v>137961</v>
      </c>
      <c r="E203" t="s">
        <v>14</v>
      </c>
      <c r="F203">
        <v>243</v>
      </c>
      <c r="G203">
        <v>13385</v>
      </c>
      <c r="H203" t="b">
        <f t="shared" si="7"/>
        <v>0</v>
      </c>
    </row>
    <row r="204" spans="1:8" x14ac:dyDescent="0.2">
      <c r="A204" t="s">
        <v>20</v>
      </c>
      <c r="B204">
        <v>80</v>
      </c>
      <c r="C204" t="b">
        <f t="shared" si="6"/>
        <v>0</v>
      </c>
      <c r="D204">
        <v>7548</v>
      </c>
      <c r="E204" t="s">
        <v>14</v>
      </c>
      <c r="F204">
        <v>1296</v>
      </c>
      <c r="G204">
        <v>57034</v>
      </c>
      <c r="H204" t="b">
        <f t="shared" si="7"/>
        <v>0</v>
      </c>
    </row>
    <row r="205" spans="1:8" x14ac:dyDescent="0.2">
      <c r="A205" t="s">
        <v>20</v>
      </c>
      <c r="B205">
        <v>41</v>
      </c>
      <c r="C205" t="b">
        <f t="shared" si="6"/>
        <v>0</v>
      </c>
      <c r="D205">
        <v>4253</v>
      </c>
      <c r="E205" t="s">
        <v>14</v>
      </c>
      <c r="F205">
        <v>77</v>
      </c>
      <c r="G205">
        <v>7120</v>
      </c>
      <c r="H205" t="b">
        <f t="shared" si="7"/>
        <v>0</v>
      </c>
    </row>
    <row r="206" spans="1:8" x14ac:dyDescent="0.2">
      <c r="A206" t="s">
        <v>20</v>
      </c>
      <c r="B206">
        <v>187</v>
      </c>
      <c r="C206" t="b">
        <f t="shared" si="6"/>
        <v>0</v>
      </c>
      <c r="D206">
        <v>11948</v>
      </c>
      <c r="E206" t="s">
        <v>14</v>
      </c>
      <c r="F206">
        <v>395</v>
      </c>
      <c r="G206">
        <v>43086</v>
      </c>
      <c r="H206" t="b">
        <f t="shared" si="7"/>
        <v>0</v>
      </c>
    </row>
    <row r="207" spans="1:8" x14ac:dyDescent="0.2">
      <c r="A207" t="s">
        <v>20</v>
      </c>
      <c r="B207">
        <v>2875</v>
      </c>
      <c r="C207" t="b">
        <f t="shared" si="6"/>
        <v>0</v>
      </c>
      <c r="D207">
        <v>135132</v>
      </c>
      <c r="E207" t="s">
        <v>14</v>
      </c>
      <c r="F207">
        <v>49</v>
      </c>
      <c r="G207">
        <v>1930</v>
      </c>
      <c r="H207" t="b">
        <f t="shared" si="7"/>
        <v>0</v>
      </c>
    </row>
    <row r="208" spans="1:8" x14ac:dyDescent="0.2">
      <c r="A208" t="s">
        <v>20</v>
      </c>
      <c r="B208">
        <v>88</v>
      </c>
      <c r="C208" t="b">
        <f t="shared" si="6"/>
        <v>0</v>
      </c>
      <c r="D208">
        <v>9546</v>
      </c>
      <c r="E208" t="s">
        <v>14</v>
      </c>
      <c r="F208">
        <v>180</v>
      </c>
      <c r="G208">
        <v>13864</v>
      </c>
      <c r="H208" t="b">
        <f t="shared" si="7"/>
        <v>0</v>
      </c>
    </row>
    <row r="209" spans="1:8" x14ac:dyDescent="0.2">
      <c r="A209" t="s">
        <v>20</v>
      </c>
      <c r="B209">
        <v>191</v>
      </c>
      <c r="C209" t="b">
        <f t="shared" si="6"/>
        <v>0</v>
      </c>
      <c r="D209">
        <v>13755</v>
      </c>
      <c r="E209" t="s">
        <v>14</v>
      </c>
      <c r="F209">
        <v>2690</v>
      </c>
      <c r="G209">
        <v>164109</v>
      </c>
      <c r="H209" t="b">
        <f t="shared" si="7"/>
        <v>1</v>
      </c>
    </row>
    <row r="210" spans="1:8" x14ac:dyDescent="0.2">
      <c r="A210" t="s">
        <v>20</v>
      </c>
      <c r="B210">
        <v>139</v>
      </c>
      <c r="C210" t="b">
        <f t="shared" si="6"/>
        <v>0</v>
      </c>
      <c r="D210">
        <v>8330</v>
      </c>
      <c r="E210" t="s">
        <v>14</v>
      </c>
      <c r="F210">
        <v>2779</v>
      </c>
      <c r="G210">
        <v>105598</v>
      </c>
      <c r="H210" t="b">
        <f t="shared" si="7"/>
        <v>1</v>
      </c>
    </row>
    <row r="211" spans="1:8" x14ac:dyDescent="0.2">
      <c r="A211" t="s">
        <v>20</v>
      </c>
      <c r="B211">
        <v>186</v>
      </c>
      <c r="C211" t="b">
        <f t="shared" si="6"/>
        <v>0</v>
      </c>
      <c r="D211">
        <v>14547</v>
      </c>
      <c r="E211" t="s">
        <v>14</v>
      </c>
      <c r="F211">
        <v>92</v>
      </c>
      <c r="G211">
        <v>8866</v>
      </c>
      <c r="H211" t="b">
        <f t="shared" si="7"/>
        <v>0</v>
      </c>
    </row>
    <row r="212" spans="1:8" x14ac:dyDescent="0.2">
      <c r="A212" t="s">
        <v>20</v>
      </c>
      <c r="B212">
        <v>112</v>
      </c>
      <c r="C212" t="b">
        <f t="shared" si="6"/>
        <v>0</v>
      </c>
      <c r="D212">
        <v>11735</v>
      </c>
      <c r="E212" t="s">
        <v>14</v>
      </c>
      <c r="F212">
        <v>1028</v>
      </c>
      <c r="G212">
        <v>75022</v>
      </c>
      <c r="H212" t="b">
        <f t="shared" si="7"/>
        <v>0</v>
      </c>
    </row>
    <row r="213" spans="1:8" x14ac:dyDescent="0.2">
      <c r="A213" t="s">
        <v>20</v>
      </c>
      <c r="B213">
        <v>101</v>
      </c>
      <c r="C213" t="b">
        <f t="shared" si="6"/>
        <v>0</v>
      </c>
      <c r="D213">
        <v>10658</v>
      </c>
      <c r="E213" t="s">
        <v>14</v>
      </c>
      <c r="F213">
        <v>26</v>
      </c>
      <c r="G213">
        <v>1269</v>
      </c>
      <c r="H213" t="b">
        <f t="shared" si="7"/>
        <v>0</v>
      </c>
    </row>
    <row r="214" spans="1:8" x14ac:dyDescent="0.2">
      <c r="A214" t="s">
        <v>20</v>
      </c>
      <c r="B214">
        <v>206</v>
      </c>
      <c r="C214" t="b">
        <f t="shared" si="6"/>
        <v>0</v>
      </c>
      <c r="D214">
        <v>14394</v>
      </c>
      <c r="E214" t="s">
        <v>14</v>
      </c>
      <c r="F214">
        <v>1790</v>
      </c>
      <c r="G214">
        <v>141393</v>
      </c>
      <c r="H214" t="b">
        <f t="shared" si="7"/>
        <v>0</v>
      </c>
    </row>
    <row r="215" spans="1:8" x14ac:dyDescent="0.2">
      <c r="A215" t="s">
        <v>20</v>
      </c>
      <c r="B215">
        <v>154</v>
      </c>
      <c r="C215" t="b">
        <f t="shared" si="6"/>
        <v>0</v>
      </c>
      <c r="D215">
        <v>14743</v>
      </c>
      <c r="E215" t="s">
        <v>14</v>
      </c>
      <c r="F215">
        <v>37</v>
      </c>
      <c r="G215">
        <v>4124</v>
      </c>
      <c r="H215" t="b">
        <f t="shared" si="7"/>
        <v>0</v>
      </c>
    </row>
    <row r="216" spans="1:8" x14ac:dyDescent="0.2">
      <c r="A216" t="s">
        <v>20</v>
      </c>
      <c r="B216">
        <v>5966</v>
      </c>
      <c r="C216" t="b">
        <f t="shared" si="6"/>
        <v>1</v>
      </c>
      <c r="D216">
        <v>178965</v>
      </c>
      <c r="E216" t="s">
        <v>14</v>
      </c>
      <c r="F216">
        <v>35</v>
      </c>
      <c r="G216">
        <v>3295</v>
      </c>
      <c r="H216" t="b">
        <f t="shared" si="7"/>
        <v>0</v>
      </c>
    </row>
    <row r="217" spans="1:8" x14ac:dyDescent="0.2">
      <c r="A217" t="s">
        <v>20</v>
      </c>
      <c r="B217">
        <v>169</v>
      </c>
      <c r="C217" t="b">
        <f t="shared" si="6"/>
        <v>0</v>
      </c>
      <c r="D217">
        <v>14324</v>
      </c>
      <c r="E217" t="s">
        <v>14</v>
      </c>
      <c r="F217">
        <v>558</v>
      </c>
      <c r="G217">
        <v>52421</v>
      </c>
      <c r="H217" t="b">
        <f t="shared" si="7"/>
        <v>0</v>
      </c>
    </row>
    <row r="218" spans="1:8" x14ac:dyDescent="0.2">
      <c r="A218" t="s">
        <v>20</v>
      </c>
      <c r="B218">
        <v>2106</v>
      </c>
      <c r="C218" t="b">
        <f t="shared" si="6"/>
        <v>0</v>
      </c>
      <c r="D218">
        <v>164291</v>
      </c>
      <c r="E218" t="s">
        <v>14</v>
      </c>
      <c r="F218">
        <v>64</v>
      </c>
      <c r="G218">
        <v>6298</v>
      </c>
      <c r="H218" t="b">
        <f t="shared" si="7"/>
        <v>0</v>
      </c>
    </row>
    <row r="219" spans="1:8" x14ac:dyDescent="0.2">
      <c r="A219" t="s">
        <v>20</v>
      </c>
      <c r="B219">
        <v>131</v>
      </c>
      <c r="C219" t="b">
        <f t="shared" si="6"/>
        <v>0</v>
      </c>
      <c r="D219">
        <v>12275</v>
      </c>
      <c r="E219" t="s">
        <v>14</v>
      </c>
      <c r="F219">
        <v>245</v>
      </c>
      <c r="G219">
        <v>16168</v>
      </c>
      <c r="H219" t="b">
        <f t="shared" si="7"/>
        <v>0</v>
      </c>
    </row>
    <row r="220" spans="1:8" x14ac:dyDescent="0.2">
      <c r="A220" t="s">
        <v>20</v>
      </c>
      <c r="B220">
        <v>84</v>
      </c>
      <c r="C220" t="b">
        <f t="shared" si="6"/>
        <v>0</v>
      </c>
      <c r="D220">
        <v>4008</v>
      </c>
      <c r="E220" t="s">
        <v>14</v>
      </c>
      <c r="F220">
        <v>71</v>
      </c>
      <c r="G220">
        <v>3841</v>
      </c>
      <c r="H220" t="b">
        <f t="shared" si="7"/>
        <v>0</v>
      </c>
    </row>
    <row r="221" spans="1:8" x14ac:dyDescent="0.2">
      <c r="A221" t="s">
        <v>20</v>
      </c>
      <c r="B221">
        <v>155</v>
      </c>
      <c r="C221" t="b">
        <f t="shared" si="6"/>
        <v>0</v>
      </c>
      <c r="D221">
        <v>9749</v>
      </c>
      <c r="E221" t="s">
        <v>14</v>
      </c>
      <c r="F221">
        <v>42</v>
      </c>
      <c r="G221">
        <v>4531</v>
      </c>
      <c r="H221" t="b">
        <f t="shared" si="7"/>
        <v>0</v>
      </c>
    </row>
    <row r="222" spans="1:8" x14ac:dyDescent="0.2">
      <c r="A222" t="s">
        <v>20</v>
      </c>
      <c r="B222">
        <v>189</v>
      </c>
      <c r="C222" t="b">
        <f t="shared" si="6"/>
        <v>0</v>
      </c>
      <c r="D222">
        <v>14199</v>
      </c>
      <c r="E222" t="s">
        <v>14</v>
      </c>
      <c r="F222">
        <v>156</v>
      </c>
      <c r="G222">
        <v>6852</v>
      </c>
      <c r="H222" t="b">
        <f t="shared" si="7"/>
        <v>0</v>
      </c>
    </row>
    <row r="223" spans="1:8" x14ac:dyDescent="0.2">
      <c r="A223" t="s">
        <v>20</v>
      </c>
      <c r="B223">
        <v>4799</v>
      </c>
      <c r="C223" t="b">
        <f t="shared" si="6"/>
        <v>1</v>
      </c>
      <c r="D223">
        <v>196779</v>
      </c>
      <c r="E223" t="s">
        <v>14</v>
      </c>
      <c r="F223">
        <v>1368</v>
      </c>
      <c r="G223">
        <v>124517</v>
      </c>
      <c r="H223" t="b">
        <f t="shared" si="7"/>
        <v>0</v>
      </c>
    </row>
    <row r="224" spans="1:8" x14ac:dyDescent="0.2">
      <c r="A224" t="s">
        <v>20</v>
      </c>
      <c r="B224">
        <v>1137</v>
      </c>
      <c r="C224" t="b">
        <f t="shared" si="6"/>
        <v>0</v>
      </c>
      <c r="D224">
        <v>56859</v>
      </c>
      <c r="E224" t="s">
        <v>14</v>
      </c>
      <c r="F224">
        <v>102</v>
      </c>
      <c r="G224">
        <v>5113</v>
      </c>
      <c r="H224" t="b">
        <f t="shared" si="7"/>
        <v>0</v>
      </c>
    </row>
    <row r="225" spans="1:8" x14ac:dyDescent="0.2">
      <c r="A225" t="s">
        <v>20</v>
      </c>
      <c r="B225">
        <v>1152</v>
      </c>
      <c r="C225" t="b">
        <f t="shared" si="6"/>
        <v>0</v>
      </c>
      <c r="D225">
        <v>101352</v>
      </c>
      <c r="E225" t="s">
        <v>14</v>
      </c>
      <c r="F225">
        <v>86</v>
      </c>
      <c r="G225">
        <v>5824</v>
      </c>
      <c r="H225" t="b">
        <f t="shared" si="7"/>
        <v>0</v>
      </c>
    </row>
    <row r="226" spans="1:8" x14ac:dyDescent="0.2">
      <c r="A226" t="s">
        <v>20</v>
      </c>
      <c r="B226">
        <v>50</v>
      </c>
      <c r="C226" t="b">
        <f t="shared" si="6"/>
        <v>0</v>
      </c>
      <c r="D226">
        <v>4477</v>
      </c>
      <c r="E226" t="s">
        <v>14</v>
      </c>
      <c r="F226">
        <v>253</v>
      </c>
      <c r="G226">
        <v>20243</v>
      </c>
      <c r="H226" t="b">
        <f t="shared" si="7"/>
        <v>0</v>
      </c>
    </row>
    <row r="227" spans="1:8" x14ac:dyDescent="0.2">
      <c r="A227" t="s">
        <v>20</v>
      </c>
      <c r="B227">
        <v>3059</v>
      </c>
      <c r="C227" t="b">
        <f t="shared" si="6"/>
        <v>1</v>
      </c>
      <c r="D227">
        <v>143788</v>
      </c>
      <c r="E227" t="s">
        <v>14</v>
      </c>
      <c r="F227">
        <v>157</v>
      </c>
      <c r="G227">
        <v>11167</v>
      </c>
      <c r="H227" t="b">
        <f t="shared" si="7"/>
        <v>0</v>
      </c>
    </row>
    <row r="228" spans="1:8" x14ac:dyDescent="0.2">
      <c r="A228" t="s">
        <v>20</v>
      </c>
      <c r="B228">
        <v>34</v>
      </c>
      <c r="C228" t="b">
        <f t="shared" si="6"/>
        <v>0</v>
      </c>
      <c r="D228">
        <v>3755</v>
      </c>
      <c r="E228" t="s">
        <v>14</v>
      </c>
      <c r="F228">
        <v>183</v>
      </c>
      <c r="G228">
        <v>7875</v>
      </c>
      <c r="H228" t="b">
        <f t="shared" si="7"/>
        <v>0</v>
      </c>
    </row>
    <row r="229" spans="1:8" x14ac:dyDescent="0.2">
      <c r="A229" t="s">
        <v>20</v>
      </c>
      <c r="B229">
        <v>220</v>
      </c>
      <c r="C229" t="b">
        <f t="shared" si="6"/>
        <v>0</v>
      </c>
      <c r="D229">
        <v>9238</v>
      </c>
      <c r="E229" t="s">
        <v>14</v>
      </c>
      <c r="F229">
        <v>82</v>
      </c>
      <c r="G229">
        <v>5112</v>
      </c>
      <c r="H229" t="b">
        <f t="shared" si="7"/>
        <v>0</v>
      </c>
    </row>
    <row r="230" spans="1:8" x14ac:dyDescent="0.2">
      <c r="A230" t="s">
        <v>20</v>
      </c>
      <c r="B230">
        <v>1604</v>
      </c>
      <c r="C230" t="b">
        <f t="shared" si="6"/>
        <v>0</v>
      </c>
      <c r="D230">
        <v>77012</v>
      </c>
      <c r="E230" t="s">
        <v>14</v>
      </c>
      <c r="F230">
        <v>1</v>
      </c>
      <c r="G230">
        <v>5</v>
      </c>
      <c r="H230" t="b">
        <f t="shared" si="7"/>
        <v>0</v>
      </c>
    </row>
    <row r="231" spans="1:8" x14ac:dyDescent="0.2">
      <c r="A231" t="s">
        <v>20</v>
      </c>
      <c r="B231">
        <v>454</v>
      </c>
      <c r="C231" t="b">
        <f t="shared" si="6"/>
        <v>0</v>
      </c>
      <c r="D231">
        <v>14083</v>
      </c>
      <c r="E231" t="s">
        <v>14</v>
      </c>
      <c r="F231">
        <v>1198</v>
      </c>
      <c r="G231">
        <v>97037</v>
      </c>
      <c r="H231" t="b">
        <f t="shared" si="7"/>
        <v>0</v>
      </c>
    </row>
    <row r="232" spans="1:8" x14ac:dyDescent="0.2">
      <c r="A232" t="s">
        <v>20</v>
      </c>
      <c r="B232">
        <v>123</v>
      </c>
      <c r="C232" t="b">
        <f t="shared" si="6"/>
        <v>0</v>
      </c>
      <c r="D232">
        <v>12202</v>
      </c>
      <c r="E232" t="s">
        <v>14</v>
      </c>
      <c r="F232">
        <v>648</v>
      </c>
      <c r="G232">
        <v>55757</v>
      </c>
      <c r="H232" t="b">
        <f t="shared" si="7"/>
        <v>0</v>
      </c>
    </row>
    <row r="233" spans="1:8" x14ac:dyDescent="0.2">
      <c r="A233" t="s">
        <v>20</v>
      </c>
      <c r="B233">
        <v>299</v>
      </c>
      <c r="C233" t="b">
        <f t="shared" si="6"/>
        <v>0</v>
      </c>
      <c r="D233">
        <v>13772</v>
      </c>
      <c r="E233" t="s">
        <v>14</v>
      </c>
      <c r="F233">
        <v>64</v>
      </c>
      <c r="G233">
        <v>5916</v>
      </c>
      <c r="H233" t="b">
        <f t="shared" si="7"/>
        <v>0</v>
      </c>
    </row>
    <row r="234" spans="1:8" x14ac:dyDescent="0.2">
      <c r="A234" t="s">
        <v>20</v>
      </c>
      <c r="B234">
        <v>2237</v>
      </c>
      <c r="C234" t="b">
        <f t="shared" si="6"/>
        <v>0</v>
      </c>
      <c r="D234">
        <v>154321</v>
      </c>
      <c r="E234" t="s">
        <v>14</v>
      </c>
      <c r="F234">
        <v>62</v>
      </c>
      <c r="G234">
        <v>5803</v>
      </c>
      <c r="H234" t="b">
        <f t="shared" si="7"/>
        <v>0</v>
      </c>
    </row>
    <row r="235" spans="1:8" x14ac:dyDescent="0.2">
      <c r="A235" t="s">
        <v>20</v>
      </c>
      <c r="B235">
        <v>645</v>
      </c>
      <c r="C235" t="b">
        <f t="shared" si="6"/>
        <v>0</v>
      </c>
      <c r="D235">
        <v>71583</v>
      </c>
      <c r="E235" t="s">
        <v>14</v>
      </c>
      <c r="F235">
        <v>750</v>
      </c>
      <c r="G235">
        <v>55476</v>
      </c>
      <c r="H235" t="b">
        <f t="shared" si="7"/>
        <v>0</v>
      </c>
    </row>
    <row r="236" spans="1:8" x14ac:dyDescent="0.2">
      <c r="A236" t="s">
        <v>20</v>
      </c>
      <c r="B236">
        <v>484</v>
      </c>
      <c r="C236" t="b">
        <f t="shared" si="6"/>
        <v>0</v>
      </c>
      <c r="D236">
        <v>12100</v>
      </c>
      <c r="E236" t="s">
        <v>14</v>
      </c>
      <c r="F236">
        <v>105</v>
      </c>
      <c r="G236">
        <v>5569</v>
      </c>
      <c r="H236" t="b">
        <f t="shared" si="7"/>
        <v>0</v>
      </c>
    </row>
    <row r="237" spans="1:8" x14ac:dyDescent="0.2">
      <c r="A237" t="s">
        <v>20</v>
      </c>
      <c r="B237">
        <v>154</v>
      </c>
      <c r="C237" t="b">
        <f t="shared" si="6"/>
        <v>0</v>
      </c>
      <c r="D237">
        <v>12129</v>
      </c>
      <c r="E237" t="s">
        <v>14</v>
      </c>
      <c r="F237">
        <v>2604</v>
      </c>
      <c r="G237">
        <v>127591</v>
      </c>
      <c r="H237" t="b">
        <f t="shared" si="7"/>
        <v>1</v>
      </c>
    </row>
    <row r="238" spans="1:8" x14ac:dyDescent="0.2">
      <c r="A238" t="s">
        <v>20</v>
      </c>
      <c r="B238">
        <v>82</v>
      </c>
      <c r="C238" t="b">
        <f t="shared" si="6"/>
        <v>0</v>
      </c>
      <c r="D238">
        <v>8161</v>
      </c>
      <c r="E238" t="s">
        <v>14</v>
      </c>
      <c r="F238">
        <v>65</v>
      </c>
      <c r="G238">
        <v>6750</v>
      </c>
      <c r="H238" t="b">
        <f t="shared" si="7"/>
        <v>0</v>
      </c>
    </row>
    <row r="239" spans="1:8" x14ac:dyDescent="0.2">
      <c r="A239" t="s">
        <v>20</v>
      </c>
      <c r="B239">
        <v>134</v>
      </c>
      <c r="C239" t="b">
        <f t="shared" si="6"/>
        <v>0</v>
      </c>
      <c r="D239">
        <v>14046</v>
      </c>
      <c r="E239" t="s">
        <v>14</v>
      </c>
      <c r="F239">
        <v>94</v>
      </c>
      <c r="G239">
        <v>9318</v>
      </c>
      <c r="H239" t="b">
        <f t="shared" si="7"/>
        <v>0</v>
      </c>
    </row>
    <row r="240" spans="1:8" x14ac:dyDescent="0.2">
      <c r="A240" t="s">
        <v>20</v>
      </c>
      <c r="B240">
        <v>5203</v>
      </c>
      <c r="C240" t="b">
        <f t="shared" si="6"/>
        <v>1</v>
      </c>
      <c r="D240">
        <v>140469</v>
      </c>
      <c r="E240" t="s">
        <v>14</v>
      </c>
      <c r="F240">
        <v>257</v>
      </c>
      <c r="G240">
        <v>19769</v>
      </c>
      <c r="H240" t="b">
        <f t="shared" si="7"/>
        <v>0</v>
      </c>
    </row>
    <row r="241" spans="1:8" x14ac:dyDescent="0.2">
      <c r="A241" t="s">
        <v>20</v>
      </c>
      <c r="B241">
        <v>94</v>
      </c>
      <c r="C241" t="b">
        <f t="shared" si="6"/>
        <v>0</v>
      </c>
      <c r="D241">
        <v>6423</v>
      </c>
      <c r="E241" t="s">
        <v>14</v>
      </c>
      <c r="F241">
        <v>2928</v>
      </c>
      <c r="G241">
        <v>81984</v>
      </c>
      <c r="H241" t="b">
        <f t="shared" si="7"/>
        <v>1</v>
      </c>
    </row>
    <row r="242" spans="1:8" x14ac:dyDescent="0.2">
      <c r="A242" t="s">
        <v>20</v>
      </c>
      <c r="B242">
        <v>205</v>
      </c>
      <c r="C242" t="b">
        <f t="shared" si="6"/>
        <v>0</v>
      </c>
      <c r="D242">
        <v>11075</v>
      </c>
      <c r="E242" t="s">
        <v>14</v>
      </c>
      <c r="F242">
        <v>4697</v>
      </c>
      <c r="G242">
        <v>178483</v>
      </c>
      <c r="H242" t="b">
        <f t="shared" si="7"/>
        <v>1</v>
      </c>
    </row>
    <row r="243" spans="1:8" x14ac:dyDescent="0.2">
      <c r="A243" t="s">
        <v>20</v>
      </c>
      <c r="B243">
        <v>92</v>
      </c>
      <c r="C243" t="b">
        <f t="shared" si="6"/>
        <v>0</v>
      </c>
      <c r="D243">
        <v>7767</v>
      </c>
      <c r="E243" t="s">
        <v>14</v>
      </c>
      <c r="F243">
        <v>2915</v>
      </c>
      <c r="G243">
        <v>87448</v>
      </c>
      <c r="H243" t="b">
        <f t="shared" si="7"/>
        <v>1</v>
      </c>
    </row>
    <row r="244" spans="1:8" x14ac:dyDescent="0.2">
      <c r="A244" t="s">
        <v>20</v>
      </c>
      <c r="B244">
        <v>219</v>
      </c>
      <c r="C244" t="b">
        <f t="shared" si="6"/>
        <v>0</v>
      </c>
      <c r="D244">
        <v>10313</v>
      </c>
      <c r="E244" t="s">
        <v>14</v>
      </c>
      <c r="F244">
        <v>18</v>
      </c>
      <c r="G244">
        <v>1863</v>
      </c>
      <c r="H244" t="b">
        <f t="shared" si="7"/>
        <v>0</v>
      </c>
    </row>
    <row r="245" spans="1:8" x14ac:dyDescent="0.2">
      <c r="A245" t="s">
        <v>20</v>
      </c>
      <c r="B245">
        <v>2526</v>
      </c>
      <c r="C245" t="b">
        <f t="shared" si="6"/>
        <v>0</v>
      </c>
      <c r="D245">
        <v>197018</v>
      </c>
      <c r="E245" t="s">
        <v>14</v>
      </c>
      <c r="F245">
        <v>602</v>
      </c>
      <c r="G245">
        <v>59003</v>
      </c>
      <c r="H245" t="b">
        <f t="shared" si="7"/>
        <v>0</v>
      </c>
    </row>
    <row r="246" spans="1:8" x14ac:dyDescent="0.2">
      <c r="A246" t="s">
        <v>20</v>
      </c>
      <c r="B246">
        <v>94</v>
      </c>
      <c r="C246" t="b">
        <f t="shared" si="6"/>
        <v>0</v>
      </c>
      <c r="D246">
        <v>9817</v>
      </c>
      <c r="E246" t="s">
        <v>14</v>
      </c>
      <c r="F246">
        <v>1</v>
      </c>
      <c r="G246">
        <v>2</v>
      </c>
      <c r="H246" t="b">
        <f t="shared" si="7"/>
        <v>0</v>
      </c>
    </row>
    <row r="247" spans="1:8" x14ac:dyDescent="0.2">
      <c r="A247" t="s">
        <v>20</v>
      </c>
      <c r="B247">
        <v>1713</v>
      </c>
      <c r="C247" t="b">
        <f t="shared" si="6"/>
        <v>0</v>
      </c>
      <c r="D247">
        <v>178120</v>
      </c>
      <c r="E247" t="s">
        <v>14</v>
      </c>
      <c r="F247">
        <v>3868</v>
      </c>
      <c r="G247">
        <v>174039</v>
      </c>
      <c r="H247" t="b">
        <f t="shared" si="7"/>
        <v>1</v>
      </c>
    </row>
    <row r="248" spans="1:8" x14ac:dyDescent="0.2">
      <c r="A248" t="s">
        <v>20</v>
      </c>
      <c r="B248">
        <v>249</v>
      </c>
      <c r="C248" t="b">
        <f t="shared" si="6"/>
        <v>0</v>
      </c>
      <c r="D248">
        <v>13678</v>
      </c>
      <c r="E248" t="s">
        <v>14</v>
      </c>
      <c r="F248">
        <v>504</v>
      </c>
      <c r="G248">
        <v>49879</v>
      </c>
      <c r="H248" t="b">
        <f t="shared" si="7"/>
        <v>0</v>
      </c>
    </row>
    <row r="249" spans="1:8" x14ac:dyDescent="0.2">
      <c r="A249" t="s">
        <v>20</v>
      </c>
      <c r="B249">
        <v>192</v>
      </c>
      <c r="C249" t="b">
        <f t="shared" si="6"/>
        <v>0</v>
      </c>
      <c r="D249">
        <v>9969</v>
      </c>
      <c r="E249" t="s">
        <v>14</v>
      </c>
      <c r="F249">
        <v>14</v>
      </c>
      <c r="G249">
        <v>824</v>
      </c>
      <c r="H249" t="b">
        <f t="shared" si="7"/>
        <v>0</v>
      </c>
    </row>
    <row r="250" spans="1:8" x14ac:dyDescent="0.2">
      <c r="A250" t="s">
        <v>20</v>
      </c>
      <c r="B250">
        <v>247</v>
      </c>
      <c r="C250" t="b">
        <f t="shared" si="6"/>
        <v>0</v>
      </c>
      <c r="D250">
        <v>14827</v>
      </c>
      <c r="E250" t="s">
        <v>14</v>
      </c>
      <c r="F250">
        <v>750</v>
      </c>
      <c r="G250">
        <v>57010</v>
      </c>
      <c r="H250" t="b">
        <f t="shared" si="7"/>
        <v>0</v>
      </c>
    </row>
    <row r="251" spans="1:8" x14ac:dyDescent="0.2">
      <c r="A251" t="s">
        <v>20</v>
      </c>
      <c r="B251">
        <v>2293</v>
      </c>
      <c r="C251" t="b">
        <f t="shared" si="6"/>
        <v>0</v>
      </c>
      <c r="D251">
        <v>100900</v>
      </c>
      <c r="E251" t="s">
        <v>14</v>
      </c>
      <c r="F251">
        <v>77</v>
      </c>
      <c r="G251">
        <v>7438</v>
      </c>
      <c r="H251" t="b">
        <f t="shared" si="7"/>
        <v>0</v>
      </c>
    </row>
    <row r="252" spans="1:8" x14ac:dyDescent="0.2">
      <c r="A252" t="s">
        <v>20</v>
      </c>
      <c r="B252">
        <v>3131</v>
      </c>
      <c r="C252" t="b">
        <f t="shared" si="6"/>
        <v>1</v>
      </c>
      <c r="D252">
        <v>165954</v>
      </c>
      <c r="E252" t="s">
        <v>14</v>
      </c>
      <c r="F252">
        <v>752</v>
      </c>
      <c r="G252">
        <v>57872</v>
      </c>
      <c r="H252" t="b">
        <f t="shared" si="7"/>
        <v>0</v>
      </c>
    </row>
    <row r="253" spans="1:8" x14ac:dyDescent="0.2">
      <c r="A253" t="s">
        <v>20</v>
      </c>
      <c r="B253">
        <v>143</v>
      </c>
      <c r="C253" t="b">
        <f t="shared" si="6"/>
        <v>0</v>
      </c>
      <c r="D253">
        <v>10731</v>
      </c>
      <c r="E253" t="s">
        <v>14</v>
      </c>
      <c r="F253">
        <v>131</v>
      </c>
      <c r="G253">
        <v>8906</v>
      </c>
      <c r="H253" t="b">
        <f t="shared" si="7"/>
        <v>0</v>
      </c>
    </row>
    <row r="254" spans="1:8" x14ac:dyDescent="0.2">
      <c r="A254" t="s">
        <v>20</v>
      </c>
      <c r="B254">
        <v>296</v>
      </c>
      <c r="C254" t="b">
        <f t="shared" si="6"/>
        <v>0</v>
      </c>
      <c r="D254">
        <v>10938</v>
      </c>
      <c r="E254" t="s">
        <v>14</v>
      </c>
      <c r="F254">
        <v>87</v>
      </c>
      <c r="G254">
        <v>7724</v>
      </c>
      <c r="H254" t="b">
        <f t="shared" si="7"/>
        <v>0</v>
      </c>
    </row>
    <row r="255" spans="1:8" x14ac:dyDescent="0.2">
      <c r="A255" t="s">
        <v>20</v>
      </c>
      <c r="B255">
        <v>170</v>
      </c>
      <c r="C255" t="b">
        <f t="shared" si="6"/>
        <v>0</v>
      </c>
      <c r="D255">
        <v>10739</v>
      </c>
      <c r="E255" t="s">
        <v>14</v>
      </c>
      <c r="F255">
        <v>1063</v>
      </c>
      <c r="G255">
        <v>26571</v>
      </c>
      <c r="H255" t="b">
        <f t="shared" si="7"/>
        <v>0</v>
      </c>
    </row>
    <row r="256" spans="1:8" x14ac:dyDescent="0.2">
      <c r="A256" t="s">
        <v>20</v>
      </c>
      <c r="B256">
        <v>86</v>
      </c>
      <c r="C256" t="b">
        <f t="shared" si="6"/>
        <v>0</v>
      </c>
      <c r="D256">
        <v>8703</v>
      </c>
      <c r="E256" t="s">
        <v>14</v>
      </c>
      <c r="F256">
        <v>76</v>
      </c>
      <c r="G256">
        <v>5593</v>
      </c>
      <c r="H256" t="b">
        <f t="shared" si="7"/>
        <v>0</v>
      </c>
    </row>
    <row r="257" spans="1:8" x14ac:dyDescent="0.2">
      <c r="A257" t="s">
        <v>20</v>
      </c>
      <c r="B257">
        <v>6286</v>
      </c>
      <c r="C257" t="b">
        <f t="shared" si="6"/>
        <v>1</v>
      </c>
      <c r="D257">
        <v>182302</v>
      </c>
      <c r="E257" t="s">
        <v>14</v>
      </c>
      <c r="F257">
        <v>4428</v>
      </c>
      <c r="G257">
        <v>110689</v>
      </c>
      <c r="H257" t="b">
        <f t="shared" si="7"/>
        <v>1</v>
      </c>
    </row>
    <row r="258" spans="1:8" x14ac:dyDescent="0.2">
      <c r="A258" t="s">
        <v>20</v>
      </c>
      <c r="B258">
        <v>3727</v>
      </c>
      <c r="C258" t="b">
        <f t="shared" si="6"/>
        <v>1</v>
      </c>
      <c r="D258">
        <v>137904</v>
      </c>
      <c r="E258" t="s">
        <v>14</v>
      </c>
      <c r="F258">
        <v>58</v>
      </c>
      <c r="G258">
        <v>2445</v>
      </c>
      <c r="H258" t="b">
        <f t="shared" si="7"/>
        <v>0</v>
      </c>
    </row>
    <row r="259" spans="1:8" x14ac:dyDescent="0.2">
      <c r="A259" t="s">
        <v>20</v>
      </c>
      <c r="B259">
        <v>1605</v>
      </c>
      <c r="C259" t="b">
        <f t="shared" ref="C259:C322" si="8">IF(OR(B259&lt;$S$3,B259&gt;$R$3),TRUE,FALSE)</f>
        <v>0</v>
      </c>
      <c r="D259">
        <v>152438</v>
      </c>
      <c r="E259" t="s">
        <v>14</v>
      </c>
      <c r="F259">
        <v>111</v>
      </c>
      <c r="G259">
        <v>4432</v>
      </c>
      <c r="H259" t="b">
        <f t="shared" ref="H259:H322" si="9">IF(OR(F259&lt;$S$4,F259&gt;$R$4),TRUE,FALSE)</f>
        <v>0</v>
      </c>
    </row>
    <row r="260" spans="1:8" x14ac:dyDescent="0.2">
      <c r="A260" t="s">
        <v>20</v>
      </c>
      <c r="B260">
        <v>2120</v>
      </c>
      <c r="C260" t="b">
        <f t="shared" si="8"/>
        <v>0</v>
      </c>
      <c r="D260">
        <v>118706</v>
      </c>
      <c r="E260" t="s">
        <v>14</v>
      </c>
      <c r="F260">
        <v>2955</v>
      </c>
      <c r="G260">
        <v>141822</v>
      </c>
      <c r="H260" t="b">
        <f t="shared" si="9"/>
        <v>1</v>
      </c>
    </row>
    <row r="261" spans="1:8" x14ac:dyDescent="0.2">
      <c r="A261" t="s">
        <v>20</v>
      </c>
      <c r="B261">
        <v>50</v>
      </c>
      <c r="C261" t="b">
        <f t="shared" si="8"/>
        <v>0</v>
      </c>
      <c r="D261">
        <v>4119</v>
      </c>
      <c r="E261" t="s">
        <v>14</v>
      </c>
      <c r="F261">
        <v>1657</v>
      </c>
      <c r="G261">
        <v>159037</v>
      </c>
      <c r="H261" t="b">
        <f t="shared" si="9"/>
        <v>0</v>
      </c>
    </row>
    <row r="262" spans="1:8" x14ac:dyDescent="0.2">
      <c r="A262" t="s">
        <v>20</v>
      </c>
      <c r="B262">
        <v>2080</v>
      </c>
      <c r="C262" t="b">
        <f t="shared" si="8"/>
        <v>0</v>
      </c>
      <c r="D262">
        <v>139354</v>
      </c>
      <c r="E262" t="s">
        <v>14</v>
      </c>
      <c r="F262">
        <v>926</v>
      </c>
      <c r="G262">
        <v>94501</v>
      </c>
      <c r="H262" t="b">
        <f t="shared" si="9"/>
        <v>0</v>
      </c>
    </row>
    <row r="263" spans="1:8" x14ac:dyDescent="0.2">
      <c r="A263" t="s">
        <v>20</v>
      </c>
      <c r="B263">
        <v>2105</v>
      </c>
      <c r="C263" t="b">
        <f t="shared" si="8"/>
        <v>0</v>
      </c>
      <c r="D263">
        <v>145265</v>
      </c>
      <c r="E263" t="s">
        <v>14</v>
      </c>
      <c r="F263">
        <v>77</v>
      </c>
      <c r="G263">
        <v>5438</v>
      </c>
      <c r="H263" t="b">
        <f t="shared" si="9"/>
        <v>0</v>
      </c>
    </row>
    <row r="264" spans="1:8" x14ac:dyDescent="0.2">
      <c r="A264" t="s">
        <v>20</v>
      </c>
      <c r="B264">
        <v>2436</v>
      </c>
      <c r="C264" t="b">
        <f t="shared" si="8"/>
        <v>0</v>
      </c>
      <c r="D264">
        <v>95020</v>
      </c>
      <c r="E264" t="s">
        <v>14</v>
      </c>
      <c r="F264">
        <v>1748</v>
      </c>
      <c r="G264">
        <v>115396</v>
      </c>
      <c r="H264" t="b">
        <f t="shared" si="9"/>
        <v>0</v>
      </c>
    </row>
    <row r="265" spans="1:8" x14ac:dyDescent="0.2">
      <c r="A265" t="s">
        <v>20</v>
      </c>
      <c r="B265">
        <v>80</v>
      </c>
      <c r="C265" t="b">
        <f t="shared" si="8"/>
        <v>0</v>
      </c>
      <c r="D265">
        <v>8829</v>
      </c>
      <c r="E265" t="s">
        <v>14</v>
      </c>
      <c r="F265">
        <v>79</v>
      </c>
      <c r="G265">
        <v>7656</v>
      </c>
      <c r="H265" t="b">
        <f t="shared" si="9"/>
        <v>0</v>
      </c>
    </row>
    <row r="266" spans="1:8" x14ac:dyDescent="0.2">
      <c r="A266" t="s">
        <v>20</v>
      </c>
      <c r="B266">
        <v>42</v>
      </c>
      <c r="C266" t="b">
        <f t="shared" si="8"/>
        <v>0</v>
      </c>
      <c r="D266">
        <v>3984</v>
      </c>
      <c r="E266" t="s">
        <v>14</v>
      </c>
      <c r="F266">
        <v>889</v>
      </c>
      <c r="G266">
        <v>96888</v>
      </c>
      <c r="H266" t="b">
        <f t="shared" si="9"/>
        <v>0</v>
      </c>
    </row>
    <row r="267" spans="1:8" x14ac:dyDescent="0.2">
      <c r="A267" t="s">
        <v>20</v>
      </c>
      <c r="B267">
        <v>139</v>
      </c>
      <c r="C267" t="b">
        <f t="shared" si="8"/>
        <v>0</v>
      </c>
      <c r="D267">
        <v>8053</v>
      </c>
      <c r="E267" t="s">
        <v>14</v>
      </c>
      <c r="F267">
        <v>56</v>
      </c>
      <c r="G267">
        <v>6245</v>
      </c>
      <c r="H267" t="b">
        <f t="shared" si="9"/>
        <v>0</v>
      </c>
    </row>
    <row r="268" spans="1:8" x14ac:dyDescent="0.2">
      <c r="A268" t="s">
        <v>20</v>
      </c>
      <c r="B268">
        <v>159</v>
      </c>
      <c r="C268" t="b">
        <f t="shared" si="8"/>
        <v>0</v>
      </c>
      <c r="D268">
        <v>10328</v>
      </c>
      <c r="E268" t="s">
        <v>14</v>
      </c>
      <c r="F268">
        <v>1</v>
      </c>
      <c r="G268">
        <v>3</v>
      </c>
      <c r="H268" t="b">
        <f t="shared" si="9"/>
        <v>0</v>
      </c>
    </row>
    <row r="269" spans="1:8" x14ac:dyDescent="0.2">
      <c r="A269" t="s">
        <v>20</v>
      </c>
      <c r="B269">
        <v>381</v>
      </c>
      <c r="C269" t="b">
        <f t="shared" si="8"/>
        <v>0</v>
      </c>
      <c r="D269">
        <v>10289</v>
      </c>
      <c r="E269" t="s">
        <v>14</v>
      </c>
      <c r="F269">
        <v>83</v>
      </c>
      <c r="G269">
        <v>4710</v>
      </c>
      <c r="H269" t="b">
        <f t="shared" si="9"/>
        <v>0</v>
      </c>
    </row>
    <row r="270" spans="1:8" x14ac:dyDescent="0.2">
      <c r="A270" t="s">
        <v>20</v>
      </c>
      <c r="B270">
        <v>194</v>
      </c>
      <c r="C270" t="b">
        <f t="shared" si="8"/>
        <v>0</v>
      </c>
      <c r="D270">
        <v>9889</v>
      </c>
      <c r="E270" t="s">
        <v>14</v>
      </c>
      <c r="F270">
        <v>2025</v>
      </c>
      <c r="G270">
        <v>168048</v>
      </c>
      <c r="H270" t="b">
        <f t="shared" si="9"/>
        <v>1</v>
      </c>
    </row>
    <row r="271" spans="1:8" x14ac:dyDescent="0.2">
      <c r="A271" t="s">
        <v>20</v>
      </c>
      <c r="B271">
        <v>106</v>
      </c>
      <c r="C271" t="b">
        <f t="shared" si="8"/>
        <v>0</v>
      </c>
      <c r="D271">
        <v>8907</v>
      </c>
      <c r="E271" t="s">
        <v>14</v>
      </c>
      <c r="F271">
        <v>14</v>
      </c>
      <c r="G271">
        <v>1260</v>
      </c>
      <c r="H271" t="b">
        <f t="shared" si="9"/>
        <v>0</v>
      </c>
    </row>
    <row r="272" spans="1:8" x14ac:dyDescent="0.2">
      <c r="A272" t="s">
        <v>20</v>
      </c>
      <c r="B272">
        <v>142</v>
      </c>
      <c r="C272" t="b">
        <f t="shared" si="8"/>
        <v>0</v>
      </c>
      <c r="D272">
        <v>14606</v>
      </c>
      <c r="E272" t="s">
        <v>14</v>
      </c>
      <c r="F272">
        <v>656</v>
      </c>
      <c r="G272">
        <v>28870</v>
      </c>
      <c r="H272" t="b">
        <f t="shared" si="9"/>
        <v>0</v>
      </c>
    </row>
    <row r="273" spans="1:8" x14ac:dyDescent="0.2">
      <c r="A273" t="s">
        <v>20</v>
      </c>
      <c r="B273">
        <v>211</v>
      </c>
      <c r="C273" t="b">
        <f t="shared" si="8"/>
        <v>0</v>
      </c>
      <c r="D273">
        <v>8432</v>
      </c>
      <c r="E273" t="s">
        <v>14</v>
      </c>
      <c r="F273">
        <v>1596</v>
      </c>
      <c r="G273">
        <v>97369</v>
      </c>
      <c r="H273" t="b">
        <f t="shared" si="9"/>
        <v>0</v>
      </c>
    </row>
    <row r="274" spans="1:8" x14ac:dyDescent="0.2">
      <c r="A274" t="s">
        <v>20</v>
      </c>
      <c r="B274">
        <v>2756</v>
      </c>
      <c r="C274" t="b">
        <f t="shared" si="8"/>
        <v>0</v>
      </c>
      <c r="D274">
        <v>162603</v>
      </c>
      <c r="E274" t="s">
        <v>14</v>
      </c>
      <c r="F274">
        <v>10</v>
      </c>
      <c r="G274">
        <v>735</v>
      </c>
      <c r="H274" t="b">
        <f t="shared" si="9"/>
        <v>0</v>
      </c>
    </row>
    <row r="275" spans="1:8" x14ac:dyDescent="0.2">
      <c r="A275" t="s">
        <v>20</v>
      </c>
      <c r="B275">
        <v>173</v>
      </c>
      <c r="C275" t="b">
        <f t="shared" si="8"/>
        <v>0</v>
      </c>
      <c r="D275">
        <v>12310</v>
      </c>
      <c r="E275" t="s">
        <v>14</v>
      </c>
      <c r="F275">
        <v>1121</v>
      </c>
      <c r="G275">
        <v>107622</v>
      </c>
      <c r="H275" t="b">
        <f t="shared" si="9"/>
        <v>0</v>
      </c>
    </row>
    <row r="276" spans="1:8" x14ac:dyDescent="0.2">
      <c r="A276" t="s">
        <v>20</v>
      </c>
      <c r="B276">
        <v>87</v>
      </c>
      <c r="C276" t="b">
        <f t="shared" si="8"/>
        <v>0</v>
      </c>
      <c r="D276">
        <v>8656</v>
      </c>
      <c r="E276" t="s">
        <v>14</v>
      </c>
      <c r="F276">
        <v>15</v>
      </c>
      <c r="G276">
        <v>1557</v>
      </c>
      <c r="H276" t="b">
        <f t="shared" si="9"/>
        <v>0</v>
      </c>
    </row>
    <row r="277" spans="1:8" x14ac:dyDescent="0.2">
      <c r="A277" t="s">
        <v>20</v>
      </c>
      <c r="B277">
        <v>1572</v>
      </c>
      <c r="C277" t="b">
        <f t="shared" si="8"/>
        <v>0</v>
      </c>
      <c r="D277">
        <v>77021</v>
      </c>
      <c r="E277" t="s">
        <v>14</v>
      </c>
      <c r="F277">
        <v>191</v>
      </c>
      <c r="G277">
        <v>6100</v>
      </c>
      <c r="H277" t="b">
        <f t="shared" si="9"/>
        <v>0</v>
      </c>
    </row>
    <row r="278" spans="1:8" x14ac:dyDescent="0.2">
      <c r="A278" t="s">
        <v>20</v>
      </c>
      <c r="B278">
        <v>2346</v>
      </c>
      <c r="C278" t="b">
        <f t="shared" si="8"/>
        <v>0</v>
      </c>
      <c r="D278">
        <v>197024</v>
      </c>
      <c r="E278" t="s">
        <v>14</v>
      </c>
      <c r="F278">
        <v>16</v>
      </c>
      <c r="G278">
        <v>1592</v>
      </c>
      <c r="H278" t="b">
        <f t="shared" si="9"/>
        <v>0</v>
      </c>
    </row>
    <row r="279" spans="1:8" x14ac:dyDescent="0.2">
      <c r="A279" t="s">
        <v>20</v>
      </c>
      <c r="B279">
        <v>115</v>
      </c>
      <c r="C279" t="b">
        <f t="shared" si="8"/>
        <v>0</v>
      </c>
      <c r="D279">
        <v>11663</v>
      </c>
      <c r="E279" t="s">
        <v>14</v>
      </c>
      <c r="F279">
        <v>17</v>
      </c>
      <c r="G279">
        <v>504</v>
      </c>
      <c r="H279" t="b">
        <f t="shared" si="9"/>
        <v>0</v>
      </c>
    </row>
    <row r="280" spans="1:8" x14ac:dyDescent="0.2">
      <c r="A280" t="s">
        <v>20</v>
      </c>
      <c r="B280">
        <v>85</v>
      </c>
      <c r="C280" t="b">
        <f t="shared" si="8"/>
        <v>0</v>
      </c>
      <c r="D280">
        <v>9339</v>
      </c>
      <c r="E280" t="s">
        <v>14</v>
      </c>
      <c r="F280">
        <v>34</v>
      </c>
      <c r="G280">
        <v>2091</v>
      </c>
      <c r="H280" t="b">
        <f t="shared" si="9"/>
        <v>0</v>
      </c>
    </row>
    <row r="281" spans="1:8" x14ac:dyDescent="0.2">
      <c r="A281" t="s">
        <v>20</v>
      </c>
      <c r="B281">
        <v>144</v>
      </c>
      <c r="C281" t="b">
        <f t="shared" si="8"/>
        <v>0</v>
      </c>
      <c r="D281">
        <v>4596</v>
      </c>
      <c r="E281" t="s">
        <v>14</v>
      </c>
      <c r="F281">
        <v>1</v>
      </c>
      <c r="G281">
        <v>1</v>
      </c>
      <c r="H281" t="b">
        <f t="shared" si="9"/>
        <v>0</v>
      </c>
    </row>
    <row r="282" spans="1:8" x14ac:dyDescent="0.2">
      <c r="A282" t="s">
        <v>20</v>
      </c>
      <c r="B282">
        <v>2443</v>
      </c>
      <c r="C282" t="b">
        <f t="shared" si="8"/>
        <v>0</v>
      </c>
      <c r="D282">
        <v>173437</v>
      </c>
      <c r="E282" t="s">
        <v>14</v>
      </c>
      <c r="F282">
        <v>1274</v>
      </c>
      <c r="G282">
        <v>114615</v>
      </c>
      <c r="H282" t="b">
        <f t="shared" si="9"/>
        <v>0</v>
      </c>
    </row>
    <row r="283" spans="1:8" x14ac:dyDescent="0.2">
      <c r="A283" t="s">
        <v>20</v>
      </c>
      <c r="B283">
        <v>64</v>
      </c>
      <c r="C283" t="b">
        <f t="shared" si="8"/>
        <v>0</v>
      </c>
      <c r="D283">
        <v>6514</v>
      </c>
      <c r="E283" t="s">
        <v>14</v>
      </c>
      <c r="F283">
        <v>210</v>
      </c>
      <c r="G283">
        <v>16592</v>
      </c>
      <c r="H283" t="b">
        <f t="shared" si="9"/>
        <v>0</v>
      </c>
    </row>
    <row r="284" spans="1:8" x14ac:dyDescent="0.2">
      <c r="A284" t="s">
        <v>20</v>
      </c>
      <c r="B284">
        <v>268</v>
      </c>
      <c r="C284" t="b">
        <f t="shared" si="8"/>
        <v>0</v>
      </c>
      <c r="D284">
        <v>13684</v>
      </c>
      <c r="E284" t="s">
        <v>14</v>
      </c>
      <c r="F284">
        <v>248</v>
      </c>
      <c r="G284">
        <v>13653</v>
      </c>
      <c r="H284" t="b">
        <f t="shared" si="9"/>
        <v>0</v>
      </c>
    </row>
    <row r="285" spans="1:8" x14ac:dyDescent="0.2">
      <c r="A285" t="s">
        <v>20</v>
      </c>
      <c r="B285">
        <v>195</v>
      </c>
      <c r="C285" t="b">
        <f t="shared" si="8"/>
        <v>0</v>
      </c>
      <c r="D285">
        <v>13264</v>
      </c>
      <c r="E285" t="s">
        <v>14</v>
      </c>
      <c r="F285">
        <v>513</v>
      </c>
      <c r="G285">
        <v>55372</v>
      </c>
      <c r="H285" t="b">
        <f t="shared" si="9"/>
        <v>0</v>
      </c>
    </row>
    <row r="286" spans="1:8" x14ac:dyDescent="0.2">
      <c r="A286" t="s">
        <v>20</v>
      </c>
      <c r="B286">
        <v>186</v>
      </c>
      <c r="C286" t="b">
        <f t="shared" si="8"/>
        <v>0</v>
      </c>
      <c r="D286">
        <v>6889</v>
      </c>
      <c r="E286" t="s">
        <v>14</v>
      </c>
      <c r="F286">
        <v>3410</v>
      </c>
      <c r="G286">
        <v>109106</v>
      </c>
      <c r="H286" t="b">
        <f t="shared" si="9"/>
        <v>1</v>
      </c>
    </row>
    <row r="287" spans="1:8" x14ac:dyDescent="0.2">
      <c r="A287" t="s">
        <v>20</v>
      </c>
      <c r="B287">
        <v>460</v>
      </c>
      <c r="C287" t="b">
        <f t="shared" si="8"/>
        <v>0</v>
      </c>
      <c r="D287">
        <v>45983</v>
      </c>
      <c r="E287" t="s">
        <v>14</v>
      </c>
      <c r="F287">
        <v>10</v>
      </c>
      <c r="G287">
        <v>968</v>
      </c>
      <c r="H287" t="b">
        <f t="shared" si="9"/>
        <v>0</v>
      </c>
    </row>
    <row r="288" spans="1:8" x14ac:dyDescent="0.2">
      <c r="A288" t="s">
        <v>20</v>
      </c>
      <c r="B288">
        <v>2528</v>
      </c>
      <c r="C288" t="b">
        <f t="shared" si="8"/>
        <v>0</v>
      </c>
      <c r="D288">
        <v>166874</v>
      </c>
      <c r="E288" t="s">
        <v>14</v>
      </c>
      <c r="F288">
        <v>2201</v>
      </c>
      <c r="G288">
        <v>72623</v>
      </c>
      <c r="H288" t="b">
        <f t="shared" si="9"/>
        <v>1</v>
      </c>
    </row>
    <row r="289" spans="1:8" x14ac:dyDescent="0.2">
      <c r="A289" t="s">
        <v>20</v>
      </c>
      <c r="B289">
        <v>3657</v>
      </c>
      <c r="C289" t="b">
        <f t="shared" si="8"/>
        <v>1</v>
      </c>
      <c r="D289">
        <v>193820</v>
      </c>
      <c r="E289" t="s">
        <v>14</v>
      </c>
      <c r="F289">
        <v>676</v>
      </c>
      <c r="G289">
        <v>45987</v>
      </c>
      <c r="H289" t="b">
        <f t="shared" si="9"/>
        <v>0</v>
      </c>
    </row>
    <row r="290" spans="1:8" x14ac:dyDescent="0.2">
      <c r="A290" t="s">
        <v>20</v>
      </c>
      <c r="B290">
        <v>131</v>
      </c>
      <c r="C290" t="b">
        <f t="shared" si="8"/>
        <v>0</v>
      </c>
      <c r="D290">
        <v>9289</v>
      </c>
      <c r="E290" t="s">
        <v>14</v>
      </c>
      <c r="F290">
        <v>831</v>
      </c>
      <c r="G290">
        <v>87293</v>
      </c>
      <c r="H290" t="b">
        <f t="shared" si="9"/>
        <v>0</v>
      </c>
    </row>
    <row r="291" spans="1:8" x14ac:dyDescent="0.2">
      <c r="A291" t="s">
        <v>20</v>
      </c>
      <c r="B291">
        <v>239</v>
      </c>
      <c r="C291" t="b">
        <f t="shared" si="8"/>
        <v>0</v>
      </c>
      <c r="D291">
        <v>12678</v>
      </c>
      <c r="E291" t="s">
        <v>14</v>
      </c>
      <c r="F291">
        <v>859</v>
      </c>
      <c r="G291">
        <v>60994</v>
      </c>
      <c r="H291" t="b">
        <f t="shared" si="9"/>
        <v>0</v>
      </c>
    </row>
    <row r="292" spans="1:8" x14ac:dyDescent="0.2">
      <c r="A292" t="s">
        <v>20</v>
      </c>
      <c r="B292">
        <v>78</v>
      </c>
      <c r="C292" t="b">
        <f t="shared" si="8"/>
        <v>0</v>
      </c>
      <c r="D292">
        <v>6608</v>
      </c>
      <c r="E292" t="s">
        <v>14</v>
      </c>
      <c r="F292">
        <v>45</v>
      </c>
      <c r="G292">
        <v>3351</v>
      </c>
      <c r="H292" t="b">
        <f t="shared" si="9"/>
        <v>0</v>
      </c>
    </row>
    <row r="293" spans="1:8" x14ac:dyDescent="0.2">
      <c r="A293" t="s">
        <v>20</v>
      </c>
      <c r="B293">
        <v>1773</v>
      </c>
      <c r="C293" t="b">
        <f t="shared" si="8"/>
        <v>0</v>
      </c>
      <c r="D293">
        <v>180802</v>
      </c>
      <c r="E293" t="s">
        <v>14</v>
      </c>
      <c r="F293">
        <v>6</v>
      </c>
      <c r="G293">
        <v>540</v>
      </c>
      <c r="H293" t="b">
        <f t="shared" si="9"/>
        <v>0</v>
      </c>
    </row>
    <row r="294" spans="1:8" x14ac:dyDescent="0.2">
      <c r="A294" t="s">
        <v>20</v>
      </c>
      <c r="B294">
        <v>32</v>
      </c>
      <c r="C294" t="b">
        <f t="shared" si="8"/>
        <v>0</v>
      </c>
      <c r="D294">
        <v>3406</v>
      </c>
      <c r="E294" t="s">
        <v>14</v>
      </c>
      <c r="F294">
        <v>7</v>
      </c>
      <c r="G294">
        <v>680</v>
      </c>
      <c r="H294" t="b">
        <f t="shared" si="9"/>
        <v>0</v>
      </c>
    </row>
    <row r="295" spans="1:8" x14ac:dyDescent="0.2">
      <c r="A295" t="s">
        <v>20</v>
      </c>
      <c r="B295">
        <v>369</v>
      </c>
      <c r="C295" t="b">
        <f t="shared" si="8"/>
        <v>0</v>
      </c>
      <c r="D295">
        <v>11061</v>
      </c>
      <c r="E295" t="s">
        <v>14</v>
      </c>
      <c r="F295">
        <v>31</v>
      </c>
      <c r="G295">
        <v>1022</v>
      </c>
      <c r="H295" t="b">
        <f t="shared" si="9"/>
        <v>0</v>
      </c>
    </row>
    <row r="296" spans="1:8" x14ac:dyDescent="0.2">
      <c r="A296" t="s">
        <v>20</v>
      </c>
      <c r="B296">
        <v>89</v>
      </c>
      <c r="C296" t="b">
        <f t="shared" si="8"/>
        <v>0</v>
      </c>
      <c r="D296">
        <v>6303</v>
      </c>
      <c r="E296" t="s">
        <v>14</v>
      </c>
      <c r="F296">
        <v>78</v>
      </c>
      <c r="G296">
        <v>4275</v>
      </c>
      <c r="H296" t="b">
        <f t="shared" si="9"/>
        <v>0</v>
      </c>
    </row>
    <row r="297" spans="1:8" x14ac:dyDescent="0.2">
      <c r="A297" t="s">
        <v>20</v>
      </c>
      <c r="B297">
        <v>147</v>
      </c>
      <c r="C297" t="b">
        <f t="shared" si="8"/>
        <v>0</v>
      </c>
      <c r="D297">
        <v>12944</v>
      </c>
      <c r="E297" t="s">
        <v>14</v>
      </c>
      <c r="F297">
        <v>1225</v>
      </c>
      <c r="G297">
        <v>73522</v>
      </c>
      <c r="H297" t="b">
        <f t="shared" si="9"/>
        <v>0</v>
      </c>
    </row>
    <row r="298" spans="1:8" x14ac:dyDescent="0.2">
      <c r="A298" t="s">
        <v>20</v>
      </c>
      <c r="B298">
        <v>126</v>
      </c>
      <c r="C298" t="b">
        <f t="shared" si="8"/>
        <v>0</v>
      </c>
      <c r="D298">
        <v>8046</v>
      </c>
      <c r="E298" t="s">
        <v>14</v>
      </c>
      <c r="F298">
        <v>1</v>
      </c>
      <c r="G298">
        <v>1</v>
      </c>
      <c r="H298" t="b">
        <f t="shared" si="9"/>
        <v>0</v>
      </c>
    </row>
    <row r="299" spans="1:8" x14ac:dyDescent="0.2">
      <c r="A299" t="s">
        <v>20</v>
      </c>
      <c r="B299">
        <v>2218</v>
      </c>
      <c r="C299" t="b">
        <f t="shared" si="8"/>
        <v>0</v>
      </c>
      <c r="D299">
        <v>184086</v>
      </c>
      <c r="E299" t="s">
        <v>14</v>
      </c>
      <c r="F299">
        <v>67</v>
      </c>
      <c r="G299">
        <v>4932</v>
      </c>
      <c r="H299" t="b">
        <f t="shared" si="9"/>
        <v>0</v>
      </c>
    </row>
    <row r="300" spans="1:8" x14ac:dyDescent="0.2">
      <c r="A300" t="s">
        <v>20</v>
      </c>
      <c r="B300">
        <v>202</v>
      </c>
      <c r="C300" t="b">
        <f t="shared" si="8"/>
        <v>0</v>
      </c>
      <c r="D300">
        <v>12533</v>
      </c>
      <c r="E300" t="s">
        <v>14</v>
      </c>
      <c r="F300">
        <v>19</v>
      </c>
      <c r="G300">
        <v>1583</v>
      </c>
      <c r="H300" t="b">
        <f t="shared" si="9"/>
        <v>0</v>
      </c>
    </row>
    <row r="301" spans="1:8" x14ac:dyDescent="0.2">
      <c r="A301" t="s">
        <v>20</v>
      </c>
      <c r="B301">
        <v>140</v>
      </c>
      <c r="C301" t="b">
        <f t="shared" si="8"/>
        <v>0</v>
      </c>
      <c r="D301">
        <v>14697</v>
      </c>
      <c r="E301" t="s">
        <v>14</v>
      </c>
      <c r="F301">
        <v>2108</v>
      </c>
      <c r="G301">
        <v>88536</v>
      </c>
      <c r="H301" t="b">
        <f t="shared" si="9"/>
        <v>1</v>
      </c>
    </row>
    <row r="302" spans="1:8" x14ac:dyDescent="0.2">
      <c r="A302" t="s">
        <v>20</v>
      </c>
      <c r="B302">
        <v>1052</v>
      </c>
      <c r="C302" t="b">
        <f t="shared" si="8"/>
        <v>0</v>
      </c>
      <c r="D302">
        <v>98935</v>
      </c>
      <c r="E302" t="s">
        <v>14</v>
      </c>
      <c r="F302">
        <v>679</v>
      </c>
      <c r="G302">
        <v>71320</v>
      </c>
      <c r="H302" t="b">
        <f t="shared" si="9"/>
        <v>0</v>
      </c>
    </row>
    <row r="303" spans="1:8" x14ac:dyDescent="0.2">
      <c r="A303" t="s">
        <v>20</v>
      </c>
      <c r="B303">
        <v>247</v>
      </c>
      <c r="C303" t="b">
        <f t="shared" si="8"/>
        <v>0</v>
      </c>
      <c r="D303">
        <v>14097</v>
      </c>
      <c r="E303" t="s">
        <v>14</v>
      </c>
      <c r="F303">
        <v>36</v>
      </c>
      <c r="G303">
        <v>2950</v>
      </c>
      <c r="H303" t="b">
        <f t="shared" si="9"/>
        <v>0</v>
      </c>
    </row>
    <row r="304" spans="1:8" x14ac:dyDescent="0.2">
      <c r="A304" t="s">
        <v>20</v>
      </c>
      <c r="B304">
        <v>84</v>
      </c>
      <c r="C304" t="b">
        <f t="shared" si="8"/>
        <v>0</v>
      </c>
      <c r="D304">
        <v>7742</v>
      </c>
      <c r="E304" t="s">
        <v>14</v>
      </c>
      <c r="F304">
        <v>47</v>
      </c>
      <c r="G304">
        <v>4509</v>
      </c>
      <c r="H304" t="b">
        <f t="shared" si="9"/>
        <v>0</v>
      </c>
    </row>
    <row r="305" spans="1:8" x14ac:dyDescent="0.2">
      <c r="A305" t="s">
        <v>20</v>
      </c>
      <c r="B305">
        <v>88</v>
      </c>
      <c r="C305" t="b">
        <f t="shared" si="8"/>
        <v>0</v>
      </c>
      <c r="D305">
        <v>6870</v>
      </c>
      <c r="E305" t="s">
        <v>14</v>
      </c>
      <c r="F305">
        <v>70</v>
      </c>
      <c r="G305">
        <v>4899</v>
      </c>
      <c r="H305" t="b">
        <f t="shared" si="9"/>
        <v>0</v>
      </c>
    </row>
    <row r="306" spans="1:8" x14ac:dyDescent="0.2">
      <c r="A306" t="s">
        <v>20</v>
      </c>
      <c r="B306">
        <v>156</v>
      </c>
      <c r="C306" t="b">
        <f t="shared" si="8"/>
        <v>0</v>
      </c>
      <c r="D306">
        <v>12597</v>
      </c>
      <c r="E306" t="s">
        <v>14</v>
      </c>
      <c r="F306">
        <v>154</v>
      </c>
      <c r="G306">
        <v>4929</v>
      </c>
      <c r="H306" t="b">
        <f t="shared" si="9"/>
        <v>0</v>
      </c>
    </row>
    <row r="307" spans="1:8" x14ac:dyDescent="0.2">
      <c r="A307" t="s">
        <v>20</v>
      </c>
      <c r="B307">
        <v>2985</v>
      </c>
      <c r="C307" t="b">
        <f t="shared" si="8"/>
        <v>0</v>
      </c>
      <c r="D307">
        <v>179074</v>
      </c>
      <c r="E307" t="s">
        <v>14</v>
      </c>
      <c r="F307">
        <v>22</v>
      </c>
      <c r="G307">
        <v>1424</v>
      </c>
      <c r="H307" t="b">
        <f t="shared" si="9"/>
        <v>0</v>
      </c>
    </row>
    <row r="308" spans="1:8" x14ac:dyDescent="0.2">
      <c r="A308" t="s">
        <v>20</v>
      </c>
      <c r="B308">
        <v>762</v>
      </c>
      <c r="C308" t="b">
        <f t="shared" si="8"/>
        <v>0</v>
      </c>
      <c r="D308">
        <v>83843</v>
      </c>
      <c r="E308" t="s">
        <v>14</v>
      </c>
      <c r="F308">
        <v>1758</v>
      </c>
      <c r="G308">
        <v>77355</v>
      </c>
      <c r="H308" t="b">
        <f t="shared" si="9"/>
        <v>0</v>
      </c>
    </row>
    <row r="309" spans="1:8" x14ac:dyDescent="0.2">
      <c r="A309" t="s">
        <v>20</v>
      </c>
      <c r="B309">
        <v>554</v>
      </c>
      <c r="C309" t="b">
        <f t="shared" si="8"/>
        <v>0</v>
      </c>
      <c r="D309">
        <v>14408</v>
      </c>
      <c r="E309" t="s">
        <v>14</v>
      </c>
      <c r="F309">
        <v>94</v>
      </c>
      <c r="G309">
        <v>6086</v>
      </c>
      <c r="H309" t="b">
        <f t="shared" si="9"/>
        <v>0</v>
      </c>
    </row>
    <row r="310" spans="1:8" x14ac:dyDescent="0.2">
      <c r="A310" t="s">
        <v>20</v>
      </c>
      <c r="B310">
        <v>135</v>
      </c>
      <c r="C310" t="b">
        <f t="shared" si="8"/>
        <v>0</v>
      </c>
      <c r="D310">
        <v>14089</v>
      </c>
      <c r="E310" t="s">
        <v>14</v>
      </c>
      <c r="F310">
        <v>33</v>
      </c>
      <c r="G310">
        <v>2703</v>
      </c>
      <c r="H310" t="b">
        <f t="shared" si="9"/>
        <v>0</v>
      </c>
    </row>
    <row r="311" spans="1:8" x14ac:dyDescent="0.2">
      <c r="A311" t="s">
        <v>20</v>
      </c>
      <c r="B311">
        <v>122</v>
      </c>
      <c r="C311" t="b">
        <f t="shared" si="8"/>
        <v>0</v>
      </c>
      <c r="D311">
        <v>12467</v>
      </c>
      <c r="E311" t="s">
        <v>14</v>
      </c>
      <c r="F311">
        <v>1</v>
      </c>
      <c r="G311">
        <v>1</v>
      </c>
      <c r="H311" t="b">
        <f t="shared" si="9"/>
        <v>0</v>
      </c>
    </row>
    <row r="312" spans="1:8" x14ac:dyDescent="0.2">
      <c r="A312" t="s">
        <v>20</v>
      </c>
      <c r="B312">
        <v>221</v>
      </c>
      <c r="C312" t="b">
        <f t="shared" si="8"/>
        <v>0</v>
      </c>
      <c r="D312">
        <v>11960</v>
      </c>
      <c r="E312" t="s">
        <v>14</v>
      </c>
      <c r="F312">
        <v>31</v>
      </c>
      <c r="G312">
        <v>2505</v>
      </c>
      <c r="H312" t="b">
        <f t="shared" si="9"/>
        <v>0</v>
      </c>
    </row>
    <row r="313" spans="1:8" x14ac:dyDescent="0.2">
      <c r="A313" t="s">
        <v>20</v>
      </c>
      <c r="B313">
        <v>126</v>
      </c>
      <c r="C313" t="b">
        <f t="shared" si="8"/>
        <v>0</v>
      </c>
      <c r="D313">
        <v>7966</v>
      </c>
      <c r="E313" t="s">
        <v>14</v>
      </c>
      <c r="F313">
        <v>35</v>
      </c>
      <c r="G313">
        <v>2778</v>
      </c>
      <c r="H313" t="b">
        <f t="shared" si="9"/>
        <v>0</v>
      </c>
    </row>
    <row r="314" spans="1:8" x14ac:dyDescent="0.2">
      <c r="A314" t="s">
        <v>20</v>
      </c>
      <c r="B314">
        <v>1022</v>
      </c>
      <c r="C314" t="b">
        <f t="shared" si="8"/>
        <v>0</v>
      </c>
      <c r="D314">
        <v>106321</v>
      </c>
      <c r="E314" t="s">
        <v>14</v>
      </c>
      <c r="F314">
        <v>63</v>
      </c>
      <c r="G314">
        <v>2594</v>
      </c>
      <c r="H314" t="b">
        <f t="shared" si="9"/>
        <v>0</v>
      </c>
    </row>
    <row r="315" spans="1:8" x14ac:dyDescent="0.2">
      <c r="A315" t="s">
        <v>20</v>
      </c>
      <c r="B315">
        <v>3177</v>
      </c>
      <c r="C315" t="b">
        <f t="shared" si="8"/>
        <v>1</v>
      </c>
      <c r="D315">
        <v>158832</v>
      </c>
      <c r="E315" t="s">
        <v>14</v>
      </c>
      <c r="F315">
        <v>526</v>
      </c>
      <c r="G315">
        <v>38376</v>
      </c>
      <c r="H315" t="b">
        <f t="shared" si="9"/>
        <v>0</v>
      </c>
    </row>
    <row r="316" spans="1:8" x14ac:dyDescent="0.2">
      <c r="A316" t="s">
        <v>20</v>
      </c>
      <c r="B316">
        <v>198</v>
      </c>
      <c r="C316" t="b">
        <f t="shared" si="8"/>
        <v>0</v>
      </c>
      <c r="D316">
        <v>11091</v>
      </c>
      <c r="E316" t="s">
        <v>14</v>
      </c>
      <c r="F316">
        <v>121</v>
      </c>
      <c r="G316">
        <v>6920</v>
      </c>
      <c r="H316" t="b">
        <f t="shared" si="9"/>
        <v>0</v>
      </c>
    </row>
    <row r="317" spans="1:8" x14ac:dyDescent="0.2">
      <c r="A317" t="s">
        <v>20</v>
      </c>
      <c r="B317">
        <v>85</v>
      </c>
      <c r="C317" t="b">
        <f t="shared" si="8"/>
        <v>0</v>
      </c>
      <c r="D317">
        <v>5107</v>
      </c>
      <c r="E317" t="s">
        <v>14</v>
      </c>
      <c r="F317">
        <v>67</v>
      </c>
      <c r="G317">
        <v>5465</v>
      </c>
      <c r="H317" t="b">
        <f t="shared" si="9"/>
        <v>0</v>
      </c>
    </row>
    <row r="318" spans="1:8" x14ac:dyDescent="0.2">
      <c r="A318" t="s">
        <v>20</v>
      </c>
      <c r="B318">
        <v>3596</v>
      </c>
      <c r="C318" t="b">
        <f t="shared" si="8"/>
        <v>1</v>
      </c>
      <c r="D318">
        <v>194166</v>
      </c>
      <c r="E318" t="s">
        <v>14</v>
      </c>
      <c r="F318">
        <v>57</v>
      </c>
      <c r="G318">
        <v>2111</v>
      </c>
      <c r="H318" t="b">
        <f t="shared" si="9"/>
        <v>0</v>
      </c>
    </row>
    <row r="319" spans="1:8" x14ac:dyDescent="0.2">
      <c r="A319" t="s">
        <v>20</v>
      </c>
      <c r="B319">
        <v>244</v>
      </c>
      <c r="C319" t="b">
        <f t="shared" si="8"/>
        <v>0</v>
      </c>
      <c r="D319">
        <v>14865</v>
      </c>
      <c r="E319" t="s">
        <v>14</v>
      </c>
      <c r="F319">
        <v>1229</v>
      </c>
      <c r="G319">
        <v>126628</v>
      </c>
      <c r="H319" t="b">
        <f t="shared" si="9"/>
        <v>0</v>
      </c>
    </row>
    <row r="320" spans="1:8" x14ac:dyDescent="0.2">
      <c r="A320" t="s">
        <v>20</v>
      </c>
      <c r="B320">
        <v>5180</v>
      </c>
      <c r="C320" t="b">
        <f t="shared" si="8"/>
        <v>1</v>
      </c>
      <c r="D320">
        <v>134688</v>
      </c>
      <c r="E320" t="s">
        <v>14</v>
      </c>
      <c r="F320">
        <v>12</v>
      </c>
      <c r="G320">
        <v>1012</v>
      </c>
      <c r="H320" t="b">
        <f t="shared" si="9"/>
        <v>0</v>
      </c>
    </row>
    <row r="321" spans="1:8" x14ac:dyDescent="0.2">
      <c r="A321" t="s">
        <v>20</v>
      </c>
      <c r="B321">
        <v>589</v>
      </c>
      <c r="C321" t="b">
        <f t="shared" si="8"/>
        <v>0</v>
      </c>
      <c r="D321">
        <v>47705</v>
      </c>
      <c r="E321" t="s">
        <v>14</v>
      </c>
      <c r="F321">
        <v>452</v>
      </c>
      <c r="G321">
        <v>31665</v>
      </c>
      <c r="H321" t="b">
        <f t="shared" si="9"/>
        <v>0</v>
      </c>
    </row>
    <row r="322" spans="1:8" x14ac:dyDescent="0.2">
      <c r="A322" t="s">
        <v>20</v>
      </c>
      <c r="B322">
        <v>2725</v>
      </c>
      <c r="C322" t="b">
        <f t="shared" si="8"/>
        <v>0</v>
      </c>
      <c r="D322">
        <v>95364</v>
      </c>
      <c r="E322" t="s">
        <v>14</v>
      </c>
      <c r="F322">
        <v>1886</v>
      </c>
      <c r="G322">
        <v>109374</v>
      </c>
      <c r="H322" t="b">
        <f t="shared" si="9"/>
        <v>0</v>
      </c>
    </row>
    <row r="323" spans="1:8" x14ac:dyDescent="0.2">
      <c r="A323" t="s">
        <v>20</v>
      </c>
      <c r="B323">
        <v>300</v>
      </c>
      <c r="C323" t="b">
        <f t="shared" ref="C323:C386" si="10">IF(OR(B323&lt;$S$3,B323&gt;$R$3),TRUE,FALSE)</f>
        <v>0</v>
      </c>
      <c r="D323">
        <v>7496</v>
      </c>
      <c r="E323" t="s">
        <v>14</v>
      </c>
      <c r="F323">
        <v>1825</v>
      </c>
      <c r="G323">
        <v>127745</v>
      </c>
      <c r="H323" t="b">
        <f t="shared" ref="H323:H365" si="11">IF(OR(F323&lt;$S$4,F323&gt;$R$4),TRUE,FALSE)</f>
        <v>0</v>
      </c>
    </row>
    <row r="324" spans="1:8" x14ac:dyDescent="0.2">
      <c r="A324" t="s">
        <v>20</v>
      </c>
      <c r="B324">
        <v>144</v>
      </c>
      <c r="C324" t="b">
        <f t="shared" si="10"/>
        <v>0</v>
      </c>
      <c r="D324">
        <v>9967</v>
      </c>
      <c r="E324" t="s">
        <v>14</v>
      </c>
      <c r="F324">
        <v>31</v>
      </c>
      <c r="G324">
        <v>2289</v>
      </c>
      <c r="H324" t="b">
        <f t="shared" si="11"/>
        <v>0</v>
      </c>
    </row>
    <row r="325" spans="1:8" x14ac:dyDescent="0.2">
      <c r="A325" t="s">
        <v>20</v>
      </c>
      <c r="B325">
        <v>87</v>
      </c>
      <c r="C325" t="b">
        <f t="shared" si="10"/>
        <v>0</v>
      </c>
      <c r="D325">
        <v>6269</v>
      </c>
      <c r="E325" t="s">
        <v>14</v>
      </c>
      <c r="F325">
        <v>107</v>
      </c>
      <c r="G325">
        <v>11108</v>
      </c>
      <c r="H325" t="b">
        <f t="shared" si="11"/>
        <v>0</v>
      </c>
    </row>
    <row r="326" spans="1:8" x14ac:dyDescent="0.2">
      <c r="A326" t="s">
        <v>20</v>
      </c>
      <c r="B326">
        <v>3116</v>
      </c>
      <c r="C326" t="b">
        <f t="shared" si="10"/>
        <v>1</v>
      </c>
      <c r="D326">
        <v>149578</v>
      </c>
      <c r="E326" t="s">
        <v>14</v>
      </c>
      <c r="F326">
        <v>27</v>
      </c>
      <c r="G326">
        <v>2437</v>
      </c>
      <c r="H326" t="b">
        <f t="shared" si="11"/>
        <v>0</v>
      </c>
    </row>
    <row r="327" spans="1:8" x14ac:dyDescent="0.2">
      <c r="A327" t="s">
        <v>20</v>
      </c>
      <c r="B327">
        <v>909</v>
      </c>
      <c r="C327" t="b">
        <f t="shared" si="10"/>
        <v>0</v>
      </c>
      <c r="D327">
        <v>60934</v>
      </c>
      <c r="E327" t="s">
        <v>14</v>
      </c>
      <c r="F327">
        <v>1221</v>
      </c>
      <c r="G327">
        <v>93991</v>
      </c>
      <c r="H327" t="b">
        <f t="shared" si="11"/>
        <v>0</v>
      </c>
    </row>
    <row r="328" spans="1:8" x14ac:dyDescent="0.2">
      <c r="A328" t="s">
        <v>20</v>
      </c>
      <c r="B328">
        <v>1613</v>
      </c>
      <c r="C328" t="b">
        <f t="shared" si="10"/>
        <v>0</v>
      </c>
      <c r="D328">
        <v>103255</v>
      </c>
      <c r="E328" t="s">
        <v>14</v>
      </c>
      <c r="F328">
        <v>1</v>
      </c>
      <c r="G328">
        <v>2</v>
      </c>
      <c r="H328" t="b">
        <f t="shared" si="11"/>
        <v>0</v>
      </c>
    </row>
    <row r="329" spans="1:8" x14ac:dyDescent="0.2">
      <c r="A329" t="s">
        <v>20</v>
      </c>
      <c r="B329">
        <v>136</v>
      </c>
      <c r="C329" t="b">
        <f t="shared" si="10"/>
        <v>0</v>
      </c>
      <c r="D329">
        <v>13065</v>
      </c>
      <c r="E329" t="s">
        <v>14</v>
      </c>
      <c r="F329">
        <v>16</v>
      </c>
      <c r="G329">
        <v>795</v>
      </c>
      <c r="H329" t="b">
        <f t="shared" si="11"/>
        <v>0</v>
      </c>
    </row>
    <row r="330" spans="1:8" x14ac:dyDescent="0.2">
      <c r="A330" t="s">
        <v>20</v>
      </c>
      <c r="B330">
        <v>130</v>
      </c>
      <c r="C330" t="b">
        <f t="shared" si="10"/>
        <v>0</v>
      </c>
      <c r="D330">
        <v>6654</v>
      </c>
      <c r="E330" t="s">
        <v>14</v>
      </c>
      <c r="F330">
        <v>41</v>
      </c>
      <c r="G330">
        <v>1843</v>
      </c>
      <c r="H330" t="b">
        <f t="shared" si="11"/>
        <v>0</v>
      </c>
    </row>
    <row r="331" spans="1:8" x14ac:dyDescent="0.2">
      <c r="A331" t="s">
        <v>20</v>
      </c>
      <c r="B331">
        <v>102</v>
      </c>
      <c r="C331" t="b">
        <f t="shared" si="10"/>
        <v>0</v>
      </c>
      <c r="D331">
        <v>6226</v>
      </c>
      <c r="E331" t="s">
        <v>14</v>
      </c>
      <c r="F331">
        <v>523</v>
      </c>
      <c r="G331">
        <v>35536</v>
      </c>
      <c r="H331" t="b">
        <f t="shared" si="11"/>
        <v>0</v>
      </c>
    </row>
    <row r="332" spans="1:8" x14ac:dyDescent="0.2">
      <c r="A332" t="s">
        <v>20</v>
      </c>
      <c r="B332">
        <v>4006</v>
      </c>
      <c r="C332" t="b">
        <f t="shared" si="10"/>
        <v>1</v>
      </c>
      <c r="D332">
        <v>188288</v>
      </c>
      <c r="E332" t="s">
        <v>14</v>
      </c>
      <c r="F332">
        <v>141</v>
      </c>
      <c r="G332">
        <v>3676</v>
      </c>
      <c r="H332" t="b">
        <f t="shared" si="11"/>
        <v>0</v>
      </c>
    </row>
    <row r="333" spans="1:8" x14ac:dyDescent="0.2">
      <c r="A333" t="s">
        <v>20</v>
      </c>
      <c r="B333">
        <v>1629</v>
      </c>
      <c r="C333" t="b">
        <f t="shared" si="10"/>
        <v>0</v>
      </c>
      <c r="D333">
        <v>146595</v>
      </c>
      <c r="E333" t="s">
        <v>14</v>
      </c>
      <c r="F333">
        <v>52</v>
      </c>
      <c r="G333">
        <v>1343</v>
      </c>
      <c r="H333" t="b">
        <f t="shared" si="11"/>
        <v>0</v>
      </c>
    </row>
    <row r="334" spans="1:8" x14ac:dyDescent="0.2">
      <c r="A334" t="s">
        <v>20</v>
      </c>
      <c r="B334">
        <v>2188</v>
      </c>
      <c r="C334" t="b">
        <f t="shared" si="10"/>
        <v>0</v>
      </c>
      <c r="D334">
        <v>148779</v>
      </c>
      <c r="E334" t="s">
        <v>14</v>
      </c>
      <c r="F334">
        <v>225</v>
      </c>
      <c r="G334">
        <v>20915</v>
      </c>
      <c r="H334" t="b">
        <f t="shared" si="11"/>
        <v>0</v>
      </c>
    </row>
    <row r="335" spans="1:8" x14ac:dyDescent="0.2">
      <c r="A335" t="s">
        <v>20</v>
      </c>
      <c r="B335">
        <v>2409</v>
      </c>
      <c r="C335" t="b">
        <f t="shared" si="10"/>
        <v>0</v>
      </c>
      <c r="D335">
        <v>175868</v>
      </c>
      <c r="E335" t="s">
        <v>14</v>
      </c>
      <c r="F335">
        <v>38</v>
      </c>
      <c r="G335">
        <v>1210</v>
      </c>
      <c r="H335" t="b">
        <f t="shared" si="11"/>
        <v>0</v>
      </c>
    </row>
    <row r="336" spans="1:8" x14ac:dyDescent="0.2">
      <c r="A336" t="s">
        <v>20</v>
      </c>
      <c r="B336">
        <v>194</v>
      </c>
      <c r="C336" t="b">
        <f t="shared" si="10"/>
        <v>0</v>
      </c>
      <c r="D336">
        <v>13018</v>
      </c>
      <c r="E336" t="s">
        <v>14</v>
      </c>
      <c r="F336">
        <v>15</v>
      </c>
      <c r="G336">
        <v>1577</v>
      </c>
      <c r="H336" t="b">
        <f t="shared" si="11"/>
        <v>0</v>
      </c>
    </row>
    <row r="337" spans="1:8" x14ac:dyDescent="0.2">
      <c r="A337" t="s">
        <v>20</v>
      </c>
      <c r="B337">
        <v>1140</v>
      </c>
      <c r="C337" t="b">
        <f t="shared" si="10"/>
        <v>0</v>
      </c>
      <c r="D337">
        <v>91176</v>
      </c>
      <c r="E337" t="s">
        <v>14</v>
      </c>
      <c r="F337">
        <v>37</v>
      </c>
      <c r="G337">
        <v>3301</v>
      </c>
      <c r="H337" t="b">
        <f t="shared" si="11"/>
        <v>0</v>
      </c>
    </row>
    <row r="338" spans="1:8" x14ac:dyDescent="0.2">
      <c r="A338" t="s">
        <v>20</v>
      </c>
      <c r="B338">
        <v>102</v>
      </c>
      <c r="C338" t="b">
        <f t="shared" si="10"/>
        <v>0</v>
      </c>
      <c r="D338">
        <v>6342</v>
      </c>
      <c r="E338" t="s">
        <v>14</v>
      </c>
      <c r="F338">
        <v>112</v>
      </c>
      <c r="G338">
        <v>5729</v>
      </c>
      <c r="H338" t="b">
        <f t="shared" si="11"/>
        <v>0</v>
      </c>
    </row>
    <row r="339" spans="1:8" x14ac:dyDescent="0.2">
      <c r="A339" t="s">
        <v>20</v>
      </c>
      <c r="B339">
        <v>2857</v>
      </c>
      <c r="C339" t="b">
        <f t="shared" si="10"/>
        <v>0</v>
      </c>
      <c r="D339">
        <v>151438</v>
      </c>
      <c r="E339" t="s">
        <v>14</v>
      </c>
      <c r="F339">
        <v>21</v>
      </c>
      <c r="G339">
        <v>1690</v>
      </c>
      <c r="H339" t="b">
        <f t="shared" si="11"/>
        <v>0</v>
      </c>
    </row>
    <row r="340" spans="1:8" x14ac:dyDescent="0.2">
      <c r="A340" t="s">
        <v>20</v>
      </c>
      <c r="B340">
        <v>107</v>
      </c>
      <c r="C340" t="b">
        <f t="shared" si="10"/>
        <v>0</v>
      </c>
      <c r="D340">
        <v>6178</v>
      </c>
      <c r="E340" t="s">
        <v>14</v>
      </c>
      <c r="F340">
        <v>67</v>
      </c>
      <c r="G340">
        <v>3839</v>
      </c>
      <c r="H340" t="b">
        <f t="shared" si="11"/>
        <v>0</v>
      </c>
    </row>
    <row r="341" spans="1:8" x14ac:dyDescent="0.2">
      <c r="A341" t="s">
        <v>20</v>
      </c>
      <c r="B341">
        <v>160</v>
      </c>
      <c r="C341" t="b">
        <f t="shared" si="10"/>
        <v>0</v>
      </c>
      <c r="D341">
        <v>6405</v>
      </c>
      <c r="E341" t="s">
        <v>14</v>
      </c>
      <c r="F341">
        <v>78</v>
      </c>
      <c r="G341">
        <v>5615</v>
      </c>
      <c r="H341" t="b">
        <f t="shared" si="11"/>
        <v>0</v>
      </c>
    </row>
    <row r="342" spans="1:8" x14ac:dyDescent="0.2">
      <c r="A342" t="s">
        <v>20</v>
      </c>
      <c r="B342">
        <v>2230</v>
      </c>
      <c r="C342" t="b">
        <f t="shared" si="10"/>
        <v>0</v>
      </c>
      <c r="D342">
        <v>180667</v>
      </c>
      <c r="E342" t="s">
        <v>14</v>
      </c>
      <c r="F342">
        <v>67</v>
      </c>
      <c r="G342">
        <v>6205</v>
      </c>
      <c r="H342" t="b">
        <f t="shared" si="11"/>
        <v>0</v>
      </c>
    </row>
    <row r="343" spans="1:8" x14ac:dyDescent="0.2">
      <c r="A343" t="s">
        <v>20</v>
      </c>
      <c r="B343">
        <v>316</v>
      </c>
      <c r="C343" t="b">
        <f t="shared" si="10"/>
        <v>0</v>
      </c>
      <c r="D343">
        <v>11075</v>
      </c>
      <c r="E343" t="s">
        <v>14</v>
      </c>
      <c r="F343">
        <v>263</v>
      </c>
      <c r="G343">
        <v>8142</v>
      </c>
      <c r="H343" t="b">
        <f t="shared" si="11"/>
        <v>0</v>
      </c>
    </row>
    <row r="344" spans="1:8" x14ac:dyDescent="0.2">
      <c r="A344" t="s">
        <v>20</v>
      </c>
      <c r="B344">
        <v>117</v>
      </c>
      <c r="C344" t="b">
        <f t="shared" si="10"/>
        <v>0</v>
      </c>
      <c r="D344">
        <v>12042</v>
      </c>
      <c r="E344" t="s">
        <v>14</v>
      </c>
      <c r="F344">
        <v>1691</v>
      </c>
      <c r="G344">
        <v>55805</v>
      </c>
      <c r="H344" t="b">
        <f t="shared" si="11"/>
        <v>0</v>
      </c>
    </row>
    <row r="345" spans="1:8" x14ac:dyDescent="0.2">
      <c r="A345" t="s">
        <v>20</v>
      </c>
      <c r="B345">
        <v>6406</v>
      </c>
      <c r="C345" t="b">
        <f t="shared" si="10"/>
        <v>1</v>
      </c>
      <c r="D345">
        <v>179356</v>
      </c>
      <c r="E345" t="s">
        <v>14</v>
      </c>
      <c r="F345">
        <v>181</v>
      </c>
      <c r="G345">
        <v>15238</v>
      </c>
      <c r="H345" t="b">
        <f t="shared" si="11"/>
        <v>0</v>
      </c>
    </row>
    <row r="346" spans="1:8" x14ac:dyDescent="0.2">
      <c r="A346" t="s">
        <v>20</v>
      </c>
      <c r="B346">
        <v>192</v>
      </c>
      <c r="C346" t="b">
        <f t="shared" si="10"/>
        <v>0</v>
      </c>
      <c r="D346">
        <v>8645</v>
      </c>
      <c r="E346" t="s">
        <v>14</v>
      </c>
      <c r="F346">
        <v>13</v>
      </c>
      <c r="G346">
        <v>961</v>
      </c>
      <c r="H346" t="b">
        <f t="shared" si="11"/>
        <v>0</v>
      </c>
    </row>
    <row r="347" spans="1:8" x14ac:dyDescent="0.2">
      <c r="A347" t="s">
        <v>20</v>
      </c>
      <c r="B347">
        <v>26</v>
      </c>
      <c r="C347" t="b">
        <f t="shared" si="10"/>
        <v>0</v>
      </c>
      <c r="D347">
        <v>1914</v>
      </c>
      <c r="E347" t="s">
        <v>14</v>
      </c>
      <c r="F347">
        <v>1</v>
      </c>
      <c r="G347">
        <v>5</v>
      </c>
      <c r="H347" t="b">
        <f t="shared" si="11"/>
        <v>0</v>
      </c>
    </row>
    <row r="348" spans="1:8" x14ac:dyDescent="0.2">
      <c r="A348" t="s">
        <v>20</v>
      </c>
      <c r="B348">
        <v>723</v>
      </c>
      <c r="C348" t="b">
        <f t="shared" si="10"/>
        <v>0</v>
      </c>
      <c r="D348">
        <v>41205</v>
      </c>
      <c r="E348" t="s">
        <v>14</v>
      </c>
      <c r="F348">
        <v>21</v>
      </c>
      <c r="G348">
        <v>1980</v>
      </c>
      <c r="H348" t="b">
        <f t="shared" si="11"/>
        <v>0</v>
      </c>
    </row>
    <row r="349" spans="1:8" x14ac:dyDescent="0.2">
      <c r="A349" t="s">
        <v>20</v>
      </c>
      <c r="B349">
        <v>170</v>
      </c>
      <c r="C349" t="b">
        <f t="shared" si="10"/>
        <v>0</v>
      </c>
      <c r="D349">
        <v>14488</v>
      </c>
      <c r="E349" t="s">
        <v>14</v>
      </c>
      <c r="F349">
        <v>830</v>
      </c>
      <c r="G349">
        <v>35698</v>
      </c>
      <c r="H349" t="b">
        <f t="shared" si="11"/>
        <v>0</v>
      </c>
    </row>
    <row r="350" spans="1:8" x14ac:dyDescent="0.2">
      <c r="A350" t="s">
        <v>20</v>
      </c>
      <c r="B350">
        <v>238</v>
      </c>
      <c r="C350" t="b">
        <f t="shared" si="10"/>
        <v>0</v>
      </c>
      <c r="D350">
        <v>12129</v>
      </c>
      <c r="E350" t="s">
        <v>14</v>
      </c>
      <c r="F350">
        <v>130</v>
      </c>
      <c r="G350">
        <v>6631</v>
      </c>
      <c r="H350" t="b">
        <f t="shared" si="11"/>
        <v>0</v>
      </c>
    </row>
    <row r="351" spans="1:8" x14ac:dyDescent="0.2">
      <c r="A351" t="s">
        <v>20</v>
      </c>
      <c r="B351">
        <v>55</v>
      </c>
      <c r="C351" t="b">
        <f t="shared" si="10"/>
        <v>0</v>
      </c>
      <c r="D351">
        <v>3496</v>
      </c>
      <c r="E351" t="s">
        <v>14</v>
      </c>
      <c r="F351">
        <v>55</v>
      </c>
      <c r="G351">
        <v>4678</v>
      </c>
      <c r="H351" t="b">
        <f t="shared" si="11"/>
        <v>0</v>
      </c>
    </row>
    <row r="352" spans="1:8" x14ac:dyDescent="0.2">
      <c r="A352" t="s">
        <v>20</v>
      </c>
      <c r="B352">
        <v>128</v>
      </c>
      <c r="C352" t="b">
        <f t="shared" si="10"/>
        <v>0</v>
      </c>
      <c r="D352">
        <v>11525</v>
      </c>
      <c r="E352" t="s">
        <v>14</v>
      </c>
      <c r="F352">
        <v>114</v>
      </c>
      <c r="G352">
        <v>4997</v>
      </c>
      <c r="H352" t="b">
        <f t="shared" si="11"/>
        <v>0</v>
      </c>
    </row>
    <row r="353" spans="1:8" x14ac:dyDescent="0.2">
      <c r="A353" t="s">
        <v>20</v>
      </c>
      <c r="B353">
        <v>2144</v>
      </c>
      <c r="C353" t="b">
        <f t="shared" si="10"/>
        <v>0</v>
      </c>
      <c r="D353">
        <v>158669</v>
      </c>
      <c r="E353" t="s">
        <v>14</v>
      </c>
      <c r="F353">
        <v>594</v>
      </c>
      <c r="G353">
        <v>57659</v>
      </c>
      <c r="H353" t="b">
        <f t="shared" si="11"/>
        <v>0</v>
      </c>
    </row>
    <row r="354" spans="1:8" x14ac:dyDescent="0.2">
      <c r="A354" t="s">
        <v>20</v>
      </c>
      <c r="B354">
        <v>2693</v>
      </c>
      <c r="C354" t="b">
        <f t="shared" si="10"/>
        <v>0</v>
      </c>
      <c r="D354">
        <v>150806</v>
      </c>
      <c r="E354" t="s">
        <v>14</v>
      </c>
      <c r="F354">
        <v>24</v>
      </c>
      <c r="G354">
        <v>1414</v>
      </c>
      <c r="H354" t="b">
        <f t="shared" si="11"/>
        <v>0</v>
      </c>
    </row>
    <row r="355" spans="1:8" x14ac:dyDescent="0.2">
      <c r="A355" t="s">
        <v>20</v>
      </c>
      <c r="B355">
        <v>432</v>
      </c>
      <c r="C355" t="b">
        <f t="shared" si="10"/>
        <v>0</v>
      </c>
      <c r="D355">
        <v>14249</v>
      </c>
      <c r="E355" t="s">
        <v>14</v>
      </c>
      <c r="F355">
        <v>252</v>
      </c>
      <c r="G355">
        <v>26176</v>
      </c>
      <c r="H355" t="b">
        <f t="shared" si="11"/>
        <v>0</v>
      </c>
    </row>
    <row r="356" spans="1:8" x14ac:dyDescent="0.2">
      <c r="A356" t="s">
        <v>20</v>
      </c>
      <c r="B356">
        <v>189</v>
      </c>
      <c r="C356" t="b">
        <f t="shared" si="10"/>
        <v>0</v>
      </c>
      <c r="D356">
        <v>13205</v>
      </c>
      <c r="E356" t="s">
        <v>14</v>
      </c>
      <c r="F356">
        <v>67</v>
      </c>
      <c r="G356">
        <v>5177</v>
      </c>
      <c r="H356" t="b">
        <f t="shared" si="11"/>
        <v>0</v>
      </c>
    </row>
    <row r="357" spans="1:8" x14ac:dyDescent="0.2">
      <c r="A357" t="s">
        <v>20</v>
      </c>
      <c r="B357">
        <v>154</v>
      </c>
      <c r="C357" t="b">
        <f t="shared" si="10"/>
        <v>0</v>
      </c>
      <c r="D357">
        <v>11108</v>
      </c>
      <c r="E357" t="s">
        <v>14</v>
      </c>
      <c r="F357">
        <v>742</v>
      </c>
      <c r="G357">
        <v>78630</v>
      </c>
      <c r="H357" t="b">
        <f t="shared" si="11"/>
        <v>0</v>
      </c>
    </row>
    <row r="358" spans="1:8" x14ac:dyDescent="0.2">
      <c r="A358" t="s">
        <v>20</v>
      </c>
      <c r="B358">
        <v>96</v>
      </c>
      <c r="C358" t="b">
        <f t="shared" si="10"/>
        <v>0</v>
      </c>
      <c r="D358">
        <v>2884</v>
      </c>
      <c r="E358" t="s">
        <v>14</v>
      </c>
      <c r="F358">
        <v>75</v>
      </c>
      <c r="G358">
        <v>6115</v>
      </c>
      <c r="H358" t="b">
        <f t="shared" si="11"/>
        <v>0</v>
      </c>
    </row>
    <row r="359" spans="1:8" x14ac:dyDescent="0.2">
      <c r="A359" t="s">
        <v>20</v>
      </c>
      <c r="B359">
        <v>3063</v>
      </c>
      <c r="C359" t="b">
        <f t="shared" si="10"/>
        <v>1</v>
      </c>
      <c r="D359">
        <v>183756</v>
      </c>
      <c r="E359" t="s">
        <v>14</v>
      </c>
      <c r="F359">
        <v>4405</v>
      </c>
      <c r="G359">
        <v>114523</v>
      </c>
      <c r="H359" t="b">
        <f t="shared" si="11"/>
        <v>1</v>
      </c>
    </row>
    <row r="360" spans="1:8" x14ac:dyDescent="0.2">
      <c r="A360" t="s">
        <v>20</v>
      </c>
      <c r="B360">
        <v>2266</v>
      </c>
      <c r="C360" t="b">
        <f t="shared" si="10"/>
        <v>0</v>
      </c>
      <c r="D360">
        <v>158590</v>
      </c>
      <c r="E360" t="s">
        <v>14</v>
      </c>
      <c r="F360">
        <v>92</v>
      </c>
      <c r="G360">
        <v>3144</v>
      </c>
      <c r="H360" t="b">
        <f t="shared" si="11"/>
        <v>0</v>
      </c>
    </row>
    <row r="361" spans="1:8" x14ac:dyDescent="0.2">
      <c r="A361" t="s">
        <v>20</v>
      </c>
      <c r="B361">
        <v>194</v>
      </c>
      <c r="C361" t="b">
        <f t="shared" si="10"/>
        <v>0</v>
      </c>
      <c r="D361">
        <v>11277</v>
      </c>
      <c r="E361" t="s">
        <v>14</v>
      </c>
      <c r="F361">
        <v>64</v>
      </c>
      <c r="G361">
        <v>4899</v>
      </c>
      <c r="H361" t="b">
        <f t="shared" si="11"/>
        <v>0</v>
      </c>
    </row>
    <row r="362" spans="1:8" x14ac:dyDescent="0.2">
      <c r="A362" t="s">
        <v>20</v>
      </c>
      <c r="B362">
        <v>129</v>
      </c>
      <c r="C362" t="b">
        <f t="shared" si="10"/>
        <v>0</v>
      </c>
      <c r="D362">
        <v>13382</v>
      </c>
      <c r="E362" t="s">
        <v>14</v>
      </c>
      <c r="F362">
        <v>64</v>
      </c>
      <c r="G362">
        <v>6839</v>
      </c>
      <c r="H362" t="b">
        <f t="shared" si="11"/>
        <v>0</v>
      </c>
    </row>
    <row r="363" spans="1:8" x14ac:dyDescent="0.2">
      <c r="A363" t="s">
        <v>20</v>
      </c>
      <c r="B363">
        <v>375</v>
      </c>
      <c r="C363" t="b">
        <f t="shared" si="10"/>
        <v>0</v>
      </c>
      <c r="D363">
        <v>32986</v>
      </c>
      <c r="E363" t="s">
        <v>14</v>
      </c>
      <c r="F363">
        <v>842</v>
      </c>
      <c r="G363">
        <v>74073</v>
      </c>
      <c r="H363" t="b">
        <f t="shared" si="11"/>
        <v>0</v>
      </c>
    </row>
    <row r="364" spans="1:8" x14ac:dyDescent="0.2">
      <c r="A364" t="s">
        <v>20</v>
      </c>
      <c r="B364">
        <v>409</v>
      </c>
      <c r="C364" t="b">
        <f t="shared" si="10"/>
        <v>0</v>
      </c>
      <c r="D364">
        <v>12684</v>
      </c>
      <c r="E364" t="s">
        <v>14</v>
      </c>
      <c r="F364">
        <v>112</v>
      </c>
      <c r="G364">
        <v>4814</v>
      </c>
      <c r="H364" t="b">
        <f t="shared" si="11"/>
        <v>0</v>
      </c>
    </row>
    <row r="365" spans="1:8" x14ac:dyDescent="0.2">
      <c r="A365" t="s">
        <v>20</v>
      </c>
      <c r="B365">
        <v>234</v>
      </c>
      <c r="C365" t="b">
        <f t="shared" si="10"/>
        <v>0</v>
      </c>
      <c r="D365">
        <v>14033</v>
      </c>
      <c r="E365" t="s">
        <v>14</v>
      </c>
      <c r="F365">
        <v>374</v>
      </c>
      <c r="G365">
        <v>37823</v>
      </c>
      <c r="H365" t="b">
        <f t="shared" si="11"/>
        <v>0</v>
      </c>
    </row>
    <row r="366" spans="1:8" x14ac:dyDescent="0.2">
      <c r="A366" t="s">
        <v>20</v>
      </c>
      <c r="B366">
        <v>3016</v>
      </c>
      <c r="C366" t="b">
        <f t="shared" si="10"/>
        <v>1</v>
      </c>
      <c r="D366">
        <v>177936</v>
      </c>
    </row>
    <row r="367" spans="1:8" x14ac:dyDescent="0.2">
      <c r="A367" t="s">
        <v>20</v>
      </c>
      <c r="B367">
        <v>264</v>
      </c>
      <c r="C367" t="b">
        <f t="shared" si="10"/>
        <v>0</v>
      </c>
      <c r="D367">
        <v>13212</v>
      </c>
    </row>
    <row r="368" spans="1:8" x14ac:dyDescent="0.2">
      <c r="A368" t="s">
        <v>20</v>
      </c>
      <c r="B368">
        <v>272</v>
      </c>
      <c r="C368" t="b">
        <f t="shared" si="10"/>
        <v>0</v>
      </c>
      <c r="D368">
        <v>12219</v>
      </c>
    </row>
    <row r="369" spans="1:4" x14ac:dyDescent="0.2">
      <c r="A369" t="s">
        <v>20</v>
      </c>
      <c r="B369">
        <v>419</v>
      </c>
      <c r="C369" t="b">
        <f t="shared" si="10"/>
        <v>0</v>
      </c>
      <c r="D369">
        <v>12155</v>
      </c>
    </row>
    <row r="370" spans="1:4" x14ac:dyDescent="0.2">
      <c r="A370" t="s">
        <v>20</v>
      </c>
      <c r="B370">
        <v>1621</v>
      </c>
      <c r="C370" t="b">
        <f t="shared" si="10"/>
        <v>0</v>
      </c>
      <c r="D370">
        <v>175020</v>
      </c>
    </row>
    <row r="371" spans="1:4" x14ac:dyDescent="0.2">
      <c r="A371" t="s">
        <v>20</v>
      </c>
      <c r="B371">
        <v>1101</v>
      </c>
      <c r="C371" t="b">
        <f t="shared" si="10"/>
        <v>0</v>
      </c>
      <c r="D371">
        <v>75955</v>
      </c>
    </row>
    <row r="372" spans="1:4" x14ac:dyDescent="0.2">
      <c r="A372" t="s">
        <v>20</v>
      </c>
      <c r="B372">
        <v>1073</v>
      </c>
      <c r="C372" t="b">
        <f t="shared" si="10"/>
        <v>0</v>
      </c>
      <c r="D372">
        <v>119127</v>
      </c>
    </row>
    <row r="373" spans="1:4" x14ac:dyDescent="0.2">
      <c r="A373" t="s">
        <v>20</v>
      </c>
      <c r="B373">
        <v>331</v>
      </c>
      <c r="C373" t="b">
        <f t="shared" si="10"/>
        <v>0</v>
      </c>
      <c r="D373">
        <v>11929</v>
      </c>
    </row>
    <row r="374" spans="1:4" x14ac:dyDescent="0.2">
      <c r="A374" t="s">
        <v>20</v>
      </c>
      <c r="B374">
        <v>1170</v>
      </c>
      <c r="C374" t="b">
        <f t="shared" si="10"/>
        <v>0</v>
      </c>
      <c r="D374">
        <v>118214</v>
      </c>
    </row>
    <row r="375" spans="1:4" x14ac:dyDescent="0.2">
      <c r="A375" t="s">
        <v>20</v>
      </c>
      <c r="B375">
        <v>363</v>
      </c>
      <c r="C375" t="b">
        <f t="shared" si="10"/>
        <v>0</v>
      </c>
      <c r="D375">
        <v>14511</v>
      </c>
    </row>
    <row r="376" spans="1:4" x14ac:dyDescent="0.2">
      <c r="A376" t="s">
        <v>20</v>
      </c>
      <c r="B376">
        <v>103</v>
      </c>
      <c r="C376" t="b">
        <f t="shared" si="10"/>
        <v>0</v>
      </c>
      <c r="D376">
        <v>8109</v>
      </c>
    </row>
    <row r="377" spans="1:4" x14ac:dyDescent="0.2">
      <c r="A377" t="s">
        <v>20</v>
      </c>
      <c r="B377">
        <v>147</v>
      </c>
      <c r="C377" t="b">
        <f t="shared" si="10"/>
        <v>0</v>
      </c>
      <c r="D377">
        <v>8244</v>
      </c>
    </row>
    <row r="378" spans="1:4" x14ac:dyDescent="0.2">
      <c r="A378" t="s">
        <v>20</v>
      </c>
      <c r="B378">
        <v>110</v>
      </c>
      <c r="C378" t="b">
        <f t="shared" si="10"/>
        <v>0</v>
      </c>
      <c r="D378">
        <v>7600</v>
      </c>
    </row>
    <row r="379" spans="1:4" x14ac:dyDescent="0.2">
      <c r="A379" t="s">
        <v>20</v>
      </c>
      <c r="B379">
        <v>134</v>
      </c>
      <c r="C379" t="b">
        <f t="shared" si="10"/>
        <v>0</v>
      </c>
      <c r="D379">
        <v>14381</v>
      </c>
    </row>
    <row r="380" spans="1:4" x14ac:dyDescent="0.2">
      <c r="A380" t="s">
        <v>20</v>
      </c>
      <c r="B380">
        <v>269</v>
      </c>
      <c r="C380" t="b">
        <f t="shared" si="10"/>
        <v>0</v>
      </c>
      <c r="D380">
        <v>13980</v>
      </c>
    </row>
    <row r="381" spans="1:4" x14ac:dyDescent="0.2">
      <c r="A381" t="s">
        <v>20</v>
      </c>
      <c r="B381">
        <v>175</v>
      </c>
      <c r="C381" t="b">
        <f t="shared" si="10"/>
        <v>0</v>
      </c>
      <c r="D381">
        <v>12449</v>
      </c>
    </row>
    <row r="382" spans="1:4" x14ac:dyDescent="0.2">
      <c r="A382" t="s">
        <v>20</v>
      </c>
      <c r="B382">
        <v>69</v>
      </c>
      <c r="C382" t="b">
        <f t="shared" si="10"/>
        <v>0</v>
      </c>
      <c r="D382">
        <v>7348</v>
      </c>
    </row>
    <row r="383" spans="1:4" x14ac:dyDescent="0.2">
      <c r="A383" t="s">
        <v>20</v>
      </c>
      <c r="B383">
        <v>190</v>
      </c>
      <c r="C383" t="b">
        <f t="shared" si="10"/>
        <v>0</v>
      </c>
      <c r="D383">
        <v>8158</v>
      </c>
    </row>
    <row r="384" spans="1:4" x14ac:dyDescent="0.2">
      <c r="A384" t="s">
        <v>20</v>
      </c>
      <c r="B384">
        <v>237</v>
      </c>
      <c r="C384" t="b">
        <f t="shared" si="10"/>
        <v>0</v>
      </c>
      <c r="D384">
        <v>7119</v>
      </c>
    </row>
    <row r="385" spans="1:4" x14ac:dyDescent="0.2">
      <c r="A385" t="s">
        <v>20</v>
      </c>
      <c r="B385">
        <v>196</v>
      </c>
      <c r="C385" t="b">
        <f t="shared" si="10"/>
        <v>0</v>
      </c>
      <c r="D385">
        <v>12322</v>
      </c>
    </row>
    <row r="386" spans="1:4" x14ac:dyDescent="0.2">
      <c r="A386" t="s">
        <v>20</v>
      </c>
      <c r="B386">
        <v>7295</v>
      </c>
      <c r="C386" t="b">
        <f t="shared" si="10"/>
        <v>1</v>
      </c>
      <c r="D386">
        <v>196960</v>
      </c>
    </row>
    <row r="387" spans="1:4" x14ac:dyDescent="0.2">
      <c r="A387" t="s">
        <v>20</v>
      </c>
      <c r="B387">
        <v>2893</v>
      </c>
      <c r="C387" t="b">
        <f t="shared" ref="C387:C450" si="12">IF(OR(B387&lt;$S$3,B387&gt;$R$3),TRUE,FALSE)</f>
        <v>0</v>
      </c>
      <c r="D387">
        <v>188057</v>
      </c>
    </row>
    <row r="388" spans="1:4" x14ac:dyDescent="0.2">
      <c r="A388" t="s">
        <v>20</v>
      </c>
      <c r="B388">
        <v>820</v>
      </c>
      <c r="C388" t="b">
        <f t="shared" si="12"/>
        <v>0</v>
      </c>
      <c r="D388">
        <v>91014</v>
      </c>
    </row>
    <row r="389" spans="1:4" x14ac:dyDescent="0.2">
      <c r="A389" t="s">
        <v>20</v>
      </c>
      <c r="B389">
        <v>2038</v>
      </c>
      <c r="C389" t="b">
        <f t="shared" si="12"/>
        <v>0</v>
      </c>
      <c r="D389">
        <v>197728</v>
      </c>
    </row>
    <row r="390" spans="1:4" x14ac:dyDescent="0.2">
      <c r="A390" t="s">
        <v>20</v>
      </c>
      <c r="B390">
        <v>116</v>
      </c>
      <c r="C390" t="b">
        <f t="shared" si="12"/>
        <v>0</v>
      </c>
      <c r="D390">
        <v>10682</v>
      </c>
    </row>
    <row r="391" spans="1:4" x14ac:dyDescent="0.2">
      <c r="A391" t="s">
        <v>20</v>
      </c>
      <c r="B391">
        <v>1345</v>
      </c>
      <c r="C391" t="b">
        <f t="shared" si="12"/>
        <v>0</v>
      </c>
      <c r="D391">
        <v>138586</v>
      </c>
    </row>
    <row r="392" spans="1:4" x14ac:dyDescent="0.2">
      <c r="A392" t="s">
        <v>20</v>
      </c>
      <c r="B392">
        <v>168</v>
      </c>
      <c r="C392" t="b">
        <f t="shared" si="12"/>
        <v>0</v>
      </c>
      <c r="D392">
        <v>11579</v>
      </c>
    </row>
    <row r="393" spans="1:4" x14ac:dyDescent="0.2">
      <c r="A393" t="s">
        <v>20</v>
      </c>
      <c r="B393">
        <v>137</v>
      </c>
      <c r="C393" t="b">
        <f t="shared" si="12"/>
        <v>0</v>
      </c>
      <c r="D393">
        <v>12020</v>
      </c>
    </row>
    <row r="394" spans="1:4" x14ac:dyDescent="0.2">
      <c r="A394" t="s">
        <v>20</v>
      </c>
      <c r="B394">
        <v>186</v>
      </c>
      <c r="C394" t="b">
        <f t="shared" si="12"/>
        <v>0</v>
      </c>
      <c r="D394">
        <v>13954</v>
      </c>
    </row>
    <row r="395" spans="1:4" x14ac:dyDescent="0.2">
      <c r="A395" t="s">
        <v>20</v>
      </c>
      <c r="B395">
        <v>125</v>
      </c>
      <c r="C395" t="b">
        <f t="shared" si="12"/>
        <v>0</v>
      </c>
      <c r="D395">
        <v>6358</v>
      </c>
    </row>
    <row r="396" spans="1:4" x14ac:dyDescent="0.2">
      <c r="A396" t="s">
        <v>20</v>
      </c>
      <c r="B396">
        <v>202</v>
      </c>
      <c r="C396" t="b">
        <f t="shared" si="12"/>
        <v>0</v>
      </c>
      <c r="D396">
        <v>14725</v>
      </c>
    </row>
    <row r="397" spans="1:4" x14ac:dyDescent="0.2">
      <c r="A397" t="s">
        <v>20</v>
      </c>
      <c r="B397">
        <v>103</v>
      </c>
      <c r="C397" t="b">
        <f t="shared" si="12"/>
        <v>0</v>
      </c>
      <c r="D397">
        <v>11174</v>
      </c>
    </row>
    <row r="398" spans="1:4" x14ac:dyDescent="0.2">
      <c r="A398" t="s">
        <v>20</v>
      </c>
      <c r="B398">
        <v>1785</v>
      </c>
      <c r="C398" t="b">
        <f t="shared" si="12"/>
        <v>0</v>
      </c>
      <c r="D398">
        <v>182036</v>
      </c>
    </row>
    <row r="399" spans="1:4" x14ac:dyDescent="0.2">
      <c r="A399" t="s">
        <v>20</v>
      </c>
      <c r="B399">
        <v>157</v>
      </c>
      <c r="C399" t="b">
        <f t="shared" si="12"/>
        <v>0</v>
      </c>
      <c r="D399">
        <v>10353</v>
      </c>
    </row>
    <row r="400" spans="1:4" x14ac:dyDescent="0.2">
      <c r="A400" t="s">
        <v>20</v>
      </c>
      <c r="B400">
        <v>555</v>
      </c>
      <c r="C400" t="b">
        <f t="shared" si="12"/>
        <v>0</v>
      </c>
      <c r="D400">
        <v>13868</v>
      </c>
    </row>
    <row r="401" spans="1:4" x14ac:dyDescent="0.2">
      <c r="A401" t="s">
        <v>20</v>
      </c>
      <c r="B401">
        <v>297</v>
      </c>
      <c r="C401" t="b">
        <f t="shared" si="12"/>
        <v>0</v>
      </c>
      <c r="D401">
        <v>8317</v>
      </c>
    </row>
    <row r="402" spans="1:4" x14ac:dyDescent="0.2">
      <c r="A402" t="s">
        <v>20</v>
      </c>
      <c r="B402">
        <v>123</v>
      </c>
      <c r="C402" t="b">
        <f t="shared" si="12"/>
        <v>0</v>
      </c>
      <c r="D402">
        <v>10557</v>
      </c>
    </row>
    <row r="403" spans="1:4" x14ac:dyDescent="0.2">
      <c r="A403" t="s">
        <v>20</v>
      </c>
      <c r="B403">
        <v>3036</v>
      </c>
      <c r="C403" t="b">
        <f t="shared" si="12"/>
        <v>1</v>
      </c>
      <c r="D403">
        <v>75906</v>
      </c>
    </row>
    <row r="404" spans="1:4" x14ac:dyDescent="0.2">
      <c r="A404" t="s">
        <v>20</v>
      </c>
      <c r="B404">
        <v>144</v>
      </c>
      <c r="C404" t="b">
        <f t="shared" si="12"/>
        <v>0</v>
      </c>
      <c r="D404">
        <v>13250</v>
      </c>
    </row>
    <row r="405" spans="1:4" x14ac:dyDescent="0.2">
      <c r="A405" t="s">
        <v>20</v>
      </c>
      <c r="B405">
        <v>121</v>
      </c>
      <c r="C405" t="b">
        <f t="shared" si="12"/>
        <v>0</v>
      </c>
      <c r="D405">
        <v>11261</v>
      </c>
    </row>
    <row r="406" spans="1:4" x14ac:dyDescent="0.2">
      <c r="A406" t="s">
        <v>20</v>
      </c>
      <c r="B406">
        <v>181</v>
      </c>
      <c r="C406" t="b">
        <f t="shared" si="12"/>
        <v>0</v>
      </c>
      <c r="D406">
        <v>14685</v>
      </c>
    </row>
    <row r="407" spans="1:4" x14ac:dyDescent="0.2">
      <c r="A407" t="s">
        <v>20</v>
      </c>
      <c r="B407">
        <v>122</v>
      </c>
      <c r="C407" t="b">
        <f t="shared" si="12"/>
        <v>0</v>
      </c>
      <c r="D407">
        <v>10397</v>
      </c>
    </row>
    <row r="408" spans="1:4" x14ac:dyDescent="0.2">
      <c r="A408" t="s">
        <v>20</v>
      </c>
      <c r="B408">
        <v>1071</v>
      </c>
      <c r="C408" t="b">
        <f t="shared" si="12"/>
        <v>0</v>
      </c>
      <c r="D408">
        <v>118847</v>
      </c>
    </row>
    <row r="409" spans="1:4" x14ac:dyDescent="0.2">
      <c r="A409" t="s">
        <v>20</v>
      </c>
      <c r="B409">
        <v>980</v>
      </c>
      <c r="C409" t="b">
        <f t="shared" si="12"/>
        <v>0</v>
      </c>
      <c r="D409">
        <v>83267</v>
      </c>
    </row>
    <row r="410" spans="1:4" x14ac:dyDescent="0.2">
      <c r="A410" t="s">
        <v>20</v>
      </c>
      <c r="B410">
        <v>536</v>
      </c>
      <c r="C410" t="b">
        <f t="shared" si="12"/>
        <v>0</v>
      </c>
      <c r="D410">
        <v>13404</v>
      </c>
    </row>
    <row r="411" spans="1:4" x14ac:dyDescent="0.2">
      <c r="A411" t="s">
        <v>20</v>
      </c>
      <c r="B411">
        <v>1991</v>
      </c>
      <c r="C411" t="b">
        <f t="shared" si="12"/>
        <v>0</v>
      </c>
      <c r="D411">
        <v>131404</v>
      </c>
    </row>
    <row r="412" spans="1:4" x14ac:dyDescent="0.2">
      <c r="A412" t="s">
        <v>20</v>
      </c>
      <c r="B412">
        <v>180</v>
      </c>
      <c r="C412" t="b">
        <f t="shared" si="12"/>
        <v>0</v>
      </c>
      <c r="D412">
        <v>5028</v>
      </c>
    </row>
    <row r="413" spans="1:4" x14ac:dyDescent="0.2">
      <c r="A413" t="s">
        <v>20</v>
      </c>
      <c r="B413">
        <v>130</v>
      </c>
      <c r="C413" t="b">
        <f t="shared" si="12"/>
        <v>0</v>
      </c>
      <c r="D413">
        <v>14150</v>
      </c>
    </row>
    <row r="414" spans="1:4" x14ac:dyDescent="0.2">
      <c r="A414" t="s">
        <v>20</v>
      </c>
      <c r="B414">
        <v>122</v>
      </c>
      <c r="C414" t="b">
        <f t="shared" si="12"/>
        <v>0</v>
      </c>
      <c r="D414">
        <v>13513</v>
      </c>
    </row>
    <row r="415" spans="1:4" x14ac:dyDescent="0.2">
      <c r="A415" t="s">
        <v>20</v>
      </c>
      <c r="B415">
        <v>140</v>
      </c>
      <c r="C415" t="b">
        <f t="shared" si="12"/>
        <v>0</v>
      </c>
      <c r="D415">
        <v>14240</v>
      </c>
    </row>
    <row r="416" spans="1:4" x14ac:dyDescent="0.2">
      <c r="A416" t="s">
        <v>20</v>
      </c>
      <c r="B416">
        <v>3388</v>
      </c>
      <c r="C416" t="b">
        <f t="shared" si="12"/>
        <v>1</v>
      </c>
      <c r="D416">
        <v>118580</v>
      </c>
    </row>
    <row r="417" spans="1:4" x14ac:dyDescent="0.2">
      <c r="A417" t="s">
        <v>20</v>
      </c>
      <c r="B417">
        <v>280</v>
      </c>
      <c r="C417" t="b">
        <f t="shared" si="12"/>
        <v>0</v>
      </c>
      <c r="D417">
        <v>11214</v>
      </c>
    </row>
    <row r="418" spans="1:4" x14ac:dyDescent="0.2">
      <c r="A418" t="s">
        <v>20</v>
      </c>
      <c r="B418">
        <v>366</v>
      </c>
      <c r="C418" t="b">
        <f t="shared" si="12"/>
        <v>0</v>
      </c>
      <c r="D418">
        <v>13527</v>
      </c>
    </row>
    <row r="419" spans="1:4" x14ac:dyDescent="0.2">
      <c r="A419" t="s">
        <v>20</v>
      </c>
      <c r="B419">
        <v>270</v>
      </c>
      <c r="C419" t="b">
        <f t="shared" si="12"/>
        <v>0</v>
      </c>
      <c r="D419">
        <v>8363</v>
      </c>
    </row>
    <row r="420" spans="1:4" x14ac:dyDescent="0.2">
      <c r="A420" t="s">
        <v>20</v>
      </c>
      <c r="B420">
        <v>137</v>
      </c>
      <c r="C420" t="b">
        <f t="shared" si="12"/>
        <v>0</v>
      </c>
      <c r="D420">
        <v>12065</v>
      </c>
    </row>
    <row r="421" spans="1:4" x14ac:dyDescent="0.2">
      <c r="A421" t="s">
        <v>20</v>
      </c>
      <c r="B421">
        <v>3205</v>
      </c>
      <c r="C421" t="b">
        <f t="shared" si="12"/>
        <v>1</v>
      </c>
      <c r="D421">
        <v>118603</v>
      </c>
    </row>
    <row r="422" spans="1:4" x14ac:dyDescent="0.2">
      <c r="A422" t="s">
        <v>20</v>
      </c>
      <c r="B422">
        <v>288</v>
      </c>
      <c r="C422" t="b">
        <f t="shared" si="12"/>
        <v>0</v>
      </c>
      <c r="D422">
        <v>7496</v>
      </c>
    </row>
    <row r="423" spans="1:4" x14ac:dyDescent="0.2">
      <c r="A423" t="s">
        <v>20</v>
      </c>
      <c r="B423">
        <v>148</v>
      </c>
      <c r="C423" t="b">
        <f t="shared" si="12"/>
        <v>0</v>
      </c>
      <c r="D423">
        <v>10037</v>
      </c>
    </row>
    <row r="424" spans="1:4" x14ac:dyDescent="0.2">
      <c r="A424" t="s">
        <v>20</v>
      </c>
      <c r="B424">
        <v>114</v>
      </c>
      <c r="C424" t="b">
        <f t="shared" si="12"/>
        <v>0</v>
      </c>
      <c r="D424">
        <v>5696</v>
      </c>
    </row>
    <row r="425" spans="1:4" x14ac:dyDescent="0.2">
      <c r="A425" t="s">
        <v>20</v>
      </c>
      <c r="B425">
        <v>1518</v>
      </c>
      <c r="C425" t="b">
        <f t="shared" si="12"/>
        <v>0</v>
      </c>
      <c r="D425">
        <v>167005</v>
      </c>
    </row>
    <row r="426" spans="1:4" x14ac:dyDescent="0.2">
      <c r="A426" t="s">
        <v>20</v>
      </c>
      <c r="B426">
        <v>166</v>
      </c>
      <c r="C426" t="b">
        <f t="shared" si="12"/>
        <v>0</v>
      </c>
      <c r="D426">
        <v>14420</v>
      </c>
    </row>
    <row r="427" spans="1:4" x14ac:dyDescent="0.2">
      <c r="A427" t="s">
        <v>20</v>
      </c>
      <c r="B427">
        <v>100</v>
      </c>
      <c r="C427" t="b">
        <f t="shared" si="12"/>
        <v>0</v>
      </c>
      <c r="D427">
        <v>6204</v>
      </c>
    </row>
    <row r="428" spans="1:4" x14ac:dyDescent="0.2">
      <c r="A428" t="s">
        <v>20</v>
      </c>
      <c r="B428">
        <v>235</v>
      </c>
      <c r="C428" t="b">
        <f t="shared" si="12"/>
        <v>0</v>
      </c>
      <c r="D428">
        <v>6338</v>
      </c>
    </row>
    <row r="429" spans="1:4" x14ac:dyDescent="0.2">
      <c r="A429" t="s">
        <v>20</v>
      </c>
      <c r="B429">
        <v>148</v>
      </c>
      <c r="C429" t="b">
        <f t="shared" si="12"/>
        <v>0</v>
      </c>
      <c r="D429">
        <v>8010</v>
      </c>
    </row>
    <row r="430" spans="1:4" x14ac:dyDescent="0.2">
      <c r="A430" t="s">
        <v>20</v>
      </c>
      <c r="B430">
        <v>198</v>
      </c>
      <c r="C430" t="b">
        <f t="shared" si="12"/>
        <v>0</v>
      </c>
      <c r="D430">
        <v>8125</v>
      </c>
    </row>
    <row r="431" spans="1:4" x14ac:dyDescent="0.2">
      <c r="A431" t="s">
        <v>20</v>
      </c>
      <c r="B431">
        <v>150</v>
      </c>
      <c r="C431" t="b">
        <f t="shared" si="12"/>
        <v>0</v>
      </c>
      <c r="D431">
        <v>11088</v>
      </c>
    </row>
    <row r="432" spans="1:4" x14ac:dyDescent="0.2">
      <c r="A432" t="s">
        <v>20</v>
      </c>
      <c r="B432">
        <v>216</v>
      </c>
      <c r="C432" t="b">
        <f t="shared" si="12"/>
        <v>0</v>
      </c>
      <c r="D432">
        <v>11642</v>
      </c>
    </row>
    <row r="433" spans="1:4" x14ac:dyDescent="0.2">
      <c r="A433" t="s">
        <v>20</v>
      </c>
      <c r="B433">
        <v>5139</v>
      </c>
      <c r="C433" t="b">
        <f t="shared" si="12"/>
        <v>1</v>
      </c>
      <c r="D433">
        <v>169586</v>
      </c>
    </row>
    <row r="434" spans="1:4" x14ac:dyDescent="0.2">
      <c r="A434" t="s">
        <v>20</v>
      </c>
      <c r="B434">
        <v>2353</v>
      </c>
      <c r="C434" t="b">
        <f t="shared" si="12"/>
        <v>0</v>
      </c>
      <c r="D434">
        <v>101185</v>
      </c>
    </row>
    <row r="435" spans="1:4" x14ac:dyDescent="0.2">
      <c r="A435" t="s">
        <v>20</v>
      </c>
      <c r="B435">
        <v>78</v>
      </c>
      <c r="C435" t="b">
        <f t="shared" si="12"/>
        <v>0</v>
      </c>
      <c r="D435">
        <v>6775</v>
      </c>
    </row>
    <row r="436" spans="1:4" x14ac:dyDescent="0.2">
      <c r="A436" t="s">
        <v>20</v>
      </c>
      <c r="B436">
        <v>174</v>
      </c>
      <c r="C436" t="b">
        <f t="shared" si="12"/>
        <v>0</v>
      </c>
      <c r="D436">
        <v>10243</v>
      </c>
    </row>
    <row r="437" spans="1:4" x14ac:dyDescent="0.2">
      <c r="A437" t="s">
        <v>20</v>
      </c>
      <c r="B437">
        <v>164</v>
      </c>
      <c r="C437" t="b">
        <f t="shared" si="12"/>
        <v>0</v>
      </c>
      <c r="D437">
        <v>5421</v>
      </c>
    </row>
    <row r="438" spans="1:4" x14ac:dyDescent="0.2">
      <c r="A438" t="s">
        <v>20</v>
      </c>
      <c r="B438">
        <v>161</v>
      </c>
      <c r="C438" t="b">
        <f t="shared" si="12"/>
        <v>0</v>
      </c>
      <c r="D438">
        <v>10981</v>
      </c>
    </row>
    <row r="439" spans="1:4" x14ac:dyDescent="0.2">
      <c r="A439" t="s">
        <v>20</v>
      </c>
      <c r="B439">
        <v>138</v>
      </c>
      <c r="C439" t="b">
        <f t="shared" si="12"/>
        <v>0</v>
      </c>
      <c r="D439">
        <v>10451</v>
      </c>
    </row>
    <row r="440" spans="1:4" x14ac:dyDescent="0.2">
      <c r="A440" t="s">
        <v>20</v>
      </c>
      <c r="B440">
        <v>3308</v>
      </c>
      <c r="C440" t="b">
        <f t="shared" si="12"/>
        <v>1</v>
      </c>
      <c r="D440">
        <v>102535</v>
      </c>
    </row>
    <row r="441" spans="1:4" x14ac:dyDescent="0.2">
      <c r="A441" t="s">
        <v>20</v>
      </c>
      <c r="B441">
        <v>127</v>
      </c>
      <c r="C441" t="b">
        <f t="shared" si="12"/>
        <v>0</v>
      </c>
      <c r="D441">
        <v>12939</v>
      </c>
    </row>
    <row r="442" spans="1:4" x14ac:dyDescent="0.2">
      <c r="A442" t="s">
        <v>20</v>
      </c>
      <c r="B442">
        <v>207</v>
      </c>
      <c r="C442" t="b">
        <f t="shared" si="12"/>
        <v>0</v>
      </c>
      <c r="D442">
        <v>10946</v>
      </c>
    </row>
    <row r="443" spans="1:4" x14ac:dyDescent="0.2">
      <c r="A443" t="s">
        <v>20</v>
      </c>
      <c r="B443">
        <v>181</v>
      </c>
      <c r="C443" t="b">
        <f t="shared" si="12"/>
        <v>0</v>
      </c>
      <c r="D443">
        <v>13045</v>
      </c>
    </row>
    <row r="444" spans="1:4" x14ac:dyDescent="0.2">
      <c r="A444" t="s">
        <v>20</v>
      </c>
      <c r="B444">
        <v>110</v>
      </c>
      <c r="C444" t="b">
        <f t="shared" si="12"/>
        <v>0</v>
      </c>
      <c r="D444">
        <v>8276</v>
      </c>
    </row>
    <row r="445" spans="1:4" x14ac:dyDescent="0.2">
      <c r="A445" t="s">
        <v>20</v>
      </c>
      <c r="B445">
        <v>185</v>
      </c>
      <c r="C445" t="b">
        <f t="shared" si="12"/>
        <v>0</v>
      </c>
      <c r="D445">
        <v>8332</v>
      </c>
    </row>
    <row r="446" spans="1:4" x14ac:dyDescent="0.2">
      <c r="A446" t="s">
        <v>20</v>
      </c>
      <c r="B446">
        <v>121</v>
      </c>
      <c r="C446" t="b">
        <f t="shared" si="12"/>
        <v>0</v>
      </c>
      <c r="D446">
        <v>6408</v>
      </c>
    </row>
    <row r="447" spans="1:4" x14ac:dyDescent="0.2">
      <c r="A447" t="s">
        <v>20</v>
      </c>
      <c r="B447">
        <v>106</v>
      </c>
      <c r="C447" t="b">
        <f t="shared" si="12"/>
        <v>0</v>
      </c>
      <c r="D447">
        <v>4667</v>
      </c>
    </row>
    <row r="448" spans="1:4" x14ac:dyDescent="0.2">
      <c r="A448" t="s">
        <v>20</v>
      </c>
      <c r="B448">
        <v>142</v>
      </c>
      <c r="C448" t="b">
        <f t="shared" si="12"/>
        <v>0</v>
      </c>
      <c r="D448">
        <v>12216</v>
      </c>
    </row>
    <row r="449" spans="1:4" x14ac:dyDescent="0.2">
      <c r="A449" t="s">
        <v>20</v>
      </c>
      <c r="B449">
        <v>233</v>
      </c>
      <c r="C449" t="b">
        <f t="shared" si="12"/>
        <v>0</v>
      </c>
      <c r="D449">
        <v>6527</v>
      </c>
    </row>
    <row r="450" spans="1:4" x14ac:dyDescent="0.2">
      <c r="A450" t="s">
        <v>20</v>
      </c>
      <c r="B450">
        <v>218</v>
      </c>
      <c r="C450" t="b">
        <f t="shared" si="12"/>
        <v>0</v>
      </c>
      <c r="D450">
        <v>6987</v>
      </c>
    </row>
    <row r="451" spans="1:4" x14ac:dyDescent="0.2">
      <c r="A451" t="s">
        <v>20</v>
      </c>
      <c r="B451">
        <v>76</v>
      </c>
      <c r="C451" t="b">
        <f t="shared" ref="C451:C514" si="13">IF(OR(B451&lt;$S$3,B451&gt;$R$3),TRUE,FALSE)</f>
        <v>0</v>
      </c>
      <c r="D451">
        <v>8262</v>
      </c>
    </row>
    <row r="452" spans="1:4" x14ac:dyDescent="0.2">
      <c r="A452" t="s">
        <v>20</v>
      </c>
      <c r="B452">
        <v>43</v>
      </c>
      <c r="C452" t="b">
        <f t="shared" si="13"/>
        <v>0</v>
      </c>
      <c r="D452">
        <v>1848</v>
      </c>
    </row>
    <row r="453" spans="1:4" x14ac:dyDescent="0.2">
      <c r="A453" t="s">
        <v>20</v>
      </c>
      <c r="B453">
        <v>221</v>
      </c>
      <c r="C453" t="b">
        <f t="shared" si="13"/>
        <v>0</v>
      </c>
      <c r="D453">
        <v>12360</v>
      </c>
    </row>
    <row r="454" spans="1:4" x14ac:dyDescent="0.2">
      <c r="A454" t="s">
        <v>20</v>
      </c>
      <c r="B454">
        <v>2805</v>
      </c>
      <c r="C454" t="b">
        <f t="shared" si="13"/>
        <v>0</v>
      </c>
      <c r="D454">
        <v>134640</v>
      </c>
    </row>
    <row r="455" spans="1:4" x14ac:dyDescent="0.2">
      <c r="A455" t="s">
        <v>20</v>
      </c>
      <c r="B455">
        <v>68</v>
      </c>
      <c r="C455" t="b">
        <f t="shared" si="13"/>
        <v>0</v>
      </c>
      <c r="D455">
        <v>7661</v>
      </c>
    </row>
    <row r="456" spans="1:4" x14ac:dyDescent="0.2">
      <c r="A456" t="s">
        <v>20</v>
      </c>
      <c r="B456">
        <v>183</v>
      </c>
      <c r="C456" t="b">
        <f t="shared" si="13"/>
        <v>0</v>
      </c>
      <c r="D456">
        <v>11721</v>
      </c>
    </row>
    <row r="457" spans="1:4" x14ac:dyDescent="0.2">
      <c r="A457" t="s">
        <v>20</v>
      </c>
      <c r="B457">
        <v>133</v>
      </c>
      <c r="C457" t="b">
        <f t="shared" si="13"/>
        <v>0</v>
      </c>
      <c r="D457">
        <v>14150</v>
      </c>
    </row>
    <row r="458" spans="1:4" x14ac:dyDescent="0.2">
      <c r="A458" t="s">
        <v>20</v>
      </c>
      <c r="B458">
        <v>2489</v>
      </c>
      <c r="C458" t="b">
        <f t="shared" si="13"/>
        <v>0</v>
      </c>
      <c r="D458">
        <v>189192</v>
      </c>
    </row>
    <row r="459" spans="1:4" x14ac:dyDescent="0.2">
      <c r="A459" t="s">
        <v>20</v>
      </c>
      <c r="B459">
        <v>69</v>
      </c>
      <c r="C459" t="b">
        <f t="shared" si="13"/>
        <v>0</v>
      </c>
      <c r="D459">
        <v>7664</v>
      </c>
    </row>
    <row r="460" spans="1:4" x14ac:dyDescent="0.2">
      <c r="A460" t="s">
        <v>20</v>
      </c>
      <c r="B460">
        <v>279</v>
      </c>
      <c r="C460" t="b">
        <f t="shared" si="13"/>
        <v>0</v>
      </c>
      <c r="D460">
        <v>12009</v>
      </c>
    </row>
    <row r="461" spans="1:4" x14ac:dyDescent="0.2">
      <c r="A461" t="s">
        <v>20</v>
      </c>
      <c r="B461">
        <v>210</v>
      </c>
      <c r="C461" t="b">
        <f t="shared" si="13"/>
        <v>0</v>
      </c>
      <c r="D461">
        <v>14273</v>
      </c>
    </row>
    <row r="462" spans="1:4" x14ac:dyDescent="0.2">
      <c r="A462" t="s">
        <v>20</v>
      </c>
      <c r="B462">
        <v>2100</v>
      </c>
      <c r="C462" t="b">
        <f t="shared" si="13"/>
        <v>0</v>
      </c>
      <c r="D462">
        <v>188982</v>
      </c>
    </row>
    <row r="463" spans="1:4" x14ac:dyDescent="0.2">
      <c r="A463" t="s">
        <v>20</v>
      </c>
      <c r="B463">
        <v>252</v>
      </c>
      <c r="C463" t="b">
        <f t="shared" si="13"/>
        <v>0</v>
      </c>
      <c r="D463">
        <v>14640</v>
      </c>
    </row>
    <row r="464" spans="1:4" x14ac:dyDescent="0.2">
      <c r="A464" t="s">
        <v>20</v>
      </c>
      <c r="B464">
        <v>1280</v>
      </c>
      <c r="C464" t="b">
        <f t="shared" si="13"/>
        <v>0</v>
      </c>
      <c r="D464">
        <v>107516</v>
      </c>
    </row>
    <row r="465" spans="1:4" x14ac:dyDescent="0.2">
      <c r="A465" t="s">
        <v>20</v>
      </c>
      <c r="B465">
        <v>157</v>
      </c>
      <c r="C465" t="b">
        <f t="shared" si="13"/>
        <v>0</v>
      </c>
      <c r="D465">
        <v>13950</v>
      </c>
    </row>
    <row r="466" spans="1:4" x14ac:dyDescent="0.2">
      <c r="A466" t="s">
        <v>20</v>
      </c>
      <c r="B466">
        <v>194</v>
      </c>
      <c r="C466" t="b">
        <f t="shared" si="13"/>
        <v>0</v>
      </c>
      <c r="D466">
        <v>12797</v>
      </c>
    </row>
    <row r="467" spans="1:4" x14ac:dyDescent="0.2">
      <c r="A467" t="s">
        <v>20</v>
      </c>
      <c r="B467">
        <v>82</v>
      </c>
      <c r="C467" t="b">
        <f t="shared" si="13"/>
        <v>0</v>
      </c>
      <c r="D467">
        <v>6134</v>
      </c>
    </row>
    <row r="468" spans="1:4" x14ac:dyDescent="0.2">
      <c r="A468" t="s">
        <v>20</v>
      </c>
      <c r="B468">
        <v>4233</v>
      </c>
      <c r="C468" t="b">
        <f t="shared" si="13"/>
        <v>1</v>
      </c>
      <c r="D468">
        <v>105817</v>
      </c>
    </row>
    <row r="469" spans="1:4" x14ac:dyDescent="0.2">
      <c r="A469" t="s">
        <v>20</v>
      </c>
      <c r="B469">
        <v>1297</v>
      </c>
      <c r="C469" t="b">
        <f t="shared" si="13"/>
        <v>0</v>
      </c>
      <c r="D469">
        <v>136156</v>
      </c>
    </row>
    <row r="470" spans="1:4" x14ac:dyDescent="0.2">
      <c r="A470" t="s">
        <v>20</v>
      </c>
      <c r="B470">
        <v>165</v>
      </c>
      <c r="C470" t="b">
        <f t="shared" si="13"/>
        <v>0</v>
      </c>
      <c r="D470">
        <v>10723</v>
      </c>
    </row>
    <row r="471" spans="1:4" x14ac:dyDescent="0.2">
      <c r="A471" t="s">
        <v>20</v>
      </c>
      <c r="B471">
        <v>119</v>
      </c>
      <c r="C471" t="b">
        <f t="shared" si="13"/>
        <v>0</v>
      </c>
      <c r="D471">
        <v>11228</v>
      </c>
    </row>
    <row r="472" spans="1:4" x14ac:dyDescent="0.2">
      <c r="A472" t="s">
        <v>20</v>
      </c>
      <c r="B472">
        <v>1797</v>
      </c>
      <c r="C472" t="b">
        <f t="shared" si="13"/>
        <v>0</v>
      </c>
      <c r="D472">
        <v>150960</v>
      </c>
    </row>
    <row r="473" spans="1:4" x14ac:dyDescent="0.2">
      <c r="A473" t="s">
        <v>20</v>
      </c>
      <c r="B473">
        <v>261</v>
      </c>
      <c r="C473" t="b">
        <f t="shared" si="13"/>
        <v>0</v>
      </c>
      <c r="D473">
        <v>8890</v>
      </c>
    </row>
    <row r="474" spans="1:4" x14ac:dyDescent="0.2">
      <c r="A474" t="s">
        <v>20</v>
      </c>
      <c r="B474">
        <v>157</v>
      </c>
      <c r="C474" t="b">
        <f t="shared" si="13"/>
        <v>0</v>
      </c>
      <c r="D474">
        <v>14644</v>
      </c>
    </row>
    <row r="475" spans="1:4" x14ac:dyDescent="0.2">
      <c r="A475" t="s">
        <v>20</v>
      </c>
      <c r="B475">
        <v>3533</v>
      </c>
      <c r="C475" t="b">
        <f t="shared" si="13"/>
        <v>1</v>
      </c>
      <c r="D475">
        <v>116583</v>
      </c>
    </row>
    <row r="476" spans="1:4" x14ac:dyDescent="0.2">
      <c r="A476" t="s">
        <v>20</v>
      </c>
      <c r="B476">
        <v>155</v>
      </c>
      <c r="C476" t="b">
        <f t="shared" si="13"/>
        <v>0</v>
      </c>
      <c r="D476">
        <v>12991</v>
      </c>
    </row>
    <row r="477" spans="1:4" x14ac:dyDescent="0.2">
      <c r="A477" t="s">
        <v>20</v>
      </c>
      <c r="B477">
        <v>132</v>
      </c>
      <c r="C477" t="b">
        <f t="shared" si="13"/>
        <v>0</v>
      </c>
      <c r="D477">
        <v>8447</v>
      </c>
    </row>
    <row r="478" spans="1:4" x14ac:dyDescent="0.2">
      <c r="A478" t="s">
        <v>20</v>
      </c>
      <c r="B478">
        <v>1354</v>
      </c>
      <c r="C478" t="b">
        <f t="shared" si="13"/>
        <v>0</v>
      </c>
      <c r="D478">
        <v>138087</v>
      </c>
    </row>
    <row r="479" spans="1:4" x14ac:dyDescent="0.2">
      <c r="A479" t="s">
        <v>20</v>
      </c>
      <c r="B479">
        <v>48</v>
      </c>
      <c r="C479" t="b">
        <f t="shared" si="13"/>
        <v>0</v>
      </c>
      <c r="D479">
        <v>5085</v>
      </c>
    </row>
    <row r="480" spans="1:4" x14ac:dyDescent="0.2">
      <c r="A480" t="s">
        <v>20</v>
      </c>
      <c r="B480">
        <v>110</v>
      </c>
      <c r="C480" t="b">
        <f t="shared" si="13"/>
        <v>0</v>
      </c>
      <c r="D480">
        <v>11174</v>
      </c>
    </row>
    <row r="481" spans="1:4" x14ac:dyDescent="0.2">
      <c r="A481" t="s">
        <v>20</v>
      </c>
      <c r="B481">
        <v>172</v>
      </c>
      <c r="C481" t="b">
        <f t="shared" si="13"/>
        <v>0</v>
      </c>
      <c r="D481">
        <v>10831</v>
      </c>
    </row>
    <row r="482" spans="1:4" x14ac:dyDescent="0.2">
      <c r="A482" t="s">
        <v>20</v>
      </c>
      <c r="B482">
        <v>307</v>
      </c>
      <c r="C482" t="b">
        <f t="shared" si="13"/>
        <v>0</v>
      </c>
      <c r="D482">
        <v>8917</v>
      </c>
    </row>
    <row r="483" spans="1:4" x14ac:dyDescent="0.2">
      <c r="A483" t="s">
        <v>20</v>
      </c>
      <c r="B483">
        <v>160</v>
      </c>
      <c r="C483" t="b">
        <f t="shared" si="13"/>
        <v>0</v>
      </c>
      <c r="D483">
        <v>12468</v>
      </c>
    </row>
    <row r="484" spans="1:4" x14ac:dyDescent="0.2">
      <c r="A484" t="s">
        <v>20</v>
      </c>
      <c r="B484">
        <v>1467</v>
      </c>
      <c r="C484" t="b">
        <f t="shared" si="13"/>
        <v>0</v>
      </c>
      <c r="D484">
        <v>111502</v>
      </c>
    </row>
    <row r="485" spans="1:4" x14ac:dyDescent="0.2">
      <c r="A485" t="s">
        <v>20</v>
      </c>
      <c r="B485">
        <v>2662</v>
      </c>
      <c r="C485" t="b">
        <f t="shared" si="13"/>
        <v>0</v>
      </c>
      <c r="D485">
        <v>194309</v>
      </c>
    </row>
    <row r="486" spans="1:4" x14ac:dyDescent="0.2">
      <c r="A486" t="s">
        <v>20</v>
      </c>
      <c r="B486">
        <v>452</v>
      </c>
      <c r="C486" t="b">
        <f t="shared" si="13"/>
        <v>0</v>
      </c>
      <c r="D486">
        <v>23956</v>
      </c>
    </row>
    <row r="487" spans="1:4" x14ac:dyDescent="0.2">
      <c r="A487" t="s">
        <v>20</v>
      </c>
      <c r="B487">
        <v>158</v>
      </c>
      <c r="C487" t="b">
        <f t="shared" si="13"/>
        <v>0</v>
      </c>
      <c r="D487">
        <v>8558</v>
      </c>
    </row>
    <row r="488" spans="1:4" x14ac:dyDescent="0.2">
      <c r="A488" t="s">
        <v>20</v>
      </c>
      <c r="B488">
        <v>225</v>
      </c>
      <c r="C488" t="b">
        <f t="shared" si="13"/>
        <v>0</v>
      </c>
      <c r="D488">
        <v>7413</v>
      </c>
    </row>
    <row r="489" spans="1:4" x14ac:dyDescent="0.2">
      <c r="A489" t="s">
        <v>20</v>
      </c>
      <c r="B489">
        <v>65</v>
      </c>
      <c r="C489" t="b">
        <f t="shared" si="13"/>
        <v>0</v>
      </c>
      <c r="D489">
        <v>5033</v>
      </c>
    </row>
    <row r="490" spans="1:4" x14ac:dyDescent="0.2">
      <c r="A490" t="s">
        <v>20</v>
      </c>
      <c r="B490">
        <v>163</v>
      </c>
      <c r="C490" t="b">
        <f t="shared" si="13"/>
        <v>0</v>
      </c>
      <c r="D490">
        <v>9317</v>
      </c>
    </row>
    <row r="491" spans="1:4" x14ac:dyDescent="0.2">
      <c r="A491" t="s">
        <v>20</v>
      </c>
      <c r="B491">
        <v>85</v>
      </c>
      <c r="C491" t="b">
        <f t="shared" si="13"/>
        <v>0</v>
      </c>
      <c r="D491">
        <v>6560</v>
      </c>
    </row>
    <row r="492" spans="1:4" x14ac:dyDescent="0.2">
      <c r="A492" t="s">
        <v>20</v>
      </c>
      <c r="B492">
        <v>217</v>
      </c>
      <c r="C492" t="b">
        <f t="shared" si="13"/>
        <v>0</v>
      </c>
      <c r="D492">
        <v>5415</v>
      </c>
    </row>
    <row r="493" spans="1:4" x14ac:dyDescent="0.2">
      <c r="A493" t="s">
        <v>20</v>
      </c>
      <c r="B493">
        <v>150</v>
      </c>
      <c r="C493" t="b">
        <f t="shared" si="13"/>
        <v>0</v>
      </c>
      <c r="D493">
        <v>14577</v>
      </c>
    </row>
    <row r="494" spans="1:4" x14ac:dyDescent="0.2">
      <c r="A494" t="s">
        <v>20</v>
      </c>
      <c r="B494">
        <v>3272</v>
      </c>
      <c r="C494" t="b">
        <f t="shared" si="13"/>
        <v>1</v>
      </c>
      <c r="D494">
        <v>150515</v>
      </c>
    </row>
    <row r="495" spans="1:4" x14ac:dyDescent="0.2">
      <c r="A495" t="s">
        <v>20</v>
      </c>
      <c r="B495">
        <v>300</v>
      </c>
      <c r="C495" t="b">
        <f t="shared" si="13"/>
        <v>0</v>
      </c>
      <c r="D495">
        <v>7797</v>
      </c>
    </row>
    <row r="496" spans="1:4" x14ac:dyDescent="0.2">
      <c r="A496" t="s">
        <v>20</v>
      </c>
      <c r="B496">
        <v>126</v>
      </c>
      <c r="C496" t="b">
        <f t="shared" si="13"/>
        <v>0</v>
      </c>
      <c r="D496">
        <v>12939</v>
      </c>
    </row>
    <row r="497" spans="1:4" x14ac:dyDescent="0.2">
      <c r="A497" t="s">
        <v>20</v>
      </c>
      <c r="B497">
        <v>2320</v>
      </c>
      <c r="C497" t="b">
        <f t="shared" si="13"/>
        <v>0</v>
      </c>
      <c r="D497">
        <v>194912</v>
      </c>
    </row>
    <row r="498" spans="1:4" x14ac:dyDescent="0.2">
      <c r="A498" t="s">
        <v>20</v>
      </c>
      <c r="B498">
        <v>81</v>
      </c>
      <c r="C498" t="b">
        <f t="shared" si="13"/>
        <v>0</v>
      </c>
      <c r="D498">
        <v>7992</v>
      </c>
    </row>
    <row r="499" spans="1:4" x14ac:dyDescent="0.2">
      <c r="A499" t="s">
        <v>20</v>
      </c>
      <c r="B499">
        <v>1887</v>
      </c>
      <c r="C499" t="b">
        <f t="shared" si="13"/>
        <v>0</v>
      </c>
      <c r="D499">
        <v>79268</v>
      </c>
    </row>
    <row r="500" spans="1:4" x14ac:dyDescent="0.2">
      <c r="A500" t="s">
        <v>20</v>
      </c>
      <c r="B500">
        <v>4358</v>
      </c>
      <c r="C500" t="b">
        <f t="shared" si="13"/>
        <v>1</v>
      </c>
      <c r="D500">
        <v>139468</v>
      </c>
    </row>
    <row r="501" spans="1:4" x14ac:dyDescent="0.2">
      <c r="A501" t="s">
        <v>20</v>
      </c>
      <c r="B501">
        <v>53</v>
      </c>
      <c r="C501" t="b">
        <f t="shared" si="13"/>
        <v>0</v>
      </c>
      <c r="D501">
        <v>5438</v>
      </c>
    </row>
    <row r="502" spans="1:4" x14ac:dyDescent="0.2">
      <c r="A502" t="s">
        <v>20</v>
      </c>
      <c r="B502">
        <v>2414</v>
      </c>
      <c r="C502" t="b">
        <f t="shared" si="13"/>
        <v>0</v>
      </c>
      <c r="D502">
        <v>193101</v>
      </c>
    </row>
    <row r="503" spans="1:4" x14ac:dyDescent="0.2">
      <c r="A503" t="s">
        <v>20</v>
      </c>
      <c r="B503">
        <v>80</v>
      </c>
      <c r="C503" t="b">
        <f t="shared" si="13"/>
        <v>0</v>
      </c>
      <c r="D503">
        <v>2960</v>
      </c>
    </row>
    <row r="504" spans="1:4" x14ac:dyDescent="0.2">
      <c r="A504" t="s">
        <v>20</v>
      </c>
      <c r="B504">
        <v>193</v>
      </c>
      <c r="C504" t="b">
        <f t="shared" si="13"/>
        <v>0</v>
      </c>
      <c r="D504">
        <v>8089</v>
      </c>
    </row>
    <row r="505" spans="1:4" x14ac:dyDescent="0.2">
      <c r="A505" t="s">
        <v>20</v>
      </c>
      <c r="B505">
        <v>52</v>
      </c>
      <c r="C505" t="b">
        <f t="shared" si="13"/>
        <v>0</v>
      </c>
      <c r="D505">
        <v>2129</v>
      </c>
    </row>
    <row r="506" spans="1:4" x14ac:dyDescent="0.2">
      <c r="A506" t="s">
        <v>20</v>
      </c>
      <c r="B506">
        <v>290</v>
      </c>
      <c r="C506" t="b">
        <f t="shared" si="13"/>
        <v>0</v>
      </c>
      <c r="D506">
        <v>12174</v>
      </c>
    </row>
    <row r="507" spans="1:4" x14ac:dyDescent="0.2">
      <c r="A507" t="s">
        <v>20</v>
      </c>
      <c r="B507">
        <v>122</v>
      </c>
      <c r="C507" t="b">
        <f t="shared" si="13"/>
        <v>0</v>
      </c>
      <c r="D507">
        <v>9508</v>
      </c>
    </row>
    <row r="508" spans="1:4" x14ac:dyDescent="0.2">
      <c r="A508" t="s">
        <v>20</v>
      </c>
      <c r="B508">
        <v>1470</v>
      </c>
      <c r="C508" t="b">
        <f t="shared" si="13"/>
        <v>0</v>
      </c>
      <c r="D508">
        <v>155849</v>
      </c>
    </row>
    <row r="509" spans="1:4" x14ac:dyDescent="0.2">
      <c r="A509" t="s">
        <v>20</v>
      </c>
      <c r="B509">
        <v>165</v>
      </c>
      <c r="C509" t="b">
        <f t="shared" si="13"/>
        <v>0</v>
      </c>
      <c r="D509">
        <v>7758</v>
      </c>
    </row>
    <row r="510" spans="1:4" x14ac:dyDescent="0.2">
      <c r="A510" t="s">
        <v>20</v>
      </c>
      <c r="B510">
        <v>182</v>
      </c>
      <c r="C510" t="b">
        <f t="shared" si="13"/>
        <v>0</v>
      </c>
      <c r="D510">
        <v>13835</v>
      </c>
    </row>
    <row r="511" spans="1:4" x14ac:dyDescent="0.2">
      <c r="A511" t="s">
        <v>20</v>
      </c>
      <c r="B511">
        <v>199</v>
      </c>
      <c r="C511" t="b">
        <f t="shared" si="13"/>
        <v>0</v>
      </c>
      <c r="D511">
        <v>10770</v>
      </c>
    </row>
    <row r="512" spans="1:4" x14ac:dyDescent="0.2">
      <c r="A512" t="s">
        <v>20</v>
      </c>
      <c r="B512">
        <v>56</v>
      </c>
      <c r="C512" t="b">
        <f t="shared" si="13"/>
        <v>0</v>
      </c>
      <c r="D512">
        <v>3208</v>
      </c>
    </row>
    <row r="513" spans="1:4" x14ac:dyDescent="0.2">
      <c r="A513" t="s">
        <v>20</v>
      </c>
      <c r="B513">
        <v>1460</v>
      </c>
      <c r="C513" t="b">
        <f t="shared" si="13"/>
        <v>0</v>
      </c>
      <c r="D513">
        <v>153338</v>
      </c>
    </row>
    <row r="514" spans="1:4" x14ac:dyDescent="0.2">
      <c r="A514" t="s">
        <v>20</v>
      </c>
      <c r="B514">
        <v>123</v>
      </c>
      <c r="C514" t="b">
        <f t="shared" si="13"/>
        <v>0</v>
      </c>
      <c r="D514">
        <v>12620</v>
      </c>
    </row>
    <row r="515" spans="1:4" x14ac:dyDescent="0.2">
      <c r="A515" t="s">
        <v>20</v>
      </c>
      <c r="B515">
        <v>159</v>
      </c>
      <c r="C515" t="b">
        <f t="shared" ref="C515:C566" si="14">IF(OR(B515&lt;$S$3,B515&gt;$R$3),TRUE,FALSE)</f>
        <v>0</v>
      </c>
      <c r="D515">
        <v>8746</v>
      </c>
    </row>
    <row r="516" spans="1:4" x14ac:dyDescent="0.2">
      <c r="A516" t="s">
        <v>20</v>
      </c>
      <c r="B516">
        <v>110</v>
      </c>
      <c r="C516" t="b">
        <f t="shared" si="14"/>
        <v>0</v>
      </c>
      <c r="D516">
        <v>3534</v>
      </c>
    </row>
    <row r="517" spans="1:4" x14ac:dyDescent="0.2">
      <c r="A517" t="s">
        <v>20</v>
      </c>
      <c r="B517">
        <v>236</v>
      </c>
      <c r="C517" t="b">
        <f t="shared" si="14"/>
        <v>0</v>
      </c>
      <c r="D517">
        <v>12955</v>
      </c>
    </row>
    <row r="518" spans="1:4" x14ac:dyDescent="0.2">
      <c r="A518" t="s">
        <v>20</v>
      </c>
      <c r="B518">
        <v>191</v>
      </c>
      <c r="C518" t="b">
        <f t="shared" si="14"/>
        <v>0</v>
      </c>
      <c r="D518">
        <v>8964</v>
      </c>
    </row>
    <row r="519" spans="1:4" x14ac:dyDescent="0.2">
      <c r="A519" t="s">
        <v>20</v>
      </c>
      <c r="B519">
        <v>3934</v>
      </c>
      <c r="C519" t="b">
        <f t="shared" si="14"/>
        <v>1</v>
      </c>
      <c r="D519">
        <v>121950</v>
      </c>
    </row>
    <row r="520" spans="1:4" x14ac:dyDescent="0.2">
      <c r="A520" t="s">
        <v>20</v>
      </c>
      <c r="B520">
        <v>80</v>
      </c>
      <c r="C520" t="b">
        <f t="shared" si="14"/>
        <v>0</v>
      </c>
      <c r="D520">
        <v>8621</v>
      </c>
    </row>
    <row r="521" spans="1:4" x14ac:dyDescent="0.2">
      <c r="A521" t="s">
        <v>20</v>
      </c>
      <c r="B521">
        <v>462</v>
      </c>
      <c r="C521" t="b">
        <f t="shared" si="14"/>
        <v>0</v>
      </c>
      <c r="D521">
        <v>11539</v>
      </c>
    </row>
    <row r="522" spans="1:4" x14ac:dyDescent="0.2">
      <c r="A522" t="s">
        <v>20</v>
      </c>
      <c r="B522">
        <v>179</v>
      </c>
      <c r="C522" t="b">
        <f t="shared" si="14"/>
        <v>0</v>
      </c>
      <c r="D522">
        <v>14310</v>
      </c>
    </row>
    <row r="523" spans="1:4" x14ac:dyDescent="0.2">
      <c r="A523" t="s">
        <v>20</v>
      </c>
      <c r="B523">
        <v>1866</v>
      </c>
      <c r="C523" t="b">
        <f t="shared" si="14"/>
        <v>0</v>
      </c>
      <c r="D523">
        <v>195936</v>
      </c>
    </row>
    <row r="524" spans="1:4" x14ac:dyDescent="0.2">
      <c r="A524" t="s">
        <v>20</v>
      </c>
      <c r="B524">
        <v>156</v>
      </c>
      <c r="C524" t="b">
        <f t="shared" si="14"/>
        <v>0</v>
      </c>
      <c r="D524">
        <v>9021</v>
      </c>
    </row>
    <row r="525" spans="1:4" x14ac:dyDescent="0.2">
      <c r="A525" t="s">
        <v>20</v>
      </c>
      <c r="B525">
        <v>255</v>
      </c>
      <c r="C525" t="b">
        <f t="shared" si="14"/>
        <v>0</v>
      </c>
      <c r="D525">
        <v>9676</v>
      </c>
    </row>
    <row r="526" spans="1:4" x14ac:dyDescent="0.2">
      <c r="A526" t="s">
        <v>20</v>
      </c>
      <c r="B526">
        <v>2261</v>
      </c>
      <c r="C526" t="b">
        <f t="shared" si="14"/>
        <v>0</v>
      </c>
      <c r="D526">
        <v>90440</v>
      </c>
    </row>
    <row r="527" spans="1:4" x14ac:dyDescent="0.2">
      <c r="A527" t="s">
        <v>20</v>
      </c>
      <c r="B527">
        <v>40</v>
      </c>
      <c r="C527" t="b">
        <f t="shared" si="14"/>
        <v>0</v>
      </c>
      <c r="D527">
        <v>4044</v>
      </c>
    </row>
    <row r="528" spans="1:4" x14ac:dyDescent="0.2">
      <c r="A528" t="s">
        <v>20</v>
      </c>
      <c r="B528">
        <v>2289</v>
      </c>
      <c r="C528" t="b">
        <f t="shared" si="14"/>
        <v>0</v>
      </c>
      <c r="D528">
        <v>192292</v>
      </c>
    </row>
    <row r="529" spans="1:4" x14ac:dyDescent="0.2">
      <c r="A529" t="s">
        <v>20</v>
      </c>
      <c r="B529">
        <v>65</v>
      </c>
      <c r="C529" t="b">
        <f t="shared" si="14"/>
        <v>0</v>
      </c>
      <c r="D529">
        <v>6722</v>
      </c>
    </row>
    <row r="530" spans="1:4" x14ac:dyDescent="0.2">
      <c r="A530" t="s">
        <v>20</v>
      </c>
      <c r="B530">
        <v>3777</v>
      </c>
      <c r="C530" t="b">
        <f t="shared" si="14"/>
        <v>1</v>
      </c>
      <c r="D530">
        <v>196386</v>
      </c>
    </row>
    <row r="531" spans="1:4" x14ac:dyDescent="0.2">
      <c r="A531" t="s">
        <v>20</v>
      </c>
      <c r="B531">
        <v>184</v>
      </c>
      <c r="C531" t="b">
        <f t="shared" si="14"/>
        <v>0</v>
      </c>
      <c r="D531">
        <v>11952</v>
      </c>
    </row>
    <row r="532" spans="1:4" x14ac:dyDescent="0.2">
      <c r="A532" t="s">
        <v>20</v>
      </c>
      <c r="B532">
        <v>85</v>
      </c>
      <c r="C532" t="b">
        <f t="shared" si="14"/>
        <v>0</v>
      </c>
      <c r="D532">
        <v>3930</v>
      </c>
    </row>
    <row r="533" spans="1:4" x14ac:dyDescent="0.2">
      <c r="A533" t="s">
        <v>20</v>
      </c>
      <c r="B533">
        <v>144</v>
      </c>
      <c r="C533" t="b">
        <f t="shared" si="14"/>
        <v>0</v>
      </c>
      <c r="D533">
        <v>4883</v>
      </c>
    </row>
    <row r="534" spans="1:4" x14ac:dyDescent="0.2">
      <c r="A534" t="s">
        <v>20</v>
      </c>
      <c r="B534">
        <v>1902</v>
      </c>
      <c r="C534" t="b">
        <f t="shared" si="14"/>
        <v>0</v>
      </c>
      <c r="D534">
        <v>175015</v>
      </c>
    </row>
    <row r="535" spans="1:4" x14ac:dyDescent="0.2">
      <c r="A535" t="s">
        <v>20</v>
      </c>
      <c r="B535">
        <v>105</v>
      </c>
      <c r="C535" t="b">
        <f t="shared" si="14"/>
        <v>0</v>
      </c>
      <c r="D535">
        <v>11280</v>
      </c>
    </row>
    <row r="536" spans="1:4" x14ac:dyDescent="0.2">
      <c r="A536" t="s">
        <v>20</v>
      </c>
      <c r="B536">
        <v>132</v>
      </c>
      <c r="C536" t="b">
        <f t="shared" si="14"/>
        <v>0</v>
      </c>
      <c r="D536">
        <v>10012</v>
      </c>
    </row>
    <row r="537" spans="1:4" x14ac:dyDescent="0.2">
      <c r="A537" t="s">
        <v>20</v>
      </c>
      <c r="B537">
        <v>96</v>
      </c>
      <c r="C537" t="b">
        <f t="shared" si="14"/>
        <v>0</v>
      </c>
      <c r="D537">
        <v>10093</v>
      </c>
    </row>
    <row r="538" spans="1:4" x14ac:dyDescent="0.2">
      <c r="A538" t="s">
        <v>20</v>
      </c>
      <c r="B538">
        <v>114</v>
      </c>
      <c r="C538" t="b">
        <f t="shared" si="14"/>
        <v>0</v>
      </c>
      <c r="D538">
        <v>11969</v>
      </c>
    </row>
    <row r="539" spans="1:4" x14ac:dyDescent="0.2">
      <c r="A539" t="s">
        <v>20</v>
      </c>
      <c r="B539">
        <v>203</v>
      </c>
      <c r="C539" t="b">
        <f t="shared" si="14"/>
        <v>0</v>
      </c>
      <c r="D539">
        <v>9520</v>
      </c>
    </row>
    <row r="540" spans="1:4" x14ac:dyDescent="0.2">
      <c r="A540" t="s">
        <v>20</v>
      </c>
      <c r="B540">
        <v>1559</v>
      </c>
      <c r="C540" t="b">
        <f t="shared" si="14"/>
        <v>0</v>
      </c>
      <c r="D540">
        <v>159056</v>
      </c>
    </row>
    <row r="541" spans="1:4" x14ac:dyDescent="0.2">
      <c r="A541" t="s">
        <v>20</v>
      </c>
      <c r="B541">
        <v>1548</v>
      </c>
      <c r="C541" t="b">
        <f t="shared" si="14"/>
        <v>0</v>
      </c>
      <c r="D541">
        <v>156384</v>
      </c>
    </row>
    <row r="542" spans="1:4" x14ac:dyDescent="0.2">
      <c r="A542" t="s">
        <v>20</v>
      </c>
      <c r="B542">
        <v>80</v>
      </c>
      <c r="C542" t="b">
        <f t="shared" si="14"/>
        <v>0</v>
      </c>
      <c r="D542">
        <v>7763</v>
      </c>
    </row>
    <row r="543" spans="1:4" x14ac:dyDescent="0.2">
      <c r="A543" t="s">
        <v>20</v>
      </c>
      <c r="B543">
        <v>131</v>
      </c>
      <c r="C543" t="b">
        <f t="shared" si="14"/>
        <v>0</v>
      </c>
      <c r="D543">
        <v>12434</v>
      </c>
    </row>
    <row r="544" spans="1:4" x14ac:dyDescent="0.2">
      <c r="A544" t="s">
        <v>20</v>
      </c>
      <c r="B544">
        <v>112</v>
      </c>
      <c r="C544" t="b">
        <f t="shared" si="14"/>
        <v>0</v>
      </c>
      <c r="D544">
        <v>8081</v>
      </c>
    </row>
    <row r="545" spans="1:4" x14ac:dyDescent="0.2">
      <c r="A545" t="s">
        <v>20</v>
      </c>
      <c r="B545">
        <v>155</v>
      </c>
      <c r="C545" t="b">
        <f t="shared" si="14"/>
        <v>0</v>
      </c>
      <c r="D545">
        <v>6800</v>
      </c>
    </row>
    <row r="546" spans="1:4" x14ac:dyDescent="0.2">
      <c r="A546" t="s">
        <v>20</v>
      </c>
      <c r="B546">
        <v>266</v>
      </c>
      <c r="C546" t="b">
        <f t="shared" si="14"/>
        <v>0</v>
      </c>
      <c r="D546">
        <v>10657</v>
      </c>
    </row>
    <row r="547" spans="1:4" x14ac:dyDescent="0.2">
      <c r="A547" t="s">
        <v>20</v>
      </c>
      <c r="B547">
        <v>155</v>
      </c>
      <c r="C547" t="b">
        <f t="shared" si="14"/>
        <v>0</v>
      </c>
      <c r="D547">
        <v>13164</v>
      </c>
    </row>
    <row r="548" spans="1:4" x14ac:dyDescent="0.2">
      <c r="A548" t="s">
        <v>20</v>
      </c>
      <c r="B548">
        <v>207</v>
      </c>
      <c r="C548" t="b">
        <f t="shared" si="14"/>
        <v>0</v>
      </c>
      <c r="D548">
        <v>8501</v>
      </c>
    </row>
    <row r="549" spans="1:4" x14ac:dyDescent="0.2">
      <c r="A549" t="s">
        <v>20</v>
      </c>
      <c r="B549">
        <v>245</v>
      </c>
      <c r="C549" t="b">
        <f t="shared" si="14"/>
        <v>0</v>
      </c>
      <c r="D549">
        <v>13468</v>
      </c>
    </row>
    <row r="550" spans="1:4" x14ac:dyDescent="0.2">
      <c r="A550" t="s">
        <v>20</v>
      </c>
      <c r="B550">
        <v>1573</v>
      </c>
      <c r="C550" t="b">
        <f t="shared" si="14"/>
        <v>0</v>
      </c>
      <c r="D550">
        <v>121138</v>
      </c>
    </row>
    <row r="551" spans="1:4" x14ac:dyDescent="0.2">
      <c r="A551" t="s">
        <v>20</v>
      </c>
      <c r="B551">
        <v>114</v>
      </c>
      <c r="C551" t="b">
        <f t="shared" si="14"/>
        <v>0</v>
      </c>
      <c r="D551">
        <v>8117</v>
      </c>
    </row>
    <row r="552" spans="1:4" x14ac:dyDescent="0.2">
      <c r="A552" t="s">
        <v>20</v>
      </c>
      <c r="B552">
        <v>93</v>
      </c>
      <c r="C552" t="b">
        <f t="shared" si="14"/>
        <v>0</v>
      </c>
      <c r="D552">
        <v>8550</v>
      </c>
    </row>
    <row r="553" spans="1:4" x14ac:dyDescent="0.2">
      <c r="A553" t="s">
        <v>20</v>
      </c>
      <c r="B553">
        <v>1681</v>
      </c>
      <c r="C553" t="b">
        <f t="shared" si="14"/>
        <v>0</v>
      </c>
      <c r="D553">
        <v>97524</v>
      </c>
    </row>
    <row r="554" spans="1:4" x14ac:dyDescent="0.2">
      <c r="A554" t="s">
        <v>20</v>
      </c>
      <c r="B554">
        <v>32</v>
      </c>
      <c r="C554" t="b">
        <f t="shared" si="14"/>
        <v>0</v>
      </c>
      <c r="D554">
        <v>2991</v>
      </c>
    </row>
    <row r="555" spans="1:4" x14ac:dyDescent="0.2">
      <c r="A555" t="s">
        <v>20</v>
      </c>
      <c r="B555">
        <v>135</v>
      </c>
      <c r="C555" t="b">
        <f t="shared" si="14"/>
        <v>0</v>
      </c>
      <c r="D555">
        <v>8366</v>
      </c>
    </row>
    <row r="556" spans="1:4" x14ac:dyDescent="0.2">
      <c r="A556" t="s">
        <v>20</v>
      </c>
      <c r="B556">
        <v>140</v>
      </c>
      <c r="C556" t="b">
        <f t="shared" si="14"/>
        <v>0</v>
      </c>
      <c r="D556">
        <v>12886</v>
      </c>
    </row>
    <row r="557" spans="1:4" x14ac:dyDescent="0.2">
      <c r="A557" t="s">
        <v>20</v>
      </c>
      <c r="B557">
        <v>92</v>
      </c>
      <c r="C557" t="b">
        <f t="shared" si="14"/>
        <v>0</v>
      </c>
      <c r="D557">
        <v>8641</v>
      </c>
    </row>
    <row r="558" spans="1:4" x14ac:dyDescent="0.2">
      <c r="A558" t="s">
        <v>20</v>
      </c>
      <c r="B558">
        <v>1015</v>
      </c>
      <c r="C558" t="b">
        <f t="shared" si="14"/>
        <v>0</v>
      </c>
      <c r="D558">
        <v>86244</v>
      </c>
    </row>
    <row r="559" spans="1:4" x14ac:dyDescent="0.2">
      <c r="A559" t="s">
        <v>20</v>
      </c>
      <c r="B559">
        <v>323</v>
      </c>
      <c r="C559" t="b">
        <f t="shared" si="14"/>
        <v>0</v>
      </c>
      <c r="D559">
        <v>11941</v>
      </c>
    </row>
    <row r="560" spans="1:4" x14ac:dyDescent="0.2">
      <c r="A560" t="s">
        <v>20</v>
      </c>
      <c r="B560">
        <v>2326</v>
      </c>
      <c r="C560" t="b">
        <f t="shared" si="14"/>
        <v>0</v>
      </c>
      <c r="D560">
        <v>188404</v>
      </c>
    </row>
    <row r="561" spans="1:4" x14ac:dyDescent="0.2">
      <c r="A561" t="s">
        <v>20</v>
      </c>
      <c r="B561">
        <v>381</v>
      </c>
      <c r="C561" t="b">
        <f t="shared" si="14"/>
        <v>0</v>
      </c>
      <c r="D561">
        <v>9910</v>
      </c>
    </row>
    <row r="562" spans="1:4" x14ac:dyDescent="0.2">
      <c r="A562" t="s">
        <v>20</v>
      </c>
      <c r="B562">
        <v>480</v>
      </c>
      <c r="C562" t="b">
        <f t="shared" si="14"/>
        <v>0</v>
      </c>
      <c r="D562">
        <v>13441</v>
      </c>
    </row>
    <row r="563" spans="1:4" x14ac:dyDescent="0.2">
      <c r="A563" t="s">
        <v>20</v>
      </c>
      <c r="B563">
        <v>226</v>
      </c>
      <c r="C563" t="b">
        <f t="shared" si="14"/>
        <v>0</v>
      </c>
      <c r="D563">
        <v>11990</v>
      </c>
    </row>
    <row r="564" spans="1:4" x14ac:dyDescent="0.2">
      <c r="A564" t="s">
        <v>20</v>
      </c>
      <c r="B564">
        <v>241</v>
      </c>
      <c r="C564" t="b">
        <f t="shared" si="14"/>
        <v>0</v>
      </c>
      <c r="D564">
        <v>11091</v>
      </c>
    </row>
    <row r="565" spans="1:4" x14ac:dyDescent="0.2">
      <c r="A565" t="s">
        <v>20</v>
      </c>
      <c r="B565">
        <v>132</v>
      </c>
      <c r="C565" t="b">
        <f t="shared" si="14"/>
        <v>0</v>
      </c>
      <c r="D565">
        <v>13223</v>
      </c>
    </row>
    <row r="566" spans="1:4" x14ac:dyDescent="0.2">
      <c r="A566" t="s">
        <v>20</v>
      </c>
      <c r="B566">
        <v>2043</v>
      </c>
      <c r="C566" t="b">
        <f t="shared" si="14"/>
        <v>0</v>
      </c>
      <c r="D566">
        <v>153216</v>
      </c>
    </row>
  </sheetData>
  <mergeCells count="2">
    <mergeCell ref="N1:S1"/>
    <mergeCell ref="N6:S8"/>
  </mergeCells>
  <conditionalFormatting sqref="A1:A10481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ntainsText" dxfId="9" priority="9" operator="containsText" text="live">
      <formula>NOT(ISERROR(SEARCH("live",A2)))</formula>
    </cfRule>
    <cfRule type="containsText" dxfId="8" priority="10" operator="containsText" text="canceled">
      <formula>NOT(ISERROR(SEARCH("canceled",A2)))</formula>
    </cfRule>
    <cfRule type="containsText" dxfId="7" priority="11" operator="containsText" text="failed">
      <formula>NOT(ISERROR(SEARCH("failed",A2)))</formula>
    </cfRule>
    <cfRule type="containsText" dxfId="6" priority="12" operator="containsText" text="successful">
      <formula>NOT(ISERROR(SEARCH("successful",A2)))</formula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3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65">
    <cfRule type="containsText" dxfId="5" priority="3" operator="containsText" text="live">
      <formula>NOT(ISERROR(SEARCH("live",E2)))</formula>
    </cfRule>
    <cfRule type="containsText" dxfId="4" priority="4" operator="containsText" text="canceled">
      <formula>NOT(ISERROR(SEARCH("canceled",E2)))</formula>
    </cfRule>
    <cfRule type="containsText" dxfId="3" priority="5" operator="containsText" text="failed">
      <formula>NOT(ISERROR(SEARCH("failed",E2)))</formula>
    </cfRule>
    <cfRule type="containsText" dxfId="2" priority="6" operator="containsText" text="successful">
      <formula>NOT(ISERROR(SEARCH("successful",E2)))</formula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7:D1048576 C1:C566">
    <cfRule type="cellIs" dxfId="1" priority="2" operator="equal">
      <formula>TRUE</formula>
    </cfRule>
  </conditionalFormatting>
  <conditionalFormatting sqref="H1:H1048576">
    <cfRule type="cellIs" dxfId="0" priority="1" operator="equal">
      <formula>TRUE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6333-ABDD-7D4A-BD25-B8356D4E3917}">
  <dimension ref="A1:F30"/>
  <sheetViews>
    <sheetView workbookViewId="0">
      <selection activeCell="A41" sqref="A4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</cols>
  <sheetData>
    <row r="1" spans="1:6" x14ac:dyDescent="0.2">
      <c r="A1" t="s">
        <v>6</v>
      </c>
      <c r="B1" t="s">
        <v>2088</v>
      </c>
    </row>
    <row r="2" spans="1:6" x14ac:dyDescent="0.2">
      <c r="A2" t="s">
        <v>2031</v>
      </c>
      <c r="B2" t="s">
        <v>2088</v>
      </c>
    </row>
    <row r="4" spans="1:6" x14ac:dyDescent="0.2">
      <c r="A4" t="s">
        <v>2089</v>
      </c>
      <c r="B4" t="s">
        <v>2033</v>
      </c>
    </row>
    <row r="5" spans="1:6" x14ac:dyDescent="0.2">
      <c r="A5" t="s">
        <v>2058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">
      <c r="A6" s="6" t="s">
        <v>2034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2035</v>
      </c>
      <c r="E7">
        <v>4</v>
      </c>
      <c r="F7">
        <v>4</v>
      </c>
    </row>
    <row r="8" spans="1:6" x14ac:dyDescent="0.2">
      <c r="A8" s="6" t="s">
        <v>2036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2037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2038</v>
      </c>
      <c r="C10">
        <v>8</v>
      </c>
      <c r="E10">
        <v>10</v>
      </c>
      <c r="F10">
        <v>18</v>
      </c>
    </row>
    <row r="11" spans="1:6" x14ac:dyDescent="0.2">
      <c r="A11" s="6" t="s">
        <v>2039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2041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2042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2043</v>
      </c>
      <c r="C15">
        <v>3</v>
      </c>
      <c r="E15">
        <v>4</v>
      </c>
      <c r="F15">
        <v>7</v>
      </c>
    </row>
    <row r="16" spans="1:6" x14ac:dyDescent="0.2">
      <c r="A16" s="6" t="s">
        <v>2044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2046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2048</v>
      </c>
      <c r="C20">
        <v>4</v>
      </c>
      <c r="E20">
        <v>4</v>
      </c>
      <c r="F20">
        <v>8</v>
      </c>
    </row>
    <row r="21" spans="1:6" x14ac:dyDescent="0.2">
      <c r="A21" s="6" t="s">
        <v>2049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2050</v>
      </c>
      <c r="C22">
        <v>9</v>
      </c>
      <c r="E22">
        <v>5</v>
      </c>
      <c r="F22">
        <v>14</v>
      </c>
    </row>
    <row r="23" spans="1:6" x14ac:dyDescent="0.2">
      <c r="A23" s="6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2053</v>
      </c>
      <c r="C25">
        <v>7</v>
      </c>
      <c r="E25">
        <v>14</v>
      </c>
      <c r="F25">
        <v>21</v>
      </c>
    </row>
    <row r="26" spans="1:6" x14ac:dyDescent="0.2">
      <c r="A26" s="6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2055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2056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2057</v>
      </c>
      <c r="E29">
        <v>3</v>
      </c>
      <c r="F29">
        <v>3</v>
      </c>
    </row>
    <row r="30" spans="1:6" x14ac:dyDescent="0.2">
      <c r="A30" s="6" t="s">
        <v>2059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2498-6FB6-324E-AA13-C9506343D99B}">
  <dimension ref="A3:F14"/>
  <sheetViews>
    <sheetView workbookViewId="0">
      <selection activeCell="N40" sqref="N40"/>
    </sheetView>
  </sheetViews>
  <sheetFormatPr baseColWidth="10" defaultRowHeight="16" x14ac:dyDescent="0.2"/>
  <cols>
    <col min="1" max="1" width="14" bestFit="1" customWidth="1"/>
    <col min="2" max="2" width="15.5" bestFit="1" customWidth="1"/>
    <col min="3" max="3" width="9.1640625" bestFit="1" customWidth="1"/>
    <col min="4" max="4" width="7.1640625" bestFit="1" customWidth="1"/>
    <col min="5" max="5" width="9.5" bestFit="1" customWidth="1"/>
    <col min="6" max="6" width="10.83203125" bestFit="1" customWidth="1"/>
    <col min="7" max="32" width="5.1640625" bestFit="1" customWidth="1"/>
    <col min="33" max="55" width="6.1640625" bestFit="1" customWidth="1"/>
    <col min="56" max="58" width="7.1640625" bestFit="1" customWidth="1"/>
    <col min="59" max="59" width="13" bestFit="1" customWidth="1"/>
    <col min="60" max="60" width="8" bestFit="1" customWidth="1"/>
    <col min="61" max="65" width="2.1640625" bestFit="1" customWidth="1"/>
    <col min="66" max="90" width="4.1640625" bestFit="1" customWidth="1"/>
    <col min="91" max="252" width="5.1640625" bestFit="1" customWidth="1"/>
    <col min="253" max="367" width="6.1640625" bestFit="1" customWidth="1"/>
    <col min="368" max="406" width="7.1640625" bestFit="1" customWidth="1"/>
    <col min="407" max="407" width="10.5" bestFit="1" customWidth="1"/>
    <col min="408" max="408" width="6.33203125" bestFit="1" customWidth="1"/>
    <col min="409" max="414" width="5.1640625" bestFit="1" customWidth="1"/>
    <col min="415" max="419" width="6.1640625" bestFit="1" customWidth="1"/>
    <col min="420" max="421" width="7.1640625" bestFit="1" customWidth="1"/>
    <col min="422" max="422" width="8.83203125" bestFit="1" customWidth="1"/>
    <col min="423" max="423" width="11.6640625" bestFit="1" customWidth="1"/>
    <col min="424" max="596" width="5.1640625" bestFit="1" customWidth="1"/>
    <col min="597" max="837" width="6.1640625" bestFit="1" customWidth="1"/>
    <col min="838" max="977" width="7.1640625" bestFit="1" customWidth="1"/>
    <col min="978" max="978" width="14.1640625" bestFit="1" customWidth="1"/>
  </cols>
  <sheetData>
    <row r="3" spans="1:6" x14ac:dyDescent="0.2">
      <c r="A3" s="5" t="s">
        <v>2113</v>
      </c>
      <c r="B3" s="5" t="s">
        <v>2033</v>
      </c>
    </row>
    <row r="4" spans="1:6" x14ac:dyDescent="0.2">
      <c r="A4" s="5" t="s">
        <v>2058</v>
      </c>
      <c r="B4" t="s">
        <v>74</v>
      </c>
      <c r="C4" t="s">
        <v>14</v>
      </c>
      <c r="D4" t="s">
        <v>47</v>
      </c>
      <c r="E4" t="s">
        <v>20</v>
      </c>
      <c r="F4" t="s">
        <v>2059</v>
      </c>
    </row>
    <row r="5" spans="1:6" x14ac:dyDescent="0.2">
      <c r="A5" s="6" t="s">
        <v>2060</v>
      </c>
      <c r="B5">
        <v>469949</v>
      </c>
      <c r="C5">
        <v>2226852</v>
      </c>
      <c r="D5">
        <v>168943</v>
      </c>
      <c r="E5">
        <v>4644332</v>
      </c>
      <c r="F5">
        <v>7510076</v>
      </c>
    </row>
    <row r="6" spans="1:6" x14ac:dyDescent="0.2">
      <c r="A6" s="6" t="s">
        <v>2064</v>
      </c>
      <c r="B6">
        <v>136292</v>
      </c>
      <c r="C6">
        <v>677226</v>
      </c>
      <c r="E6">
        <v>921661</v>
      </c>
      <c r="F6">
        <v>1735179</v>
      </c>
    </row>
    <row r="7" spans="1:6" x14ac:dyDescent="0.2">
      <c r="A7" s="6" t="s">
        <v>2065</v>
      </c>
      <c r="B7">
        <v>47260</v>
      </c>
      <c r="C7">
        <v>921898</v>
      </c>
      <c r="D7">
        <v>255351</v>
      </c>
      <c r="E7">
        <v>791308</v>
      </c>
      <c r="F7">
        <v>2015817</v>
      </c>
    </row>
    <row r="8" spans="1:6" x14ac:dyDescent="0.2">
      <c r="A8" s="6" t="s">
        <v>2061</v>
      </c>
      <c r="E8">
        <v>36176</v>
      </c>
      <c r="F8">
        <v>36176</v>
      </c>
    </row>
    <row r="9" spans="1:6" x14ac:dyDescent="0.2">
      <c r="A9" s="6" t="s">
        <v>2062</v>
      </c>
      <c r="B9">
        <v>160127</v>
      </c>
      <c r="C9">
        <v>1897953</v>
      </c>
      <c r="E9">
        <v>5422017</v>
      </c>
      <c r="F9">
        <v>7480097</v>
      </c>
    </row>
    <row r="10" spans="1:6" x14ac:dyDescent="0.2">
      <c r="A10" s="6" t="s">
        <v>2066</v>
      </c>
      <c r="B10">
        <v>317094</v>
      </c>
      <c r="C10">
        <v>119228</v>
      </c>
      <c r="D10">
        <v>1953</v>
      </c>
      <c r="E10">
        <v>785656</v>
      </c>
      <c r="F10">
        <v>1223931</v>
      </c>
    </row>
    <row r="11" spans="1:6" x14ac:dyDescent="0.2">
      <c r="A11" s="6" t="s">
        <v>2063</v>
      </c>
      <c r="B11">
        <v>6029</v>
      </c>
      <c r="C11">
        <v>1039402</v>
      </c>
      <c r="D11">
        <v>709</v>
      </c>
      <c r="E11">
        <v>2103687</v>
      </c>
      <c r="F11">
        <v>3149827</v>
      </c>
    </row>
    <row r="12" spans="1:6" x14ac:dyDescent="0.2">
      <c r="A12" s="6" t="s">
        <v>2068</v>
      </c>
      <c r="B12">
        <v>10471</v>
      </c>
      <c r="C12">
        <v>612540</v>
      </c>
      <c r="D12">
        <v>8402</v>
      </c>
      <c r="E12">
        <v>3202312</v>
      </c>
      <c r="F12">
        <v>3833725</v>
      </c>
    </row>
    <row r="13" spans="1:6" x14ac:dyDescent="0.2">
      <c r="A13" s="6" t="s">
        <v>2067</v>
      </c>
      <c r="B13">
        <v>476142</v>
      </c>
      <c r="C13">
        <v>4705047</v>
      </c>
      <c r="D13">
        <v>52848</v>
      </c>
      <c r="E13">
        <v>10529190</v>
      </c>
      <c r="F13">
        <v>15763227</v>
      </c>
    </row>
    <row r="14" spans="1:6" x14ac:dyDescent="0.2">
      <c r="A14" s="6" t="s">
        <v>2059</v>
      </c>
      <c r="B14">
        <v>1623364</v>
      </c>
      <c r="C14">
        <v>12200146</v>
      </c>
      <c r="D14">
        <v>488206</v>
      </c>
      <c r="E14">
        <v>28436339</v>
      </c>
      <c r="F14">
        <v>42748055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Crowdfunding</vt:lpstr>
      <vt:lpstr>Category</vt:lpstr>
      <vt:lpstr>Subcategory</vt:lpstr>
      <vt:lpstr>Country</vt:lpstr>
      <vt:lpstr>Outcome vs Years</vt:lpstr>
      <vt:lpstr>Countifs</vt:lpstr>
      <vt:lpstr>Statistical Analysis</vt:lpstr>
      <vt:lpstr>Stadistical Analysis w Outliers</vt:lpstr>
      <vt:lpstr>Other Charts 1</vt:lpstr>
      <vt:lpstr>Other Charts 2</vt:lpstr>
      <vt:lpstr>'Stadistical Analysis w Outliers'!failed</vt:lpstr>
      <vt:lpstr>failed</vt:lpstr>
      <vt:lpstr>'Stadistical Analysis w Outliers'!successful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LiNa Blanco</cp:lastModifiedBy>
  <dcterms:created xsi:type="dcterms:W3CDTF">2021-09-29T18:52:28Z</dcterms:created>
  <dcterms:modified xsi:type="dcterms:W3CDTF">2024-04-27T00:00:49Z</dcterms:modified>
</cp:coreProperties>
</file>