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ablanco/Desktop/excel_challenge/"/>
    </mc:Choice>
  </mc:AlternateContent>
  <xr:revisionPtr revIDLastSave="0" documentId="13_ncr:20001_{A61A4CFF-2C56-8244-9029-0AC93DF9456F}" xr6:coauthVersionLast="47" xr6:coauthVersionMax="47" xr10:uidLastSave="{00000000-0000-0000-0000-000000000000}"/>
  <bookViews>
    <workbookView xWindow="-68400" yWindow="780" windowWidth="24000" windowHeight="17640" activeTab="6" xr2:uid="{00000000-000D-0000-FFFF-FFFF00000000}"/>
  </bookViews>
  <sheets>
    <sheet name="Crowdfunding" sheetId="1" r:id="rId1"/>
    <sheet name="Category" sheetId="2" r:id="rId2"/>
    <sheet name="Subcategory" sheetId="3" r:id="rId3"/>
    <sheet name="Country" sheetId="5" r:id="rId4"/>
    <sheet name="Outcome vs Years" sheetId="11" r:id="rId5"/>
    <sheet name="Countifs" sheetId="12" r:id="rId6"/>
    <sheet name="Statistical Analysis" sheetId="14" r:id="rId7"/>
  </sheets>
  <definedNames>
    <definedName name="_xlnm._FilterDatabase" localSheetId="5" hidden="1">Countifs!$B$1:$B$1000</definedName>
    <definedName name="_xlnm._FilterDatabase" localSheetId="0" hidden="1">Crowdfunding!$A$1:$U$1001</definedName>
    <definedName name="_xlnm._FilterDatabase" localSheetId="6" hidden="1">'Statistical Analysis'!$A$1:$E$566</definedName>
    <definedName name="_xlchart.v1.0" hidden="1">'Statistical Analysis'!$H$2:$H$7</definedName>
    <definedName name="_xlchart.v1.1" hidden="1">'Statistical Analysis'!$I$1</definedName>
    <definedName name="_xlchart.v1.10" hidden="1">'Statistical Analysis'!$H$2:$H$7</definedName>
    <definedName name="_xlchart.v1.11" hidden="1">'Statistical Analysis'!$I$1</definedName>
    <definedName name="_xlchart.v1.12" hidden="1">'Statistical Analysis'!$I$2:$I$7</definedName>
    <definedName name="_xlchart.v1.13" hidden="1">'Statistical Analysis'!$J$1</definedName>
    <definedName name="_xlchart.v1.14" hidden="1">'Statistical Analysis'!$J$2:$J$7</definedName>
    <definedName name="_xlchart.v1.15" hidden="1">'Statistical Analysis'!$I$12</definedName>
    <definedName name="_xlchart.v1.16" hidden="1">'Statistical Analysis'!$I$12</definedName>
    <definedName name="_xlchart.v1.17" hidden="1">'Statistical Analysis'!$H$2:$H$7</definedName>
    <definedName name="_xlchart.v1.18" hidden="1">'Statistical Analysis'!$I$1</definedName>
    <definedName name="_xlchart.v1.19" hidden="1">'Statistical Analysis'!$I$2:$I$7</definedName>
    <definedName name="_xlchart.v1.2" hidden="1">'Statistical Analysis'!$I$2:$I$7</definedName>
    <definedName name="_xlchart.v1.20" hidden="1">'Statistical Analysis'!$J$1</definedName>
    <definedName name="_xlchart.v1.21" hidden="1">'Statistical Analysis'!$J$2:$J$7</definedName>
    <definedName name="_xlchart.v1.3" hidden="1">'Statistical Analysis'!$J$1</definedName>
    <definedName name="_xlchart.v1.4" hidden="1">'Statistical Analysis'!$J$2:$J$7</definedName>
    <definedName name="_xlchart.v1.5" hidden="1">'Statistical Analysis'!$H$2:$H$7</definedName>
    <definedName name="_xlchart.v1.6" hidden="1">'Statistical Analysis'!$I$1</definedName>
    <definedName name="_xlchart.v1.7" hidden="1">'Statistical Analysis'!$I$2:$I$7</definedName>
    <definedName name="_xlchart.v1.8" hidden="1">'Statistical Analysis'!$J$1</definedName>
    <definedName name="_xlchart.v1.9" hidden="1">'Statistical Analysis'!$J$2:$J$7</definedName>
    <definedName name="failed">'Statistical Analysis'!$E:$E</definedName>
    <definedName name="outc">Countifs!#REF!</definedName>
    <definedName name="outcome">Countifs!#REF!</definedName>
    <definedName name="successful">'Statistical Analysis'!$B:$B</definedName>
  </definedNames>
  <calcPr calcId="191029"/>
  <pivotCaches>
    <pivotCache cacheId="0" r:id="rId8"/>
    <pivotCache cacheId="1" r:id="rId9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F3" i="1"/>
  <c r="F2" i="1"/>
  <c r="D13" i="12"/>
  <c r="D12" i="12"/>
  <c r="D11" i="12"/>
  <c r="D10" i="12"/>
  <c r="D9" i="12"/>
  <c r="D8" i="12"/>
  <c r="D7" i="12"/>
  <c r="D6" i="12"/>
  <c r="C6" i="12"/>
  <c r="C13" i="12"/>
  <c r="C12" i="12"/>
  <c r="C11" i="12"/>
  <c r="C10" i="12"/>
  <c r="C9" i="12"/>
  <c r="C8" i="12"/>
  <c r="C7" i="12"/>
  <c r="B13" i="12"/>
  <c r="B12" i="12"/>
  <c r="B11" i="12"/>
  <c r="B10" i="12"/>
  <c r="B9" i="12"/>
  <c r="B8" i="12"/>
  <c r="B7" i="12"/>
  <c r="B6" i="12"/>
  <c r="B5" i="12"/>
  <c r="D5" i="12"/>
  <c r="C5" i="12"/>
  <c r="D4" i="12"/>
  <c r="C4" i="12"/>
  <c r="B4" i="12"/>
  <c r="D3" i="12"/>
  <c r="C3" i="12"/>
  <c r="D2" i="12"/>
  <c r="C2" i="12"/>
  <c r="B2" i="12"/>
  <c r="B3" i="12"/>
  <c r="J7" i="14"/>
  <c r="J6" i="14"/>
  <c r="J5" i="14"/>
  <c r="J4" i="14"/>
  <c r="J3" i="14"/>
  <c r="J2" i="14"/>
  <c r="I7" i="14"/>
  <c r="I6" i="14"/>
  <c r="I5" i="14"/>
  <c r="I4" i="14"/>
  <c r="I2" i="14"/>
  <c r="I3" i="14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N4" i="1"/>
  <c r="N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3" i="1"/>
  <c r="N5" i="1"/>
  <c r="O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8" i="1" a="1"/>
  <c r="S328" i="1" s="1"/>
  <c r="S329" i="1" a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6" i="1" a="1"/>
  <c r="S336" i="1" s="1"/>
  <c r="S337" i="1" a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4" i="1" a="1"/>
  <c r="S344" i="1" s="1"/>
  <c r="S345" i="1" a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2" i="1" a="1"/>
  <c r="S352" i="1" s="1"/>
  <c r="S353" i="1" a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60" i="1" a="1"/>
  <c r="S360" i="1" s="1"/>
  <c r="S361" i="1" a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8" i="1" a="1"/>
  <c r="S368" i="1" s="1"/>
  <c r="S369" i="1" a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6" i="1" a="1"/>
  <c r="S376" i="1" s="1"/>
  <c r="S377" i="1" a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4" i="1" a="1"/>
  <c r="S384" i="1" s="1"/>
  <c r="S385" i="1" a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2" i="1" a="1"/>
  <c r="S392" i="1" s="1"/>
  <c r="S393" i="1" a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400" i="1" a="1"/>
  <c r="S400" i="1" s="1"/>
  <c r="S401" i="1" a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8" i="1" a="1"/>
  <c r="S408" i="1" s="1"/>
  <c r="S409" i="1" a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6" i="1" a="1"/>
  <c r="S416" i="1" s="1"/>
  <c r="S417" i="1" a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4" i="1" a="1"/>
  <c r="S424" i="1" s="1"/>
  <c r="S425" i="1" a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2" i="1" a="1"/>
  <c r="S432" i="1" s="1"/>
  <c r="S433" i="1" a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40" i="1" a="1"/>
  <c r="S440" i="1" s="1"/>
  <c r="S441" i="1" a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8" i="1" a="1"/>
  <c r="S448" i="1" s="1"/>
  <c r="S449" i="1" a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6" i="1" a="1"/>
  <c r="S456" i="1" s="1"/>
  <c r="S457" i="1" a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4" i="1" a="1"/>
  <c r="S464" i="1" s="1"/>
  <c r="S465" i="1" a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2" i="1" a="1"/>
  <c r="S472" i="1" s="1"/>
  <c r="S473" i="1" a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80" i="1" a="1"/>
  <c r="S480" i="1" s="1"/>
  <c r="S481" i="1" a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8" i="1" a="1"/>
  <c r="S488" i="1" s="1"/>
  <c r="S489" i="1" a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6" i="1" a="1"/>
  <c r="S496" i="1" s="1"/>
  <c r="S497" i="1" a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4" i="1" a="1"/>
  <c r="S504" i="1" s="1"/>
  <c r="S505" i="1" a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2" i="1" a="1"/>
  <c r="S512" i="1" s="1"/>
  <c r="S513" i="1" a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20" i="1" a="1"/>
  <c r="S520" i="1" s="1"/>
  <c r="S521" i="1" a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8" i="1" a="1"/>
  <c r="S528" i="1" s="1"/>
  <c r="S529" i="1" a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6" i="1" a="1"/>
  <c r="S536" i="1" s="1"/>
  <c r="S537" i="1" a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4" i="1" a="1"/>
  <c r="S544" i="1" s="1"/>
  <c r="S545" i="1" a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2" i="1" a="1"/>
  <c r="S552" i="1" s="1"/>
  <c r="S553" i="1" a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60" i="1" a="1"/>
  <c r="S560" i="1" s="1"/>
  <c r="S561" i="1" a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8" i="1" a="1"/>
  <c r="S568" i="1" s="1"/>
  <c r="S569" i="1" a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6" i="1" a="1"/>
  <c r="S576" i="1" s="1"/>
  <c r="S577" i="1" a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4" i="1" a="1"/>
  <c r="S584" i="1" s="1"/>
  <c r="S585" i="1" a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2" i="1" a="1"/>
  <c r="S592" i="1" s="1"/>
  <c r="S593" i="1" a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600" i="1" a="1"/>
  <c r="S600" i="1" s="1"/>
  <c r="S601" i="1" a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8" i="1" a="1"/>
  <c r="S608" i="1" s="1"/>
  <c r="S609" i="1" a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6" i="1" a="1"/>
  <c r="S616" i="1" s="1"/>
  <c r="S617" i="1" a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4" i="1" a="1"/>
  <c r="S624" i="1" s="1"/>
  <c r="S625" i="1" a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2" i="1" a="1"/>
  <c r="S632" i="1" s="1"/>
  <c r="S633" i="1" a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40" i="1" a="1"/>
  <c r="S640" i="1" s="1"/>
  <c r="S641" i="1" a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8" i="1" a="1"/>
  <c r="S648" i="1" s="1"/>
  <c r="S649" i="1" a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6" i="1" a="1"/>
  <c r="S656" i="1" s="1"/>
  <c r="S657" i="1" a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4" i="1" a="1"/>
  <c r="S664" i="1" s="1"/>
  <c r="S665" i="1" a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2" i="1" a="1"/>
  <c r="S672" i="1" s="1"/>
  <c r="S673" i="1" a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80" i="1" a="1"/>
  <c r="S680" i="1" s="1"/>
  <c r="S681" i="1" a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8" i="1" a="1"/>
  <c r="S688" i="1" s="1"/>
  <c r="S689" i="1" a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6" i="1" a="1"/>
  <c r="S696" i="1" s="1"/>
  <c r="S697" i="1" a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4" i="1" a="1"/>
  <c r="S704" i="1" s="1"/>
  <c r="S705" i="1" a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2" i="1" a="1"/>
  <c r="S712" i="1" s="1"/>
  <c r="S713" i="1" a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20" i="1" a="1"/>
  <c r="S720" i="1" s="1"/>
  <c r="S721" i="1" a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8" i="1" a="1"/>
  <c r="S728" i="1" s="1"/>
  <c r="S729" i="1" a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6" i="1" a="1"/>
  <c r="S736" i="1" s="1"/>
  <c r="S737" i="1" a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4" i="1" a="1"/>
  <c r="S744" i="1" s="1"/>
  <c r="S745" i="1" a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2" i="1" a="1"/>
  <c r="S752" i="1" s="1"/>
  <c r="S753" i="1" a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60" i="1" a="1"/>
  <c r="S760" i="1" s="1"/>
  <c r="S761" i="1" a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8" i="1" a="1"/>
  <c r="S768" i="1" s="1"/>
  <c r="S769" i="1" a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6" i="1" a="1"/>
  <c r="S776" i="1" s="1"/>
  <c r="S777" i="1" a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4" i="1" a="1"/>
  <c r="S784" i="1" s="1"/>
  <c r="S785" i="1" a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2" i="1" a="1"/>
  <c r="S792" i="1" s="1"/>
  <c r="S793" i="1" a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800" i="1" a="1"/>
  <c r="S800" i="1" s="1"/>
  <c r="S801" i="1" a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8" i="1" a="1"/>
  <c r="S808" i="1" s="1"/>
  <c r="S809" i="1" a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6" i="1" a="1"/>
  <c r="S816" i="1" s="1"/>
  <c r="S817" i="1" a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4" i="1" a="1"/>
  <c r="S824" i="1" s="1"/>
  <c r="S825" i="1" a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2" i="1" a="1"/>
  <c r="S832" i="1" s="1"/>
  <c r="S833" i="1" a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40" i="1" a="1"/>
  <c r="S840" i="1" s="1"/>
  <c r="S841" i="1" a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8" i="1" a="1"/>
  <c r="S848" i="1" s="1"/>
  <c r="S849" i="1" a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6" i="1" a="1"/>
  <c r="S856" i="1" s="1"/>
  <c r="S857" i="1" a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4" i="1" a="1"/>
  <c r="S864" i="1" s="1"/>
  <c r="S865" i="1" a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2" i="1" a="1"/>
  <c r="S872" i="1" s="1"/>
  <c r="S873" i="1" a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80" i="1" a="1"/>
  <c r="S880" i="1" s="1"/>
  <c r="S881" i="1" a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8" i="1" a="1"/>
  <c r="S888" i="1" s="1"/>
  <c r="S889" i="1" a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6" i="1" a="1"/>
  <c r="S896" i="1" s="1"/>
  <c r="S897" i="1" a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4" i="1" a="1"/>
  <c r="S904" i="1" s="1"/>
  <c r="S905" i="1" a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2" i="1" a="1"/>
  <c r="S912" i="1" s="1"/>
  <c r="S913" i="1" a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20" i="1" a="1"/>
  <c r="S920" i="1" s="1"/>
  <c r="S921" i="1" a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8" i="1" a="1"/>
  <c r="S928" i="1" s="1"/>
  <c r="S929" i="1" a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6" i="1" a="1"/>
  <c r="S936" i="1" s="1"/>
  <c r="S937" i="1" a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4" i="1" a="1"/>
  <c r="S944" i="1" s="1"/>
  <c r="S945" i="1" a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2" i="1" a="1"/>
  <c r="S952" i="1" s="1"/>
  <c r="S953" i="1" a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60" i="1" a="1"/>
  <c r="S960" i="1" s="1"/>
  <c r="S961" i="1" a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8" i="1" a="1"/>
  <c r="S968" i="1" s="1"/>
  <c r="S969" i="1" a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6" i="1" a="1"/>
  <c r="S976" i="1" s="1"/>
  <c r="S977" i="1" a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4" i="1" a="1"/>
  <c r="S984" i="1" s="1"/>
  <c r="S985" i="1" a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2" i="1" a="1"/>
  <c r="S992" i="1" s="1"/>
  <c r="S993" i="1" a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1000" i="1" a="1"/>
  <c r="S1000" i="1" s="1"/>
  <c r="S1001" i="1" a="1"/>
  <c r="S2" i="1" a="1"/>
  <c r="S2" i="1" s="1"/>
  <c r="T971" i="1"/>
  <c r="T568" i="1"/>
  <c r="T536" i="1"/>
  <c r="T376" i="1"/>
  <c r="T320" i="1"/>
  <c r="T248" i="1"/>
  <c r="T224" i="1"/>
  <c r="T144" i="1"/>
  <c r="T120" i="1"/>
  <c r="T56" i="1"/>
  <c r="T32" i="1"/>
  <c r="E13" i="12" l="1"/>
  <c r="H13" i="12" s="1"/>
  <c r="E2" i="12"/>
  <c r="H2" i="12" s="1"/>
  <c r="E6" i="12"/>
  <c r="H6" i="12" s="1"/>
  <c r="E12" i="12"/>
  <c r="F12" i="12" s="1"/>
  <c r="E11" i="12"/>
  <c r="G11" i="12" s="1"/>
  <c r="E9" i="12"/>
  <c r="H9" i="12" s="1"/>
  <c r="E8" i="12"/>
  <c r="F8" i="12" s="1"/>
  <c r="E7" i="12"/>
  <c r="H7" i="12" s="1"/>
  <c r="E10" i="12"/>
  <c r="H10" i="12" s="1"/>
  <c r="E3" i="12"/>
  <c r="H3" i="12" s="1"/>
  <c r="E5" i="12"/>
  <c r="F5" i="12" s="1"/>
  <c r="E4" i="12"/>
  <c r="G4" i="12" s="1"/>
  <c r="T64" i="1"/>
  <c r="T152" i="1"/>
  <c r="T256" i="1"/>
  <c r="T384" i="1"/>
  <c r="T600" i="1"/>
  <c r="T72" i="1"/>
  <c r="T160" i="1"/>
  <c r="T264" i="1"/>
  <c r="T408" i="1"/>
  <c r="T640" i="1"/>
  <c r="T8" i="1"/>
  <c r="T80" i="1"/>
  <c r="T176" i="1"/>
  <c r="T272" i="1"/>
  <c r="T448" i="1"/>
  <c r="T672" i="1"/>
  <c r="T16" i="1"/>
  <c r="T88" i="1"/>
  <c r="T192" i="1"/>
  <c r="T296" i="1"/>
  <c r="T480" i="1"/>
  <c r="T768" i="1"/>
  <c r="T24" i="1"/>
  <c r="T96" i="1"/>
  <c r="T208" i="1"/>
  <c r="T312" i="1"/>
  <c r="T504" i="1"/>
  <c r="T48" i="1"/>
  <c r="T136" i="1"/>
  <c r="T232" i="1"/>
  <c r="T344" i="1"/>
  <c r="T544" i="1"/>
  <c r="T40" i="1"/>
  <c r="T112" i="1"/>
  <c r="T200" i="1"/>
  <c r="T288" i="1"/>
  <c r="T416" i="1"/>
  <c r="T608" i="1"/>
  <c r="T635" i="1"/>
  <c r="T67" i="1"/>
  <c r="T169" i="1"/>
  <c r="T334" i="1"/>
  <c r="T800" i="1"/>
  <c r="T896" i="1"/>
  <c r="T46" i="1"/>
  <c r="T406" i="1"/>
  <c r="T14" i="1"/>
  <c r="T566" i="1"/>
  <c r="T209" i="1"/>
  <c r="T128" i="1"/>
  <c r="T184" i="1"/>
  <c r="T240" i="1"/>
  <c r="T304" i="1"/>
  <c r="T512" i="1"/>
  <c r="T632" i="1"/>
  <c r="T832" i="1"/>
  <c r="T960" i="1"/>
  <c r="T440" i="1"/>
  <c r="T664" i="1"/>
  <c r="T104" i="1"/>
  <c r="T168" i="1"/>
  <c r="T216" i="1"/>
  <c r="T280" i="1"/>
  <c r="T352" i="1"/>
  <c r="T472" i="1"/>
  <c r="T576" i="1"/>
  <c r="T755" i="1"/>
  <c r="T942" i="1"/>
  <c r="T17" i="1"/>
  <c r="T54" i="1"/>
  <c r="T89" i="1"/>
  <c r="T121" i="1"/>
  <c r="T350" i="1"/>
  <c r="T414" i="1"/>
  <c r="T502" i="1"/>
  <c r="T574" i="1"/>
  <c r="T22" i="1"/>
  <c r="T766" i="1"/>
  <c r="T94" i="1"/>
  <c r="T134" i="1"/>
  <c r="T374" i="1"/>
  <c r="T822" i="1"/>
  <c r="T526" i="1"/>
  <c r="T699" i="1"/>
  <c r="T830" i="1"/>
  <c r="T38" i="1"/>
  <c r="T638" i="1"/>
  <c r="T102" i="1"/>
  <c r="T446" i="1"/>
  <c r="T622" i="1"/>
  <c r="T702" i="1"/>
  <c r="T78" i="1"/>
  <c r="T110" i="1"/>
  <c r="T145" i="1"/>
  <c r="T398" i="1"/>
  <c r="T462" i="1"/>
  <c r="T704" i="1"/>
  <c r="T846" i="1"/>
  <c r="T35" i="1"/>
  <c r="T235" i="1"/>
  <c r="T739" i="1"/>
  <c r="T70" i="1"/>
  <c r="T126" i="1"/>
  <c r="T366" i="1"/>
  <c r="T510" i="1"/>
  <c r="T686" i="1"/>
  <c r="T758" i="1"/>
  <c r="T963" i="1"/>
  <c r="T467" i="1"/>
  <c r="T211" i="1"/>
  <c r="T379" i="1"/>
  <c r="T891" i="1"/>
  <c r="T427" i="1"/>
  <c r="T142" i="1"/>
  <c r="T342" i="1"/>
  <c r="T435" i="1"/>
  <c r="T726" i="1"/>
  <c r="T534" i="1"/>
  <c r="T590" i="1"/>
  <c r="T782" i="1"/>
  <c r="T894" i="1"/>
  <c r="T30" i="1"/>
  <c r="T86" i="1"/>
  <c r="T179" i="1"/>
  <c r="T382" i="1"/>
  <c r="T478" i="1"/>
  <c r="T598" i="1"/>
  <c r="T654" i="1"/>
  <c r="T6" i="1"/>
  <c r="T62" i="1"/>
  <c r="T118" i="1"/>
  <c r="T283" i="1"/>
  <c r="T438" i="1"/>
  <c r="T542" i="1"/>
  <c r="T662" i="1"/>
  <c r="T736" i="1"/>
  <c r="T803" i="1"/>
  <c r="T918" i="1"/>
  <c r="T259" i="1"/>
  <c r="T842" i="1"/>
  <c r="T59" i="1"/>
  <c r="T83" i="1"/>
  <c r="T193" i="1"/>
  <c r="T233" i="1"/>
  <c r="T321" i="1"/>
  <c r="T667" i="1"/>
  <c r="T875" i="1"/>
  <c r="T923" i="1"/>
  <c r="T341" i="1"/>
  <c r="T3" i="1"/>
  <c r="T25" i="1"/>
  <c r="T99" i="1"/>
  <c r="T123" i="1"/>
  <c r="T185" i="1"/>
  <c r="T313" i="1"/>
  <c r="T931" i="1"/>
  <c r="T155" i="1"/>
  <c r="T507" i="1"/>
  <c r="T563" i="1"/>
  <c r="T734" i="1"/>
  <c r="T790" i="1"/>
  <c r="T864" i="1"/>
  <c r="T938" i="1"/>
  <c r="T405" i="1"/>
  <c r="T533" i="1"/>
  <c r="T165" i="1"/>
  <c r="T469" i="1"/>
  <c r="T109" i="1"/>
  <c r="T675" i="1"/>
  <c r="T27" i="1"/>
  <c r="T219" i="1"/>
  <c r="T299" i="1"/>
  <c r="T682" i="1"/>
  <c r="T33" i="1"/>
  <c r="T57" i="1"/>
  <c r="T153" i="1"/>
  <c r="T257" i="1"/>
  <c r="T339" i="1"/>
  <c r="T397" i="1"/>
  <c r="T426" i="1"/>
  <c r="T461" i="1"/>
  <c r="T491" i="1"/>
  <c r="T525" i="1"/>
  <c r="T554" i="1"/>
  <c r="T595" i="1"/>
  <c r="T691" i="1"/>
  <c r="T787" i="1"/>
  <c r="T874" i="1"/>
  <c r="T261" i="1"/>
  <c r="T268" i="1"/>
  <c r="T141" i="1"/>
  <c r="T243" i="1"/>
  <c r="T645" i="1"/>
  <c r="T765" i="1"/>
  <c r="T843" i="1"/>
  <c r="T939" i="1"/>
  <c r="T325" i="1"/>
  <c r="T619" i="1"/>
  <c r="T714" i="1"/>
  <c r="T812" i="1"/>
  <c r="T93" i="1"/>
  <c r="T147" i="1"/>
  <c r="T171" i="1"/>
  <c r="T195" i="1"/>
  <c r="T249" i="1"/>
  <c r="T273" i="1"/>
  <c r="T333" i="1"/>
  <c r="T355" i="1"/>
  <c r="T389" i="1"/>
  <c r="T517" i="1"/>
  <c r="T589" i="1"/>
  <c r="T683" i="1"/>
  <c r="T814" i="1"/>
  <c r="T907" i="1"/>
  <c r="T947" i="1"/>
  <c r="T885" i="1"/>
  <c r="T293" i="1"/>
  <c r="T995" i="1"/>
  <c r="T125" i="1"/>
  <c r="T323" i="1"/>
  <c r="T611" i="1"/>
  <c r="T707" i="1"/>
  <c r="T811" i="1"/>
  <c r="T91" i="1"/>
  <c r="T650" i="1"/>
  <c r="T115" i="1"/>
  <c r="T131" i="1"/>
  <c r="T172" i="1"/>
  <c r="T197" i="1"/>
  <c r="T229" i="1"/>
  <c r="T275" i="1"/>
  <c r="T307" i="1"/>
  <c r="T363" i="1"/>
  <c r="T395" i="1"/>
  <c r="T419" i="1"/>
  <c r="T453" i="1"/>
  <c r="T483" i="1"/>
  <c r="T523" i="1"/>
  <c r="T547" i="1"/>
  <c r="T627" i="1"/>
  <c r="T661" i="1"/>
  <c r="T819" i="1"/>
  <c r="T869" i="1"/>
  <c r="T910" i="1"/>
  <c r="T955" i="1"/>
  <c r="T796" i="1"/>
  <c r="T412" i="1"/>
  <c r="T476" i="1"/>
  <c r="T540" i="1"/>
  <c r="T860" i="1"/>
  <c r="T988" i="1"/>
  <c r="T364" i="1"/>
  <c r="T668" i="1"/>
  <c r="T180" i="1"/>
  <c r="T220" i="1"/>
  <c r="T348" i="1"/>
  <c r="T724" i="1"/>
  <c r="T780" i="1"/>
  <c r="T49" i="1"/>
  <c r="T65" i="1"/>
  <c r="T113" i="1"/>
  <c r="T204" i="1"/>
  <c r="T244" i="1"/>
  <c r="T284" i="1"/>
  <c r="T308" i="1"/>
  <c r="T396" i="1"/>
  <c r="T436" i="1"/>
  <c r="T524" i="1"/>
  <c r="T564" i="1"/>
  <c r="T636" i="1"/>
  <c r="T676" i="1"/>
  <c r="T756" i="1"/>
  <c r="T862" i="1"/>
  <c r="T886" i="1"/>
  <c r="T908" i="1"/>
  <c r="T932" i="1"/>
  <c r="T958" i="1"/>
  <c r="T990" i="1"/>
  <c r="T4" i="1"/>
  <c r="T36" i="1"/>
  <c r="T68" i="1"/>
  <c r="T100" i="1"/>
  <c r="T380" i="1"/>
  <c r="T508" i="1"/>
  <c r="T596" i="1"/>
  <c r="T620" i="1"/>
  <c r="T788" i="1"/>
  <c r="T892" i="1"/>
  <c r="T916" i="1"/>
  <c r="T996" i="1"/>
  <c r="T132" i="1"/>
  <c r="T340" i="1"/>
  <c r="T420" i="1"/>
  <c r="T468" i="1"/>
  <c r="T548" i="1"/>
  <c r="T708" i="1"/>
  <c r="T844" i="1"/>
  <c r="T492" i="1"/>
  <c r="T740" i="1"/>
  <c r="T28" i="1"/>
  <c r="T60" i="1"/>
  <c r="T92" i="1"/>
  <c r="T217" i="1"/>
  <c r="T300" i="1"/>
  <c r="T451" i="1"/>
  <c r="T470" i="1"/>
  <c r="T494" i="1"/>
  <c r="T555" i="1"/>
  <c r="T579" i="1"/>
  <c r="T604" i="1"/>
  <c r="T630" i="1"/>
  <c r="T651" i="1"/>
  <c r="T670" i="1"/>
  <c r="T692" i="1"/>
  <c r="T718" i="1"/>
  <c r="T749" i="1"/>
  <c r="T771" i="1"/>
  <c r="T798" i="1"/>
  <c r="T827" i="1"/>
  <c r="T854" i="1"/>
  <c r="T876" i="1"/>
  <c r="T900" i="1"/>
  <c r="T924" i="1"/>
  <c r="T982" i="1"/>
  <c r="T980" i="1"/>
  <c r="T12" i="1"/>
  <c r="T44" i="1"/>
  <c r="T76" i="1"/>
  <c r="T196" i="1"/>
  <c r="T236" i="1"/>
  <c r="T948" i="1"/>
  <c r="T124" i="1"/>
  <c r="T156" i="1"/>
  <c r="T260" i="1"/>
  <c r="T281" i="1"/>
  <c r="T324" i="1"/>
  <c r="T371" i="1"/>
  <c r="T394" i="1"/>
  <c r="T411" i="1"/>
  <c r="T430" i="1"/>
  <c r="T452" i="1"/>
  <c r="T499" i="1"/>
  <c r="T522" i="1"/>
  <c r="T539" i="1"/>
  <c r="T558" i="1"/>
  <c r="T580" i="1"/>
  <c r="T606" i="1"/>
  <c r="T652" i="1"/>
  <c r="T694" i="1"/>
  <c r="T723" i="1"/>
  <c r="T750" i="1"/>
  <c r="T772" i="1"/>
  <c r="T828" i="1"/>
  <c r="T859" i="1"/>
  <c r="T878" i="1"/>
  <c r="T906" i="1"/>
  <c r="T926" i="1"/>
  <c r="T950" i="1"/>
  <c r="T987" i="1"/>
  <c r="T581" i="1"/>
  <c r="T757" i="1"/>
  <c r="T877" i="1"/>
  <c r="T11" i="1"/>
  <c r="T21" i="1"/>
  <c r="T43" i="1"/>
  <c r="T53" i="1"/>
  <c r="T75" i="1"/>
  <c r="T97" i="1"/>
  <c r="T108" i="1"/>
  <c r="T129" i="1"/>
  <c r="T140" i="1"/>
  <c r="T164" i="1"/>
  <c r="T177" i="1"/>
  <c r="T189" i="1"/>
  <c r="T203" i="1"/>
  <c r="T228" i="1"/>
  <c r="T241" i="1"/>
  <c r="T253" i="1"/>
  <c r="T267" i="1"/>
  <c r="T292" i="1"/>
  <c r="T305" i="1"/>
  <c r="T317" i="1"/>
  <c r="T332" i="1"/>
  <c r="T347" i="1"/>
  <c r="T362" i="1"/>
  <c r="T388" i="1"/>
  <c r="T404" i="1"/>
  <c r="T445" i="1"/>
  <c r="T460" i="1"/>
  <c r="T475" i="1"/>
  <c r="T490" i="1"/>
  <c r="T516" i="1"/>
  <c r="T532" i="1"/>
  <c r="T573" i="1"/>
  <c r="T588" i="1"/>
  <c r="T603" i="1"/>
  <c r="T618" i="1"/>
  <c r="T644" i="1"/>
  <c r="T660" i="1"/>
  <c r="T717" i="1"/>
  <c r="T733" i="1"/>
  <c r="T748" i="1"/>
  <c r="T764" i="1"/>
  <c r="T779" i="1"/>
  <c r="T795" i="1"/>
  <c r="T810" i="1"/>
  <c r="T837" i="1"/>
  <c r="T853" i="1"/>
  <c r="T868" i="1"/>
  <c r="T884" i="1"/>
  <c r="T899" i="1"/>
  <c r="T915" i="1"/>
  <c r="T928" i="1"/>
  <c r="T979" i="1"/>
  <c r="T992" i="1"/>
  <c r="T13" i="1"/>
  <c r="T77" i="1"/>
  <c r="T205" i="1"/>
  <c r="T269" i="1"/>
  <c r="T349" i="1"/>
  <c r="T477" i="1"/>
  <c r="T605" i="1"/>
  <c r="T781" i="1"/>
  <c r="T797" i="1"/>
  <c r="T901" i="1"/>
  <c r="T917" i="1"/>
  <c r="T981" i="1"/>
  <c r="T45" i="1"/>
  <c r="T101" i="1"/>
  <c r="T133" i="1"/>
  <c r="T181" i="1"/>
  <c r="T245" i="1"/>
  <c r="T297" i="1"/>
  <c r="T309" i="1"/>
  <c r="T365" i="1"/>
  <c r="T421" i="1"/>
  <c r="T437" i="1"/>
  <c r="T493" i="1"/>
  <c r="T549" i="1"/>
  <c r="T565" i="1"/>
  <c r="T621" i="1"/>
  <c r="T677" i="1"/>
  <c r="T693" i="1"/>
  <c r="T813" i="1"/>
  <c r="T829" i="1"/>
  <c r="T933" i="1"/>
  <c r="T949" i="1"/>
  <c r="T964" i="1"/>
  <c r="T997" i="1"/>
  <c r="T5" i="1"/>
  <c r="T37" i="1"/>
  <c r="T69" i="1"/>
  <c r="T157" i="1"/>
  <c r="T221" i="1"/>
  <c r="T285" i="1"/>
  <c r="T381" i="1"/>
  <c r="T509" i="1"/>
  <c r="T637" i="1"/>
  <c r="T709" i="1"/>
  <c r="T725" i="1"/>
  <c r="T845" i="1"/>
  <c r="T861" i="1"/>
  <c r="T965" i="1"/>
  <c r="T19" i="1"/>
  <c r="T29" i="1"/>
  <c r="T51" i="1"/>
  <c r="T61" i="1"/>
  <c r="T84" i="1"/>
  <c r="T105" i="1"/>
  <c r="T116" i="1"/>
  <c r="T137" i="1"/>
  <c r="T148" i="1"/>
  <c r="T161" i="1"/>
  <c r="T173" i="1"/>
  <c r="T187" i="1"/>
  <c r="T212" i="1"/>
  <c r="T225" i="1"/>
  <c r="T237" i="1"/>
  <c r="T251" i="1"/>
  <c r="T276" i="1"/>
  <c r="T289" i="1"/>
  <c r="T301" i="1"/>
  <c r="T315" i="1"/>
  <c r="T330" i="1"/>
  <c r="T356" i="1"/>
  <c r="T372" i="1"/>
  <c r="T413" i="1"/>
  <c r="T428" i="1"/>
  <c r="T443" i="1"/>
  <c r="T458" i="1"/>
  <c r="T484" i="1"/>
  <c r="T500" i="1"/>
  <c r="T541" i="1"/>
  <c r="T556" i="1"/>
  <c r="T571" i="1"/>
  <c r="T586" i="1"/>
  <c r="T612" i="1"/>
  <c r="T628" i="1"/>
  <c r="T669" i="1"/>
  <c r="T684" i="1"/>
  <c r="T700" i="1"/>
  <c r="T715" i="1"/>
  <c r="T731" i="1"/>
  <c r="T746" i="1"/>
  <c r="T773" i="1"/>
  <c r="T789" i="1"/>
  <c r="T804" i="1"/>
  <c r="T820" i="1"/>
  <c r="T835" i="1"/>
  <c r="T851" i="1"/>
  <c r="T909" i="1"/>
  <c r="T925" i="1"/>
  <c r="T940" i="1"/>
  <c r="T956" i="1"/>
  <c r="T972" i="1"/>
  <c r="T989" i="1"/>
  <c r="T597" i="1"/>
  <c r="T653" i="1"/>
  <c r="T741" i="1"/>
  <c r="T893" i="1"/>
  <c r="T9" i="1"/>
  <c r="T20" i="1"/>
  <c r="T41" i="1"/>
  <c r="T52" i="1"/>
  <c r="T73" i="1"/>
  <c r="T85" i="1"/>
  <c r="T107" i="1"/>
  <c r="T117" i="1"/>
  <c r="T139" i="1"/>
  <c r="T149" i="1"/>
  <c r="T163" i="1"/>
  <c r="T188" i="1"/>
  <c r="T201" i="1"/>
  <c r="T213" i="1"/>
  <c r="T227" i="1"/>
  <c r="T252" i="1"/>
  <c r="T265" i="1"/>
  <c r="T277" i="1"/>
  <c r="T291" i="1"/>
  <c r="T316" i="1"/>
  <c r="T331" i="1"/>
  <c r="T357" i="1"/>
  <c r="T373" i="1"/>
  <c r="T387" i="1"/>
  <c r="T403" i="1"/>
  <c r="T429" i="1"/>
  <c r="T444" i="1"/>
  <c r="T459" i="1"/>
  <c r="T485" i="1"/>
  <c r="T501" i="1"/>
  <c r="T515" i="1"/>
  <c r="T531" i="1"/>
  <c r="T557" i="1"/>
  <c r="T572" i="1"/>
  <c r="T587" i="1"/>
  <c r="T613" i="1"/>
  <c r="T629" i="1"/>
  <c r="T643" i="1"/>
  <c r="T659" i="1"/>
  <c r="T685" i="1"/>
  <c r="T701" i="1"/>
  <c r="T716" i="1"/>
  <c r="T732" i="1"/>
  <c r="T747" i="1"/>
  <c r="T763" i="1"/>
  <c r="T778" i="1"/>
  <c r="T805" i="1"/>
  <c r="T821" i="1"/>
  <c r="T836" i="1"/>
  <c r="T852" i="1"/>
  <c r="T867" i="1"/>
  <c r="T883" i="1"/>
  <c r="T941" i="1"/>
  <c r="T957" i="1"/>
  <c r="T973" i="1"/>
  <c r="T970" i="1"/>
  <c r="S993" i="1"/>
  <c r="T993" i="1"/>
  <c r="S937" i="1"/>
  <c r="T937" i="1"/>
  <c r="S897" i="1"/>
  <c r="T897" i="1"/>
  <c r="S841" i="1"/>
  <c r="T841" i="1"/>
  <c r="S801" i="1"/>
  <c r="T801" i="1"/>
  <c r="S745" i="1"/>
  <c r="T745" i="1"/>
  <c r="S705" i="1"/>
  <c r="T705" i="1"/>
  <c r="S657" i="1"/>
  <c r="T657" i="1"/>
  <c r="S609" i="1"/>
  <c r="T609" i="1"/>
  <c r="S561" i="1"/>
  <c r="T561" i="1"/>
  <c r="S505" i="1"/>
  <c r="T505" i="1"/>
  <c r="S449" i="1"/>
  <c r="T449" i="1"/>
  <c r="S401" i="1"/>
  <c r="T401" i="1"/>
  <c r="S361" i="1"/>
  <c r="T361" i="1"/>
  <c r="T18" i="1"/>
  <c r="T50" i="1"/>
  <c r="T90" i="1"/>
  <c r="T122" i="1"/>
  <c r="T178" i="1"/>
  <c r="T258" i="1"/>
  <c r="T578" i="1"/>
  <c r="T930" i="1"/>
  <c r="S999" i="1"/>
  <c r="T999" i="1"/>
  <c r="S959" i="1"/>
  <c r="T959" i="1"/>
  <c r="S919" i="1"/>
  <c r="T919" i="1"/>
  <c r="S871" i="1"/>
  <c r="T871" i="1"/>
  <c r="S831" i="1"/>
  <c r="T831" i="1"/>
  <c r="S783" i="1"/>
  <c r="T783" i="1"/>
  <c r="S751" i="1"/>
  <c r="T751" i="1"/>
  <c r="S703" i="1"/>
  <c r="T703" i="1"/>
  <c r="S687" i="1"/>
  <c r="T687" i="1"/>
  <c r="S591" i="1"/>
  <c r="T591" i="1"/>
  <c r="S527" i="1"/>
  <c r="T527" i="1"/>
  <c r="T474" i="1"/>
  <c r="T794" i="1"/>
  <c r="T826" i="1"/>
  <c r="T150" i="1"/>
  <c r="T166" i="1"/>
  <c r="T174" i="1"/>
  <c r="T182" i="1"/>
  <c r="T198" i="1"/>
  <c r="T206" i="1"/>
  <c r="T214" i="1"/>
  <c r="T230" i="1"/>
  <c r="T238" i="1"/>
  <c r="T246" i="1"/>
  <c r="T262" i="1"/>
  <c r="T270" i="1"/>
  <c r="T286" i="1"/>
  <c r="T294" i="1"/>
  <c r="T310" i="1"/>
  <c r="T318" i="1"/>
  <c r="T338" i="1"/>
  <c r="T358" i="1"/>
  <c r="T390" i="1"/>
  <c r="T402" i="1"/>
  <c r="T422" i="1"/>
  <c r="T454" i="1"/>
  <c r="T486" i="1"/>
  <c r="T518" i="1"/>
  <c r="T550" i="1"/>
  <c r="T582" i="1"/>
  <c r="T626" i="1"/>
  <c r="T646" i="1"/>
  <c r="T678" i="1"/>
  <c r="T722" i="1"/>
  <c r="T742" i="1"/>
  <c r="T786" i="1"/>
  <c r="T806" i="1"/>
  <c r="T850" i="1"/>
  <c r="T870" i="1"/>
  <c r="T914" i="1"/>
  <c r="T934" i="1"/>
  <c r="T978" i="1"/>
  <c r="T7" i="1"/>
  <c r="T15" i="1"/>
  <c r="T23" i="1"/>
  <c r="T31" i="1"/>
  <c r="T39" i="1"/>
  <c r="T47" i="1"/>
  <c r="T55" i="1"/>
  <c r="T63" i="1"/>
  <c r="T71" i="1"/>
  <c r="T79" i="1"/>
  <c r="T87" i="1"/>
  <c r="T95" i="1"/>
  <c r="T103" i="1"/>
  <c r="T111" i="1"/>
  <c r="T119" i="1"/>
  <c r="T127" i="1"/>
  <c r="T135" i="1"/>
  <c r="T143" i="1"/>
  <c r="T151" i="1"/>
  <c r="T159" i="1"/>
  <c r="T167" i="1"/>
  <c r="T175" i="1"/>
  <c r="T183" i="1"/>
  <c r="T191" i="1"/>
  <c r="T199" i="1"/>
  <c r="T207" i="1"/>
  <c r="T215" i="1"/>
  <c r="T223" i="1"/>
  <c r="T231" i="1"/>
  <c r="T239" i="1"/>
  <c r="T247" i="1"/>
  <c r="T255" i="1"/>
  <c r="T263" i="1"/>
  <c r="T271" i="1"/>
  <c r="T279" i="1"/>
  <c r="T287" i="1"/>
  <c r="T295" i="1"/>
  <c r="T303" i="1"/>
  <c r="T311" i="1"/>
  <c r="T319" i="1"/>
  <c r="T328" i="1"/>
  <c r="T360" i="1"/>
  <c r="T392" i="1"/>
  <c r="T424" i="1"/>
  <c r="T456" i="1"/>
  <c r="T488" i="1"/>
  <c r="T520" i="1"/>
  <c r="T552" i="1"/>
  <c r="T584" i="1"/>
  <c r="T616" i="1"/>
  <c r="T648" i="1"/>
  <c r="T680" i="1"/>
  <c r="T712" i="1"/>
  <c r="T744" i="1"/>
  <c r="T776" i="1"/>
  <c r="T808" i="1"/>
  <c r="T840" i="1"/>
  <c r="T872" i="1"/>
  <c r="T904" i="1"/>
  <c r="T936" i="1"/>
  <c r="T968" i="1"/>
  <c r="T1000" i="1"/>
  <c r="S961" i="1"/>
  <c r="T961" i="1"/>
  <c r="S913" i="1"/>
  <c r="T913" i="1"/>
  <c r="S865" i="1"/>
  <c r="T865" i="1"/>
  <c r="S825" i="1"/>
  <c r="T825" i="1"/>
  <c r="S777" i="1"/>
  <c r="T777" i="1"/>
  <c r="S729" i="1"/>
  <c r="T729" i="1"/>
  <c r="S689" i="1"/>
  <c r="T689" i="1"/>
  <c r="S633" i="1"/>
  <c r="T633" i="1"/>
  <c r="S601" i="1"/>
  <c r="T601" i="1"/>
  <c r="S553" i="1"/>
  <c r="T553" i="1"/>
  <c r="S521" i="1"/>
  <c r="T521" i="1"/>
  <c r="S465" i="1"/>
  <c r="T465" i="1"/>
  <c r="S417" i="1"/>
  <c r="T417" i="1"/>
  <c r="S353" i="1"/>
  <c r="T353" i="1"/>
  <c r="T42" i="1"/>
  <c r="T98" i="1"/>
  <c r="T162" i="1"/>
  <c r="T218" i="1"/>
  <c r="T242" i="1"/>
  <c r="T290" i="1"/>
  <c r="T386" i="1"/>
  <c r="T514" i="1"/>
  <c r="T738" i="1"/>
  <c r="T834" i="1"/>
  <c r="T898" i="1"/>
  <c r="T994" i="1"/>
  <c r="T81" i="1"/>
  <c r="S1001" i="1"/>
  <c r="T1001" i="1"/>
  <c r="S953" i="1"/>
  <c r="T953" i="1"/>
  <c r="S905" i="1"/>
  <c r="T905" i="1"/>
  <c r="S857" i="1"/>
  <c r="T857" i="1"/>
  <c r="S809" i="1"/>
  <c r="T809" i="1"/>
  <c r="S761" i="1"/>
  <c r="T761" i="1"/>
  <c r="S713" i="1"/>
  <c r="T713" i="1"/>
  <c r="S673" i="1"/>
  <c r="T673" i="1"/>
  <c r="S625" i="1"/>
  <c r="T625" i="1"/>
  <c r="S577" i="1"/>
  <c r="T577" i="1"/>
  <c r="S513" i="1"/>
  <c r="T513" i="1"/>
  <c r="S489" i="1"/>
  <c r="T489" i="1"/>
  <c r="S409" i="1"/>
  <c r="T409" i="1"/>
  <c r="S337" i="1"/>
  <c r="T337" i="1"/>
  <c r="T34" i="1"/>
  <c r="T82" i="1"/>
  <c r="T130" i="1"/>
  <c r="T170" i="1"/>
  <c r="T210" i="1"/>
  <c r="T226" i="1"/>
  <c r="T266" i="1"/>
  <c r="T298" i="1"/>
  <c r="T306" i="1"/>
  <c r="T322" i="1"/>
  <c r="T354" i="1"/>
  <c r="T418" i="1"/>
  <c r="T450" i="1"/>
  <c r="T482" i="1"/>
  <c r="T546" i="1"/>
  <c r="T642" i="1"/>
  <c r="T770" i="1"/>
  <c r="T866" i="1"/>
  <c r="T728" i="1"/>
  <c r="T824" i="1"/>
  <c r="S975" i="1"/>
  <c r="T975" i="1"/>
  <c r="S935" i="1"/>
  <c r="T935" i="1"/>
  <c r="S887" i="1"/>
  <c r="T887" i="1"/>
  <c r="S847" i="1"/>
  <c r="T847" i="1"/>
  <c r="S807" i="1"/>
  <c r="T807" i="1"/>
  <c r="S767" i="1"/>
  <c r="T767" i="1"/>
  <c r="S719" i="1"/>
  <c r="T719" i="1"/>
  <c r="S655" i="1"/>
  <c r="T655" i="1"/>
  <c r="S615" i="1"/>
  <c r="T615" i="1"/>
  <c r="S583" i="1"/>
  <c r="T583" i="1"/>
  <c r="S575" i="1"/>
  <c r="T575" i="1"/>
  <c r="S567" i="1"/>
  <c r="T567" i="1"/>
  <c r="S559" i="1"/>
  <c r="T559" i="1"/>
  <c r="S543" i="1"/>
  <c r="T543" i="1"/>
  <c r="S519" i="1"/>
  <c r="T519" i="1"/>
  <c r="S511" i="1"/>
  <c r="T511" i="1"/>
  <c r="S503" i="1"/>
  <c r="T503" i="1"/>
  <c r="S495" i="1"/>
  <c r="T495" i="1"/>
  <c r="S487" i="1"/>
  <c r="T487" i="1"/>
  <c r="S479" i="1"/>
  <c r="T479" i="1"/>
  <c r="S471" i="1"/>
  <c r="T471" i="1"/>
  <c r="S463" i="1"/>
  <c r="T463" i="1"/>
  <c r="S455" i="1"/>
  <c r="T455" i="1"/>
  <c r="S447" i="1"/>
  <c r="T447" i="1"/>
  <c r="S439" i="1"/>
  <c r="T439" i="1"/>
  <c r="S431" i="1"/>
  <c r="T431" i="1"/>
  <c r="S423" i="1"/>
  <c r="T423" i="1"/>
  <c r="S415" i="1"/>
  <c r="T415" i="1"/>
  <c r="S407" i="1"/>
  <c r="T407" i="1"/>
  <c r="S399" i="1"/>
  <c r="T399" i="1"/>
  <c r="S391" i="1"/>
  <c r="T391" i="1"/>
  <c r="S383" i="1"/>
  <c r="T383" i="1"/>
  <c r="S375" i="1"/>
  <c r="T375" i="1"/>
  <c r="S367" i="1"/>
  <c r="T367" i="1"/>
  <c r="S359" i="1"/>
  <c r="T359" i="1"/>
  <c r="S351" i="1"/>
  <c r="T351" i="1"/>
  <c r="S343" i="1"/>
  <c r="T343" i="1"/>
  <c r="S335" i="1"/>
  <c r="T335" i="1"/>
  <c r="S327" i="1"/>
  <c r="T327" i="1"/>
  <c r="S977" i="1"/>
  <c r="T977" i="1"/>
  <c r="S921" i="1"/>
  <c r="T921" i="1"/>
  <c r="S873" i="1"/>
  <c r="T873" i="1"/>
  <c r="S817" i="1"/>
  <c r="T817" i="1"/>
  <c r="S769" i="1"/>
  <c r="T769" i="1"/>
  <c r="S721" i="1"/>
  <c r="T721" i="1"/>
  <c r="S681" i="1"/>
  <c r="T681" i="1"/>
  <c r="S641" i="1"/>
  <c r="T641" i="1"/>
  <c r="S593" i="1"/>
  <c r="T593" i="1"/>
  <c r="S545" i="1"/>
  <c r="T545" i="1"/>
  <c r="S481" i="1"/>
  <c r="T481" i="1"/>
  <c r="S441" i="1"/>
  <c r="T441" i="1"/>
  <c r="S393" i="1"/>
  <c r="T393" i="1"/>
  <c r="S345" i="1"/>
  <c r="T345" i="1"/>
  <c r="T26" i="1"/>
  <c r="T74" i="1"/>
  <c r="T138" i="1"/>
  <c r="T194" i="1"/>
  <c r="T234" i="1"/>
  <c r="T274" i="1"/>
  <c r="T314" i="1"/>
  <c r="T674" i="1"/>
  <c r="T706" i="1"/>
  <c r="T802" i="1"/>
  <c r="T696" i="1"/>
  <c r="T760" i="1"/>
  <c r="T792" i="1"/>
  <c r="T888" i="1"/>
  <c r="T920" i="1"/>
  <c r="T952" i="1"/>
  <c r="T984" i="1"/>
  <c r="S967" i="1"/>
  <c r="T967" i="1"/>
  <c r="S927" i="1"/>
  <c r="T927" i="1"/>
  <c r="S895" i="1"/>
  <c r="T895" i="1"/>
  <c r="S855" i="1"/>
  <c r="T855" i="1"/>
  <c r="S815" i="1"/>
  <c r="T815" i="1"/>
  <c r="S743" i="1"/>
  <c r="T743" i="1"/>
  <c r="S969" i="1"/>
  <c r="T969" i="1"/>
  <c r="S945" i="1"/>
  <c r="T945" i="1"/>
  <c r="S889" i="1"/>
  <c r="T889" i="1"/>
  <c r="S833" i="1"/>
  <c r="T833" i="1"/>
  <c r="S785" i="1"/>
  <c r="T785" i="1"/>
  <c r="S737" i="1"/>
  <c r="T737" i="1"/>
  <c r="S665" i="1"/>
  <c r="T665" i="1"/>
  <c r="S617" i="1"/>
  <c r="T617" i="1"/>
  <c r="S569" i="1"/>
  <c r="T569" i="1"/>
  <c r="S529" i="1"/>
  <c r="T529" i="1"/>
  <c r="S473" i="1"/>
  <c r="T473" i="1"/>
  <c r="S433" i="1"/>
  <c r="T433" i="1"/>
  <c r="S385" i="1"/>
  <c r="T385" i="1"/>
  <c r="S377" i="1"/>
  <c r="T377" i="1"/>
  <c r="S329" i="1"/>
  <c r="T329" i="1"/>
  <c r="T10" i="1"/>
  <c r="T66" i="1"/>
  <c r="T114" i="1"/>
  <c r="T154" i="1"/>
  <c r="T202" i="1"/>
  <c r="T250" i="1"/>
  <c r="T610" i="1"/>
  <c r="S983" i="1"/>
  <c r="T983" i="1"/>
  <c r="S943" i="1"/>
  <c r="T943" i="1"/>
  <c r="S903" i="1"/>
  <c r="T903" i="1"/>
  <c r="S879" i="1"/>
  <c r="T879" i="1"/>
  <c r="S823" i="1"/>
  <c r="T823" i="1"/>
  <c r="S791" i="1"/>
  <c r="T791" i="1"/>
  <c r="S759" i="1"/>
  <c r="T759" i="1"/>
  <c r="S735" i="1"/>
  <c r="T735" i="1"/>
  <c r="S711" i="1"/>
  <c r="T711" i="1"/>
  <c r="S679" i="1"/>
  <c r="T679" i="1"/>
  <c r="S663" i="1"/>
  <c r="T663" i="1"/>
  <c r="S639" i="1"/>
  <c r="T639" i="1"/>
  <c r="S623" i="1"/>
  <c r="T623" i="1"/>
  <c r="S599" i="1"/>
  <c r="T599" i="1"/>
  <c r="S551" i="1"/>
  <c r="T551" i="1"/>
  <c r="T346" i="1"/>
  <c r="T378" i="1"/>
  <c r="T410" i="1"/>
  <c r="T538" i="1"/>
  <c r="T570" i="1"/>
  <c r="T890" i="1"/>
  <c r="T974" i="1"/>
  <c r="T336" i="1"/>
  <c r="T368" i="1"/>
  <c r="T400" i="1"/>
  <c r="T432" i="1"/>
  <c r="T464" i="1"/>
  <c r="T496" i="1"/>
  <c r="T528" i="1"/>
  <c r="T560" i="1"/>
  <c r="T592" i="1"/>
  <c r="T624" i="1"/>
  <c r="T656" i="1"/>
  <c r="T688" i="1"/>
  <c r="T720" i="1"/>
  <c r="T752" i="1"/>
  <c r="T784" i="1"/>
  <c r="T816" i="1"/>
  <c r="T848" i="1"/>
  <c r="T880" i="1"/>
  <c r="T912" i="1"/>
  <c r="T944" i="1"/>
  <c r="T976" i="1"/>
  <c r="S985" i="1"/>
  <c r="T985" i="1"/>
  <c r="S929" i="1"/>
  <c r="T929" i="1"/>
  <c r="S881" i="1"/>
  <c r="T881" i="1"/>
  <c r="S849" i="1"/>
  <c r="T849" i="1"/>
  <c r="S793" i="1"/>
  <c r="T793" i="1"/>
  <c r="S753" i="1"/>
  <c r="T753" i="1"/>
  <c r="S697" i="1"/>
  <c r="T697" i="1"/>
  <c r="S649" i="1"/>
  <c r="T649" i="1"/>
  <c r="S585" i="1"/>
  <c r="T585" i="1"/>
  <c r="S537" i="1"/>
  <c r="T537" i="1"/>
  <c r="S497" i="1"/>
  <c r="T497" i="1"/>
  <c r="S457" i="1"/>
  <c r="T457" i="1"/>
  <c r="S425" i="1"/>
  <c r="T425" i="1"/>
  <c r="S369" i="1"/>
  <c r="T369" i="1"/>
  <c r="T2" i="1"/>
  <c r="T58" i="1"/>
  <c r="T106" i="1"/>
  <c r="T146" i="1"/>
  <c r="T186" i="1"/>
  <c r="T282" i="1"/>
  <c r="T962" i="1"/>
  <c r="T856" i="1"/>
  <c r="S991" i="1"/>
  <c r="T991" i="1"/>
  <c r="S951" i="1"/>
  <c r="T951" i="1"/>
  <c r="S911" i="1"/>
  <c r="T911" i="1"/>
  <c r="S863" i="1"/>
  <c r="T863" i="1"/>
  <c r="S839" i="1"/>
  <c r="T839" i="1"/>
  <c r="S799" i="1"/>
  <c r="T799" i="1"/>
  <c r="S775" i="1"/>
  <c r="T775" i="1"/>
  <c r="S727" i="1"/>
  <c r="T727" i="1"/>
  <c r="S695" i="1"/>
  <c r="T695" i="1"/>
  <c r="S671" i="1"/>
  <c r="T671" i="1"/>
  <c r="S647" i="1"/>
  <c r="T647" i="1"/>
  <c r="S631" i="1"/>
  <c r="T631" i="1"/>
  <c r="S607" i="1"/>
  <c r="T607" i="1"/>
  <c r="S535" i="1"/>
  <c r="T535" i="1"/>
  <c r="T442" i="1"/>
  <c r="T506" i="1"/>
  <c r="T602" i="1"/>
  <c r="T634" i="1"/>
  <c r="T666" i="1"/>
  <c r="T698" i="1"/>
  <c r="T730" i="1"/>
  <c r="T762" i="1"/>
  <c r="T858" i="1"/>
  <c r="T922" i="1"/>
  <c r="T954" i="1"/>
  <c r="T986" i="1"/>
  <c r="T158" i="1"/>
  <c r="T190" i="1"/>
  <c r="T222" i="1"/>
  <c r="T254" i="1"/>
  <c r="T278" i="1"/>
  <c r="T302" i="1"/>
  <c r="T326" i="1"/>
  <c r="T370" i="1"/>
  <c r="T434" i="1"/>
  <c r="T466" i="1"/>
  <c r="T498" i="1"/>
  <c r="T530" i="1"/>
  <c r="T562" i="1"/>
  <c r="T594" i="1"/>
  <c r="T614" i="1"/>
  <c r="T658" i="1"/>
  <c r="T690" i="1"/>
  <c r="T710" i="1"/>
  <c r="T754" i="1"/>
  <c r="T774" i="1"/>
  <c r="T818" i="1"/>
  <c r="T838" i="1"/>
  <c r="T882" i="1"/>
  <c r="T902" i="1"/>
  <c r="T946" i="1"/>
  <c r="T966" i="1"/>
  <c r="T998" i="1"/>
  <c r="G3" i="12" l="1"/>
  <c r="G5" i="12"/>
  <c r="G12" i="12"/>
  <c r="F3" i="12"/>
  <c r="H12" i="12"/>
  <c r="F7" i="12"/>
  <c r="F10" i="12"/>
  <c r="G10" i="12"/>
  <c r="F6" i="12"/>
  <c r="F4" i="12"/>
  <c r="G8" i="12"/>
  <c r="H4" i="12"/>
  <c r="G13" i="12"/>
  <c r="F9" i="12"/>
  <c r="H11" i="12"/>
  <c r="G6" i="12"/>
  <c r="F2" i="12"/>
  <c r="F13" i="12"/>
  <c r="H5" i="12"/>
  <c r="H8" i="12"/>
  <c r="G2" i="12"/>
  <c r="G9" i="12"/>
  <c r="G7" i="12"/>
  <c r="F11" i="12"/>
</calcChain>
</file>

<file path=xl/sharedStrings.xml><?xml version="1.0" encoding="utf-8"?>
<sst xmlns="http://schemas.openxmlformats.org/spreadsheetml/2006/main" count="7080" uniqueCount="2112">
  <si>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</si>
  <si>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</si>
  <si>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</si>
  <si>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</si>
  <si>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</si>
  <si>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</si>
  <si>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</si>
  <si>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</si>
  <si>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</si>
  <si>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</si>
  <si>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</si>
  <si>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</si>
  <si>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</si>
  <si>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</si>
  <si>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</si>
  <si>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</si>
  <si>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</si>
  <si>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</si>
  <si>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</si>
  <si>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</si>
  <si>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</si>
  <si>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</si>
  <si>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</si>
  <si>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</si>
  <si>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</si>
  <si>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</si>
  <si>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</si>
  <si>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</si>
  <si>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</si>
  <si>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</si>
  <si>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</si>
  <si>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</si>
  <si>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</si>
  <si>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</si>
  <si>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</si>
  <si>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</si>
  <si>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</si>
  <si>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</si>
  <si>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</si>
  <si>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</si>
  <si>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</si>
  <si>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</si>
  <si>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</si>
  <si>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</si>
  <si>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</si>
  <si>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</si>
  <si>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</si>
  <si>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</si>
  <si>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</si>
  <si>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</si>
  <si>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</si>
  <si>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</si>
  <si>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</si>
  <si>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</si>
  <si>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</si>
  <si>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</si>
  <si>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</si>
  <si>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</si>
  <si>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</si>
  <si>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</si>
  <si>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</si>
  <si>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</si>
  <si>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</si>
  <si>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</si>
  <si>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</si>
  <si>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</si>
  <si>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</si>
  <si>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</si>
  <si>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</si>
  <si>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</si>
  <si>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</si>
  <si>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</si>
  <si>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</si>
  <si>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</si>
  <si>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</si>
  <si>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</si>
  <si>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</si>
  <si>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</si>
  <si>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</si>
  <si>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</si>
  <si>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</si>
  <si>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</si>
  <si>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</si>
  <si>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</si>
  <si>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</si>
  <si>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</si>
  <si>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</si>
  <si>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</si>
  <si>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</si>
  <si>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</si>
  <si>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</si>
  <si>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</si>
  <si>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</si>
  <si>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</si>
  <si>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</si>
  <si>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</si>
  <si>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</si>
  <si>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</si>
  <si>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</si>
  <si>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</si>
  <si>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</si>
  <si>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</si>
  <si>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</si>
  <si>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</si>
  <si>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</si>
  <si>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</si>
  <si>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</si>
  <si>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</si>
  <si>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</si>
  <si>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</si>
  <si>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</si>
  <si>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</si>
  <si>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</si>
  <si>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</si>
  <si>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</si>
  <si>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</si>
  <si>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</si>
  <si>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</si>
  <si>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</si>
  <si>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</si>
  <si>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</si>
  <si>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</si>
  <si>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</si>
  <si>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</si>
  <si>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</si>
  <si>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</si>
  <si>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</si>
  <si>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</si>
  <si>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</si>
  <si>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</si>
  <si>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</si>
  <si>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</si>
  <si>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</si>
  <si>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</si>
  <si>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</si>
  <si>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</si>
  <si>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</si>
  <si>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</si>
  <si>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</si>
  <si>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</si>
  <si>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</si>
  <si>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</si>
  <si>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</si>
  <si>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</si>
  <si>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</si>
  <si>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</si>
  <si>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</si>
  <si>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</si>
  <si>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</si>
  <si>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</si>
  <si>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</si>
  <si>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</si>
  <si>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</si>
  <si>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</si>
  <si>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</si>
  <si>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</si>
  <si>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</si>
  <si>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</si>
  <si>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</si>
  <si>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</si>
  <si>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</si>
  <si>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</si>
  <si>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</si>
  <si>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</si>
  <si>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</si>
  <si>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</si>
  <si>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</si>
  <si>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</si>
  <si>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</si>
  <si>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</si>
  <si>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</si>
  <si>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</si>
  <si>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</si>
  <si>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</si>
  <si>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</si>
  <si>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</si>
  <si>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</si>
  <si>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</si>
  <si>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</si>
  <si>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</si>
  <si>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</si>
  <si>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</si>
  <si>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</si>
  <si>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</si>
  <si>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</si>
  <si>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</si>
  <si>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</si>
  <si>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</si>
  <si>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</si>
  <si>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</si>
  <si>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</si>
  <si>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</si>
  <si>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</si>
  <si>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</si>
  <si>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</si>
  <si>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</si>
  <si>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</si>
  <si>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</si>
  <si>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</si>
  <si>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</si>
  <si>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</si>
  <si>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</si>
  <si>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</si>
  <si>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</si>
  <si>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</si>
  <si>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</si>
  <si>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</si>
  <si>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</si>
  <si>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</si>
  <si>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</si>
  <si>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</si>
  <si>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</si>
  <si>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</si>
  <si>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</si>
  <si>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</si>
  <si>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</si>
  <si>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</si>
  <si>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</si>
  <si>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</si>
  <si>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</si>
  <si>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</si>
  <si>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</si>
  <si>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</si>
  <si>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</si>
  <si>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</si>
  <si>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</si>
  <si>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</si>
  <si>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</si>
  <si>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</si>
  <si>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</si>
  <si>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</si>
  <si>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</si>
  <si>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</si>
  <si>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</si>
  <si>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</si>
  <si>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</si>
  <si>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</si>
  <si>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</si>
  <si>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</si>
  <si>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</si>
  <si>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</si>
  <si>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</si>
  <si>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</si>
  <si>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</si>
  <si>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</si>
  <si>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</si>
  <si>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</si>
  <si>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</si>
  <si>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</si>
  <si>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</si>
  <si>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</si>
  <si>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</si>
  <si>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</si>
  <si>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</si>
  <si>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</si>
  <si>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</si>
  <si>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</si>
  <si>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</si>
  <si>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</si>
  <si>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</si>
  <si>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</si>
  <si>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</si>
  <si>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</si>
  <si>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</si>
  <si>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</si>
  <si>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</si>
  <si>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</si>
  <si>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</si>
  <si>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</si>
  <si>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</si>
  <si>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</si>
  <si>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</si>
  <si>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</si>
  <si>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</si>
  <si>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</si>
  <si>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</si>
  <si>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</si>
  <si>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</si>
  <si>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</si>
  <si>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</si>
  <si>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</si>
  <si>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</si>
  <si>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</si>
  <si>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</si>
  <si>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</si>
  <si>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</si>
  <si>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</si>
  <si>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</si>
  <si>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</si>
  <si>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</si>
  <si>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</si>
  <si>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</si>
  <si>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</si>
  <si>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</si>
  <si>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</si>
  <si>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</si>
  <si>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</si>
  <si>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</si>
  <si>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</si>
  <si>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</si>
  <si>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</si>
  <si>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</si>
  <si>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</si>
  <si>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</si>
  <si>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</si>
  <si>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</si>
  <si>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</si>
  <si>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</si>
  <si>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</si>
  <si>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</si>
  <si>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</si>
  <si>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</si>
  <si>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</si>
  <si>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</si>
  <si>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</si>
  <si>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</si>
  <si>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</si>
  <si>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</si>
  <si>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</si>
  <si>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</si>
  <si>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</si>
  <si>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</si>
  <si>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</si>
  <si>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</si>
  <si>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</si>
  <si>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</si>
  <si>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</si>
  <si>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</si>
  <si>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</si>
  <si>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</si>
  <si>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</si>
  <si>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</si>
  <si>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</si>
  <si>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</si>
  <si>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</si>
  <si>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</si>
  <si>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</si>
  <si>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</si>
  <si>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</si>
  <si>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</si>
  <si>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</si>
  <si>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</si>
  <si>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</si>
  <si>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</si>
  <si>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</si>
  <si>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</si>
  <si>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</si>
  <si>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</si>
  <si>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</si>
  <si>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</si>
  <si>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</si>
  <si>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</si>
  <si>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</si>
  <si>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</si>
  <si>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</si>
  <si>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</si>
  <si>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</si>
  <si>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</si>
  <si>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</si>
  <si>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</si>
  <si>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</si>
  <si>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</si>
  <si>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</si>
  <si>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</si>
  <si>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</si>
  <si>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</si>
  <si>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</si>
  <si>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</si>
  <si>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</si>
  <si>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</si>
  <si>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</si>
  <si>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</si>
  <si>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</si>
  <si>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</si>
  <si>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</si>
  <si>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</si>
  <si>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</si>
  <si>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</si>
  <si>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</si>
  <si>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</si>
  <si>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</si>
  <si>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</si>
  <si>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</si>
  <si>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</si>
  <si>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</si>
  <si>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</si>
  <si>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</si>
  <si>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</si>
  <si>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</si>
  <si>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</si>
  <si>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</si>
  <si>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</si>
  <si>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</si>
  <si>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</si>
  <si>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</si>
  <si>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</si>
  <si>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</si>
  <si>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</si>
  <si>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</si>
  <si>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</si>
  <si>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</si>
  <si>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</si>
  <si>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</si>
  <si>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</si>
  <si>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</si>
  <si>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</si>
  <si>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</si>
  <si>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</si>
  <si>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</si>
  <si>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</si>
  <si>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</si>
  <si>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</si>
  <si>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</si>
  <si>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</si>
  <si>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</si>
  <si>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</si>
  <si>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</si>
  <si>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</si>
  <si>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</si>
  <si>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</si>
  <si>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</si>
  <si>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</si>
  <si>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</si>
  <si>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</si>
  <si>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</si>
  <si>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</si>
  <si>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</si>
  <si>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</si>
  <si>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</si>
  <si>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</si>
  <si>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</si>
  <si>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</si>
  <si>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</si>
  <si>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</si>
  <si>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</si>
  <si>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</si>
  <si>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</si>
  <si>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</si>
  <si>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</si>
  <si>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</si>
  <si>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</si>
  <si>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</si>
  <si>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</si>
  <si>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</si>
  <si>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</si>
  <si>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</si>
  <si>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</si>
  <si>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</si>
  <si>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</si>
  <si>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</si>
  <si>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</si>
  <si>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</si>
  <si>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</si>
  <si>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</si>
  <si>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</si>
  <si>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</si>
  <si>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</si>
  <si>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</si>
  <si>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</si>
  <si>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</si>
  <si>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</si>
  <si>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</si>
  <si>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</si>
  <si>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</si>
  <si>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</si>
  <si>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</si>
  <si>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</si>
  <si>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</si>
  <si>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</si>
  <si>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</si>
  <si>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</si>
  <si>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</si>
  <si>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</si>
  <si>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</si>
  <si>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</si>
  <si>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</si>
  <si>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</si>
  <si>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</si>
  <si>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</si>
  <si>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</si>
  <si>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</si>
  <si>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</si>
  <si>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</si>
  <si>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</si>
  <si>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</si>
  <si>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</si>
  <si>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</si>
  <si>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</si>
  <si>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</si>
  <si>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</si>
  <si>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</si>
  <si>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</si>
  <si>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</si>
  <si>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</si>
  <si>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</si>
  <si>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</si>
  <si>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</si>
  <si>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</si>
  <si>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</si>
  <si>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</si>
  <si>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</si>
  <si>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</si>
  <si>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</si>
  <si>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</si>
  <si>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</si>
  <si>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</si>
  <si>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</si>
  <si>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</si>
  <si>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</si>
  <si>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</si>
  <si>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</si>
  <si>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</si>
  <si>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</si>
  <si>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</si>
  <si>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</si>
  <si>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</si>
  <si>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</si>
  <si>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</si>
  <si>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</si>
  <si>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</si>
  <si>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</si>
  <si>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</si>
  <si>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</si>
  <si>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</si>
  <si>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</si>
  <si>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</si>
  <si>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</si>
  <si>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</si>
  <si>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</si>
  <si>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</si>
  <si>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</si>
  <si>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</si>
  <si>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</si>
  <si>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</si>
  <si>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</si>
  <si>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</si>
  <si>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</si>
  <si>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</si>
  <si>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</si>
  <si>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</si>
  <si>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</si>
  <si>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</si>
  <si>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</si>
  <si>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</si>
  <si>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</si>
  <si>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</si>
  <si>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</si>
  <si>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</si>
  <si>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</si>
  <si>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</si>
  <si>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</si>
  <si>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</si>
  <si>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</si>
  <si>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</si>
  <si>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</si>
  <si>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</si>
  <si>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</si>
  <si>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</si>
  <si>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</si>
  <si>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</si>
  <si>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</si>
  <si>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</si>
  <si>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</si>
  <si>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</si>
  <si>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</si>
  <si>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</si>
  <si>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</si>
  <si>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</si>
  <si>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</si>
  <si>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</si>
  <si>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</si>
  <si>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</si>
  <si>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</si>
  <si>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</si>
  <si>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</si>
  <si>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</si>
  <si>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</si>
  <si>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</si>
  <si>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</si>
  <si>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</si>
  <si>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</si>
  <si>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</si>
  <si>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</si>
  <si>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</si>
  <si>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</si>
  <si>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</si>
  <si>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</si>
  <si>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</si>
  <si>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</si>
  <si>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</si>
  <si>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</si>
  <si>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</si>
  <si>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</si>
  <si>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</si>
  <si>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</si>
  <si>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</si>
  <si>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</si>
  <si>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</si>
  <si>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</si>
  <si>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</si>
  <si>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</si>
  <si>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</si>
  <si>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</si>
  <si>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</si>
  <si>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</si>
  <si>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</si>
  <si>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</si>
  <si>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</si>
  <si>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</si>
  <si>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</si>
  <si>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</si>
  <si>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</si>
  <si>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</si>
  <si>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</si>
  <si>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</si>
  <si>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</si>
  <si>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</si>
  <si>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</si>
  <si>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</si>
  <si>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</si>
  <si>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</si>
  <si>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</si>
  <si>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</si>
  <si>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</si>
  <si>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</si>
  <si>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</si>
  <si>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</si>
  <si>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</si>
  <si>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</si>
  <si>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</si>
  <si>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</si>
  <si>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</si>
  <si>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</si>
  <si>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</si>
  <si>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</si>
  <si>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</si>
  <si>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</si>
  <si>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</si>
  <si>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</si>
  <si>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</si>
  <si>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</si>
  <si>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</si>
  <si>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</si>
  <si>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</si>
  <si>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</si>
  <si>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</si>
  <si>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</si>
  <si>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</si>
  <si>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</si>
  <si>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</si>
  <si>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</si>
  <si>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</si>
  <si>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</si>
  <si>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</si>
  <si>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</si>
  <si>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</si>
  <si>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</si>
  <si>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</si>
  <si>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</si>
  <si>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</si>
  <si>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</si>
  <si>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</si>
  <si>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</si>
  <si>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</si>
  <si>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</si>
  <si>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</si>
  <si>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</si>
  <si>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</si>
  <si>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</si>
  <si>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</si>
  <si>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</si>
  <si>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</si>
  <si>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</si>
  <si>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</si>
  <si>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</si>
  <si>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</si>
  <si>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</si>
  <si>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</si>
  <si>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</si>
  <si>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</si>
  <si>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</si>
  <si>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</si>
  <si>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</si>
  <si>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</si>
  <si>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</si>
  <si>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</si>
  <si>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</si>
  <si>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</si>
  <si>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</si>
  <si>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</si>
  <si>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</si>
  <si>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</si>
  <si>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</si>
  <si>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</si>
  <si>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</si>
  <si>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</si>
  <si>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</si>
  <si>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</si>
  <si>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</si>
  <si>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</si>
  <si>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</si>
  <si>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</si>
  <si>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</si>
  <si>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</si>
  <si>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</si>
  <si>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</si>
  <si>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</si>
  <si>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</si>
  <si>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</si>
  <si>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</si>
  <si>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</si>
  <si>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</si>
  <si>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</si>
  <si>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</si>
  <si>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</si>
  <si>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</si>
  <si>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</si>
  <si>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</si>
  <si>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</si>
  <si>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</si>
  <si>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</si>
  <si>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</si>
  <si>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</si>
  <si>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</si>
  <si>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</si>
  <si>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</si>
  <si>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</si>
  <si>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</si>
  <si>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</si>
  <si>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</si>
  <si>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</si>
  <si>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</si>
  <si>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</si>
  <si>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</si>
  <si>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</si>
  <si>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</si>
  <si>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</si>
  <si>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</si>
  <si>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</si>
  <si>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</si>
  <si>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</si>
  <si>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</si>
  <si>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</si>
  <si>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</si>
  <si>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</si>
  <si>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</si>
  <si>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</si>
  <si>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</si>
  <si>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</si>
  <si>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</si>
  <si>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</si>
  <si>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</si>
  <si>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</si>
  <si>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</si>
  <si>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</si>
  <si>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</si>
  <si>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</si>
  <si>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</si>
  <si>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</si>
  <si>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</si>
  <si>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</si>
  <si>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</si>
  <si>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</si>
  <si>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</si>
  <si>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</si>
  <si>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</si>
  <si>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</si>
  <si>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</si>
  <si>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</si>
  <si>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</si>
  <si>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</si>
  <si>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</si>
  <si>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</si>
  <si>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</si>
  <si>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</si>
  <si>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</si>
  <si>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</si>
  <si>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</si>
  <si>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</si>
  <si>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</si>
  <si>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</si>
  <si>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</si>
  <si>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</si>
  <si>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</si>
  <si>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</si>
  <si>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</si>
  <si>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</si>
  <si>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</si>
  <si>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</si>
  <si>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</si>
  <si>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</si>
  <si>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</si>
  <si>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</si>
  <si>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</si>
  <si>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</si>
  <si>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</si>
  <si>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</si>
  <si>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</si>
  <si>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</si>
  <si>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</si>
  <si>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</si>
  <si>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</si>
  <si>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</si>
  <si>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</si>
  <si>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</si>
  <si>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</si>
  <si>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</si>
  <si>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</si>
  <si>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</si>
  <si>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</si>
  <si>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</si>
  <si>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</si>
  <si>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</si>
  <si>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</si>
  <si>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</si>
  <si>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</si>
  <si>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</si>
  <si>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</si>
  <si>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</si>
  <si>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</si>
  <si>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</si>
  <si>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</si>
  <si>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</si>
  <si>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</si>
  <si>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</si>
  <si>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</si>
  <si>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</si>
  <si>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</si>
  <si>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</si>
  <si>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</si>
  <si>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</si>
  <si>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</si>
  <si>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</si>
  <si>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</si>
  <si>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</si>
  <si>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</si>
  <si>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</si>
  <si>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</si>
  <si>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</si>
  <si>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</si>
  <si>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</si>
  <si>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</si>
  <si>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</si>
  <si>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</si>
  <si>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</si>
  <si>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</si>
  <si>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</si>
  <si>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</si>
  <si>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</si>
  <si>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</si>
  <si>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</si>
  <si>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</si>
  <si>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</si>
  <si>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</si>
  <si>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</si>
  <si>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</si>
  <si>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</si>
  <si>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</si>
  <si>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</si>
  <si>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</si>
  <si>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</si>
  <si>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</si>
  <si>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</si>
  <si>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</si>
  <si>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</si>
  <si>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</si>
  <si>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</si>
  <si>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</si>
  <si>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</si>
  <si>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</si>
  <si>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</si>
  <si>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</si>
  <si>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</si>
  <si>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</si>
  <si>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</si>
  <si>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</si>
  <si>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</si>
  <si>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</si>
  <si>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</si>
  <si>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</si>
  <si>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</si>
  <si>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</si>
  <si>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</si>
  <si>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</si>
  <si>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</si>
  <si>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</si>
  <si>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</si>
  <si>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</si>
  <si>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</si>
  <si>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</si>
  <si>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</si>
  <si>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</si>
  <si>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</si>
  <si>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</si>
  <si>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</si>
  <si>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</si>
  <si>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</si>
  <si>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</si>
  <si>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</si>
  <si>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</si>
  <si>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</si>
  <si>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</si>
  <si>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</si>
  <si>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</si>
  <si>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</si>
  <si>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</si>
  <si>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</si>
  <si>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</si>
  <si>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</si>
  <si>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</si>
  <si>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</si>
  <si>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</si>
  <si>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</si>
  <si>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</si>
  <si>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</si>
  <si>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</si>
  <si>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</si>
  <si>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</si>
  <si>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</si>
  <si>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</si>
  <si>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</si>
  <si>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</si>
  <si>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</si>
  <si>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</si>
  <si>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</si>
  <si>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</si>
  <si>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</si>
  <si>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</si>
  <si>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</si>
  <si>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</si>
  <si>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</si>
  <si>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</si>
  <si>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</si>
  <si>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</si>
  <si>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</si>
  <si>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</si>
  <si>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</si>
  <si>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</si>
  <si>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</si>
  <si>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</si>
  <si>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</si>
  <si>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</si>
  <si>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</si>
  <si>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</si>
  <si>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</si>
  <si>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</si>
  <si>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</si>
  <si>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</si>
  <si>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</si>
  <si>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</si>
  <si>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</si>
  <si>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</si>
  <si>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</si>
  <si>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</si>
  <si>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</si>
  <si>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</si>
  <si>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</si>
  <si>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</si>
  <si>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</si>
  <si>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</si>
  <si>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</si>
  <si>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</si>
  <si>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</si>
  <si>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</si>
  <si>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</si>
  <si>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</si>
  <si>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</si>
  <si>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</si>
  <si>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</si>
  <si>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</si>
  <si>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</si>
  <si>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</si>
  <si>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</si>
  <si>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</si>
  <si>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</si>
  <si>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</si>
  <si>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</si>
  <si>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</si>
  <si>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</si>
  <si>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</si>
  <si>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</si>
  <si>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</si>
  <si>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</si>
  <si>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</si>
  <si>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</si>
  <si>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</si>
  <si>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</si>
  <si>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</si>
  <si>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</si>
  <si>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</si>
  <si>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</si>
  <si>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</si>
  <si>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</si>
  <si>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</si>
  <si>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</si>
  <si>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</si>
  <si>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</si>
  <si>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</si>
  <si>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</si>
  <si>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</si>
  <si>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</si>
  <si>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</si>
  <si>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</si>
  <si>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</si>
  <si>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</si>
  <si>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</si>
  <si>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</si>
  <si>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</si>
  <si>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</si>
  <si>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</si>
  <si>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</si>
  <si>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</si>
  <si>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</si>
  <si>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</si>
  <si>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</si>
  <si>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</si>
  <si>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</si>
  <si>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</si>
  <si>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</si>
  <si>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</si>
  <si>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</si>
  <si>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</si>
  <si>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</si>
  <si>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</si>
  <si>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</si>
  <si>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</si>
  <si>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</si>
  <si>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</si>
  <si>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</si>
  <si>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</si>
  <si>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</si>
  <si>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</si>
  <si>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</si>
  <si>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</si>
  <si>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</si>
  <si>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</si>
  <si>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</si>
  <si>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</si>
  <si>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</si>
  <si>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</si>
  <si>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</si>
  <si>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</si>
  <si>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</si>
  <si>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</si>
  <si>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</si>
  <si>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</si>
  <si>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</si>
  <si>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</si>
  <si>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</si>
  <si>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</si>
  <si>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</si>
  <si>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</si>
  <si>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</si>
  <si>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</si>
  <si>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</si>
  <si>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</si>
  <si>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</si>
  <si>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</si>
  <si>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</si>
  <si>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</si>
  <si>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</si>
  <si>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</si>
  <si>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</si>
  <si>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</si>
  <si>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</si>
  <si>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</si>
  <si>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</si>
  <si>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</si>
  <si>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</si>
  <si>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</si>
  <si>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</si>
  <si>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</si>
  <si>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</si>
  <si>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</si>
  <si>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</si>
  <si>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</si>
  <si>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</si>
  <si>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</si>
  <si>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</si>
  <si>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</si>
  <si>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</si>
  <si>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</si>
  <si>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</si>
  <si>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</si>
  <si>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</si>
  <si>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</si>
  <si>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</si>
  <si>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</si>
  <si>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</si>
  <si>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</si>
  <si>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</si>
  <si>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</si>
  <si>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</si>
  <si>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</si>
  <si>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</si>
  <si>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</si>
  <si>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</si>
  <si>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</si>
  <si>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</si>
  <si>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</si>
  <si>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</si>
  <si>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</si>
  <si>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</si>
  <si>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</si>
  <si>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</si>
  <si>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</si>
  <si>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</si>
  <si>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</si>
  <si>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</si>
  <si>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</si>
  <si>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</si>
  <si>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</si>
  <si>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</si>
  <si>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</si>
  <si>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</si>
  <si>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</si>
  <si>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</si>
  <si>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</si>
  <si>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</si>
  <si>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</si>
  <si>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</si>
  <si>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</si>
  <si>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</si>
  <si>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</si>
  <si>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</si>
  <si>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</si>
  <si>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</si>
  <si>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</si>
  <si>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</si>
  <si>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</si>
  <si>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</si>
  <si>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</si>
  <si>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</si>
  <si>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</si>
  <si>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</si>
  <si>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</si>
  <si>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</si>
  <si>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</si>
  <si>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</si>
  <si>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</si>
  <si>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</si>
  <si>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</si>
  <si>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</si>
  <si>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</si>
  <si>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</si>
  <si>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</si>
  <si>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</si>
  <si>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</si>
  <si>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</si>
  <si>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</si>
  <si>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</si>
  <si>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</si>
  <si>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</si>
  <si>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</si>
  <si>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</si>
  <si>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</si>
  <si>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</si>
  <si>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</si>
  <si>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</si>
  <si>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</si>
  <si>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</si>
  <si>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</si>
  <si>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</si>
  <si>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</si>
  <si>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</si>
  <si>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</si>
  <si>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</si>
  <si>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</si>
  <si>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</si>
  <si>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</si>
  <si>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</si>
  <si>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</si>
  <si>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</si>
  <si>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</si>
  <si>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</si>
  <si>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</si>
  <si>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</si>
  <si>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</si>
  <si>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</si>
  <si>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</si>
  <si>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</si>
  <si>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</si>
  <si>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</si>
  <si>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</si>
  <si>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</si>
  <si>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</si>
  <si>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</si>
  <si>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</si>
  <si>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</si>
  <si>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</si>
  <si>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</si>
  <si>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</si>
  <si>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</si>
  <si>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</si>
  <si>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</si>
  <si>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</si>
  <si>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</si>
  <si>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</si>
  <si>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</si>
  <si>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</si>
  <si>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</si>
  <si>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</si>
  <si>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</si>
  <si>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</si>
  <si>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</si>
  <si>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</si>
  <si>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</si>
  <si>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</si>
  <si>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</si>
  <si>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</si>
  <si>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</si>
  <si>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</si>
  <si>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</si>
  <si>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</si>
  <si>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</si>
  <si>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</si>
  <si>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</si>
  <si>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</si>
  <si>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</si>
  <si>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</si>
  <si>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</si>
  <si>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</si>
  <si>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</si>
  <si>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</si>
  <si>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</si>
  <si>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</si>
  <si>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</si>
  <si>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</si>
  <si>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</si>
  <si>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</si>
  <si>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</si>
  <si>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</si>
  <si>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</si>
  <si>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</si>
  <si>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</si>
  <si>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</si>
  <si>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</si>
  <si>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</si>
  <si>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</si>
  <si>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</si>
  <si>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</si>
  <si>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</si>
  <si>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</si>
  <si>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</si>
  <si>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</si>
  <si>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</si>
  <si>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</si>
  <si>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</si>
  <si>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</si>
  <si>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</si>
  <si>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</si>
  <si>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</si>
  <si>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</si>
  <si>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</si>
  <si>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</si>
  <si>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</si>
  <si>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</si>
  <si>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</si>
  <si>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</si>
  <si>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</si>
  <si>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</si>
  <si>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</si>
  <si>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</si>
  <si>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</si>
  <si>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</si>
  <si>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</si>
  <si>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</si>
  <si>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</si>
  <si>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</si>
  <si>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</si>
  <si>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</si>
  <si>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</si>
  <si>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</si>
  <si>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</si>
  <si>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</si>
  <si>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</si>
  <si>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</si>
  <si>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</si>
  <si>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</si>
  <si>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</si>
  <si>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</si>
  <si>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</si>
  <si>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</si>
  <si>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</si>
  <si>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</si>
  <si>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</si>
  <si>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</si>
  <si>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</si>
  <si>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</si>
  <si>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</si>
  <si>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</si>
  <si>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</si>
  <si>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</si>
  <si>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</si>
  <si>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</si>
  <si>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</si>
  <si>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</si>
  <si>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</si>
  <si>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</si>
  <si>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</si>
  <si>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</si>
  <si>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</si>
  <si>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</si>
  <si>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</si>
  <si>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</si>
  <si>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</si>
  <si>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</si>
  <si>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</si>
  <si>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</si>
  <si>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</si>
  <si>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</si>
  <si>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</si>
  <si>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</si>
  <si>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</si>
  <si>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</si>
  <si>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</si>
  <si>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</si>
  <si>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</si>
  <si>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</si>
  <si>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</si>
  <si>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</si>
  <si>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</si>
  <si>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</si>
  <si>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</si>
  <si>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</si>
  <si>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</si>
  <si>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</si>
  <si>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</si>
  <si>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</si>
  <si>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</si>
  <si>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</si>
  <si>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</si>
  <si>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</si>
  <si>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</si>
  <si>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</si>
  <si>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</si>
  <si>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</si>
  <si>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</si>
  <si>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</si>
  <si>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</si>
  <si>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</si>
  <si>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</si>
  <si>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</si>
  <si>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</si>
  <si>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</si>
  <si>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</si>
  <si>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</si>
  <si>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</si>
  <si>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</si>
  <si>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</si>
  <si>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</si>
  <si>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</si>
  <si>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</si>
  <si>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</si>
  <si>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</si>
  <si>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</si>
  <si>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</si>
  <si>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</si>
  <si>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</si>
  <si>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</si>
  <si>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</si>
  <si>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</si>
  <si>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</si>
  <si>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</si>
  <si>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</si>
  <si>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</si>
  <si>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</si>
  <si>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</si>
  <si>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</si>
  <si>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</si>
  <si>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</si>
  <si>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</si>
  <si>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</si>
  <si>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</si>
  <si>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</si>
  <si>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</si>
  <si>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</si>
  <si>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</si>
  <si>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</si>
  <si>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</si>
  <si>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</si>
  <si>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</si>
  <si>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</si>
  <si>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</si>
  <si>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</si>
  <si>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</si>
  <si>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</si>
  <si>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</si>
  <si>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</si>
  <si>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</si>
  <si>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</si>
  <si>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</si>
  <si>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</si>
  <si>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</si>
  <si>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</si>
  <si>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</si>
  <si>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</si>
  <si>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</si>
  <si>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</si>
  <si>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</si>
  <si>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</si>
  <si>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</si>
  <si>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</si>
  <si>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</si>
  <si>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</si>
  <si>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</si>
  <si>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</si>
  <si>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</si>
  <si>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</si>
  <si>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</si>
  <si>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</si>
  <si>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</si>
  <si>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</si>
  <si>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</si>
  <si>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</si>
  <si>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</si>
  <si>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</si>
  <si>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</si>
  <si>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</si>
  <si>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</si>
  <si>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</si>
  <si>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</si>
  <si>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</si>
  <si>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</si>
  <si>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</si>
  <si>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</si>
  <si>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</si>
  <si>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</si>
  <si>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</si>
  <si>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</si>
  <si>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</si>
  <si>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</si>
  <si>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</si>
  <si>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</si>
  <si>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</si>
  <si>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</si>
  <si>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</si>
  <si>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</si>
  <si>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</si>
  <si>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</si>
  <si>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</si>
  <si>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</si>
  <si>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</si>
  <si>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</si>
  <si>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</si>
  <si>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</si>
  <si>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</si>
  <si>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</si>
  <si>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</si>
  <si>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</si>
  <si>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</si>
  <si>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</si>
  <si>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</si>
  <si>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</si>
  <si>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</si>
  <si>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</si>
  <si>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</si>
  <si>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</si>
  <si>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</si>
  <si>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</si>
  <si>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</si>
  <si>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</si>
  <si>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</si>
  <si>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</si>
  <si>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</si>
  <si>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</si>
  <si>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</si>
  <si>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</si>
  <si>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</si>
  <si>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</si>
  <si>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</si>
  <si>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</si>
  <si>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</si>
  <si>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</si>
  <si>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</si>
  <si>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</si>
  <si>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</si>
  <si>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</si>
  <si>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</si>
  <si>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</si>
  <si>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</si>
  <si>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</si>
  <si>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</si>
  <si>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</si>
  <si>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</si>
  <si>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</si>
  <si>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</si>
  <si>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</si>
  <si>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</si>
  <si>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</si>
  <si>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</si>
  <si>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</si>
  <si>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</si>
  <si>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</si>
  <si>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</si>
  <si>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</si>
  <si>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</si>
  <si>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</si>
  <si>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</si>
  <si>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</si>
  <si>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</si>
  <si>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</si>
  <si>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</si>
  <si>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</si>
  <si>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</si>
  <si>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</si>
  <si>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</si>
  <si>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</si>
  <si>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</si>
  <si>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</si>
  <si>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</si>
  <si>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</si>
  <si>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</si>
  <si>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</si>
  <si>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</si>
  <si>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</si>
  <si>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</si>
  <si>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</si>
  <si>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</si>
  <si>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</si>
  <si>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</si>
  <si>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</si>
  <si>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</si>
  <si>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</si>
  <si>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</si>
  <si>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</si>
  <si>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</si>
  <si>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</si>
  <si>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</si>
  <si>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</si>
  <si>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</si>
  <si>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</si>
  <si>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</si>
  <si>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</si>
  <si>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</si>
  <si>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</si>
  <si>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</si>
  <si>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</si>
  <si>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</si>
  <si>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</si>
  <si>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</si>
  <si>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</si>
  <si>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</si>
  <si>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</si>
  <si>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</si>
  <si>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</si>
  <si>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</si>
  <si>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</si>
  <si>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</si>
  <si>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</si>
  <si>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</si>
  <si>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</si>
  <si>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</si>
  <si>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</si>
  <si>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</si>
  <si>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</si>
  <si>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</si>
  <si>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</si>
  <si>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</si>
  <si>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</si>
  <si>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</si>
  <si>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</si>
  <si>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</si>
  <si>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</si>
  <si>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</si>
  <si>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</si>
  <si>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</si>
  <si>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</si>
  <si>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</si>
  <si>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</si>
  <si>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</si>
  <si>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</si>
  <si>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</si>
  <si>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</si>
  <si>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</si>
  <si>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</si>
  <si>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</si>
  <si>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</si>
  <si>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</si>
  <si>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</si>
  <si>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</si>
  <si>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</si>
  <si>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</si>
  <si>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</si>
  <si>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</si>
  <si>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</si>
  <si>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</si>
  <si>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</si>
  <si>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</si>
  <si>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</si>
  <si>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</si>
  <si>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</si>
  <si>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</si>
  <si>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</si>
  <si>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</si>
  <si>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</si>
  <si>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</si>
  <si>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</si>
  <si>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</si>
  <si>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</si>
  <si>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</si>
  <si>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</si>
  <si>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</si>
  <si>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</si>
  <si>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</si>
  <si>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</si>
  <si>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</si>
  <si>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</si>
  <si>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</si>
  <si>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</si>
  <si>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</si>
  <si>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</si>
  <si>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</si>
  <si>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</si>
  <si>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</si>
  <si>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</si>
  <si>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</si>
  <si>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</si>
  <si>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</si>
  <si>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</si>
  <si>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</si>
  <si>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</si>
  <si>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</si>
  <si>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</si>
  <si>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</si>
  <si>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</si>
  <si>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</si>
  <si>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</si>
  <si>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</si>
  <si>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</si>
  <si>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</si>
  <si>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</si>
  <si>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</si>
  <si>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</si>
  <si>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</si>
  <si>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</si>
  <si>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</si>
  <si>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</si>
  <si>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</si>
  <si>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</si>
  <si>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</si>
  <si>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</si>
  <si>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</si>
  <si>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</si>
  <si>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</si>
  <si>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</si>
  <si>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</si>
  <si>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</si>
  <si>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</si>
  <si>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</si>
  <si>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</si>
  <si>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</si>
  <si>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</si>
  <si>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</si>
  <si>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</si>
  <si>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</si>
  <si>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</si>
  <si>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</si>
  <si>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</si>
  <si>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</si>
  <si>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</si>
  <si>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</si>
  <si>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</si>
  <si>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</si>
  <si>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</si>
  <si>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</si>
  <si>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</si>
  <si>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</si>
  <si>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</si>
  <si>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</si>
  <si>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</si>
  <si>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</si>
  <si>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</si>
  <si>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</si>
  <si>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</si>
  <si>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</si>
  <si>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</si>
  <si>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</si>
  <si>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</si>
  <si>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</si>
  <si>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</si>
  <si>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</si>
  <si>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</si>
  <si>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</si>
  <si>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</si>
  <si>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</si>
  <si>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</si>
  <si>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</si>
  <si>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</si>
  <si>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</si>
  <si>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</si>
  <si>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</si>
  <si>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</si>
  <si>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</si>
  <si>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</si>
  <si>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</si>
  <si>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</si>
  <si>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</si>
  <si>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</si>
  <si>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</si>
  <si>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</si>
  <si>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</si>
  <si>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</si>
  <si>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</si>
  <si>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</si>
  <si>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</si>
  <si>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</si>
  <si>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</si>
  <si>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</si>
  <si>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</si>
  <si>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</si>
  <si>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</si>
  <si>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</si>
  <si>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</si>
  <si>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</si>
  <si>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</si>
  <si>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</si>
  <si>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</si>
  <si>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</si>
  <si>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</si>
  <si>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</si>
  <si>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</si>
  <si>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</si>
  <si>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</si>
  <si>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</si>
  <si>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</si>
  <si>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</si>
  <si>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</si>
  <si>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</si>
  <si>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</si>
  <si>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</si>
  <si>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</si>
  <si>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</si>
  <si>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</si>
  <si>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</si>
  <si>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</si>
  <si>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</si>
  <si>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</si>
  <si>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</si>
  <si>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</si>
  <si>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</si>
  <si>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</si>
  <si>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</si>
  <si>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</si>
  <si>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</si>
  <si>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</si>
  <si>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</si>
  <si>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</si>
  <si>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</si>
  <si>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</si>
  <si>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</si>
  <si>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</si>
  <si>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</si>
  <si>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</si>
  <si>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</si>
  <si>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</si>
  <si>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</si>
  <si>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</si>
  <si>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</si>
  <si>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</si>
  <si>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</si>
  <si>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</si>
  <si>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</si>
  <si>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</si>
  <si>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</si>
  <si>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</si>
  <si>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</si>
  <si>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</si>
  <si>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</si>
  <si>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</si>
  <si>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</si>
  <si>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</si>
  <si>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</si>
  <si>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</si>
  <si>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</si>
  <si>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</si>
  <si>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</si>
  <si>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</si>
  <si>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</si>
  <si>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</si>
  <si>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</si>
  <si>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</si>
  <si>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</si>
  <si>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</si>
  <si>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</si>
  <si>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</si>
  <si>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</si>
  <si>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</si>
  <si>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</si>
  <si>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</si>
  <si>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</si>
  <si>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</si>
  <si>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</si>
  <si>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</si>
  <si>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</si>
  <si>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</si>
  <si>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</si>
  <si>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</si>
  <si>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</si>
  <si>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</si>
  <si>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</si>
  <si>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</si>
  <si>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</si>
  <si>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</si>
  <si>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</si>
  <si>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</si>
  <si>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</si>
  <si>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</si>
  <si>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</si>
  <si>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</si>
  <si>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</si>
  <si>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</si>
  <si>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</si>
  <si>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</si>
  <si>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</si>
  <si>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</si>
  <si>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</si>
  <si>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</si>
  <si>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</si>
  <si>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</si>
  <si>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</si>
  <si>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</si>
  <si>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</si>
  <si>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</si>
  <si>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</si>
  <si>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</si>
  <si>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</si>
  <si>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</si>
  <si>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</si>
  <si>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</si>
  <si>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</si>
  <si>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</si>
  <si>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</si>
  <si>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</si>
  <si>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</si>
  <si>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</si>
  <si>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</si>
  <si>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</si>
  <si>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</si>
  <si>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</si>
  <si>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</si>
  <si>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</si>
  <si>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</si>
  <si>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</si>
  <si>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</si>
  <si>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</si>
  <si>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</si>
  <si>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</si>
  <si>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</si>
  <si>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</si>
  <si>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</si>
  <si>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</si>
  <si>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</si>
  <si>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</si>
  <si>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</si>
  <si>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</si>
  <si>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</si>
  <si>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</si>
  <si>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</si>
  <si>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</si>
  <si>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</si>
  <si>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</si>
  <si>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</si>
  <si>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</si>
  <si>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</si>
  <si>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</si>
  <si>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</si>
  <si>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</si>
  <si>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</si>
  <si>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</si>
  <si>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</si>
  <si>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</si>
  <si>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</si>
  <si>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</si>
  <si>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</si>
  <si>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</si>
  <si>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</si>
  <si>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</si>
  <si>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</si>
  <si>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</si>
  <si>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</si>
  <si>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</si>
  <si>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</si>
  <si>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</si>
  <si>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</si>
  <si>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</si>
  <si>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</si>
  <si>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</si>
  <si>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</si>
  <si>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</si>
  <si>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</si>
  <si>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</si>
  <si>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</si>
  <si>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</si>
  <si>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</si>
  <si>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</si>
  <si>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</si>
  <si>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</si>
  <si>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</si>
  <si>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</si>
  <si>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</si>
  <si>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</si>
  <si>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</si>
  <si>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</si>
  <si>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</si>
  <si>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</si>
  <si>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</si>
  <si>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</si>
  <si>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</si>
  <si>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</si>
  <si>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</si>
  <si>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</si>
  <si>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</si>
  <si>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</si>
  <si>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</si>
  <si>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</si>
  <si>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</si>
  <si>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</si>
  <si>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</si>
  <si>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</si>
  <si>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</si>
  <si>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</si>
  <si>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</si>
  <si>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</si>
  <si>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</si>
  <si>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</si>
  <si>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</si>
  <si>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</si>
  <si>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</si>
  <si>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</si>
  <si>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</si>
  <si>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</si>
  <si>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</si>
  <si>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</si>
  <si>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</si>
  <si>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</si>
  <si>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</si>
  <si>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</si>
  <si>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</si>
  <si>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</si>
  <si>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</si>
  <si>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</si>
  <si>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</si>
  <si>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</si>
  <si>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</si>
  <si>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</si>
  <si>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</si>
  <si>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</si>
  <si>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</si>
  <si>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</si>
  <si>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</si>
  <si>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</si>
  <si>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</si>
  <si>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</si>
  <si>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</si>
  <si>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</si>
  <si>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</si>
  <si>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</si>
  <si>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</si>
  <si>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</si>
  <si>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</si>
  <si>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</si>
  <si>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</si>
  <si>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</si>
  <si>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</si>
  <si>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</si>
  <si>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</si>
  <si>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</si>
  <si>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</si>
  <si>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</si>
  <si>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</si>
  <si>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</si>
  <si>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</si>
  <si>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</si>
  <si>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</si>
  <si>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</si>
  <si>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</si>
  <si>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</si>
  <si>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</si>
  <si>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</si>
  <si>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</si>
  <si>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</si>
  <si>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</si>
  <si>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</si>
  <si>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</si>
  <si>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</si>
  <si>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</si>
  <si>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</si>
  <si>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</si>
  <si>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</si>
  <si>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</si>
  <si>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</si>
  <si>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</si>
  <si>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</si>
  <si>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</si>
  <si>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</si>
  <si>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</si>
  <si>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</si>
  <si>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</si>
  <si>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</si>
  <si>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</si>
  <si>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</si>
  <si>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</si>
  <si>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</si>
  <si>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</si>
  <si>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</si>
  <si>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</si>
  <si>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</si>
  <si>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</si>
  <si>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</si>
  <si>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</si>
  <si>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</si>
  <si>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</si>
  <si>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</si>
  <si>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</si>
  <si>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</si>
  <si>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</si>
  <si>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</si>
  <si>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</si>
  <si>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</si>
  <si>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</si>
  <si>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</si>
  <si>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</si>
  <si>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</si>
  <si>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</si>
  <si>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</si>
  <si>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</si>
  <si>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</si>
  <si>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</si>
  <si>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</si>
  <si>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</si>
  <si>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</si>
  <si>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 Category</t>
  </si>
  <si>
    <t>Column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</si>
  <si>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</si>
  <si>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</si>
  <si>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</si>
  <si>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</si>
  <si>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</si>
  <si>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</si>
  <si>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</si>
  <si>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</si>
  <si>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</si>
  <si>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</si>
  <si>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</si>
  <si>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</si>
  <si>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</si>
  <si>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</si>
  <si>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</si>
  <si>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</si>
  <si>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</si>
  <si>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</si>
  <si>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</si>
  <si>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</si>
  <si>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</si>
  <si>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</si>
  <si>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</si>
  <si>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</si>
  <si>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Row Labels</t>
  </si>
  <si>
    <t>Grand Total</t>
  </si>
  <si>
    <t>film &amp; video</t>
  </si>
  <si>
    <t>journalism</t>
  </si>
  <si>
    <t>music</t>
  </si>
  <si>
    <t>publishing</t>
  </si>
  <si>
    <t>food</t>
  </si>
  <si>
    <t>games</t>
  </si>
  <si>
    <t>photography</t>
  </si>
  <si>
    <t>theater</t>
  </si>
  <si>
    <t>technology</t>
  </si>
  <si>
    <t xml:space="preserve">date created conversion </t>
  </si>
  <si>
    <t>date ended conversion</t>
  </si>
  <si>
    <t>Number Successful</t>
  </si>
  <si>
    <t>Number Failed</t>
  </si>
  <si>
    <t>Number Canceled</t>
  </si>
  <si>
    <t>Total Projects</t>
  </si>
  <si>
    <t>Percentage Successful</t>
  </si>
  <si>
    <t xml:space="preserve">Percentage Failed </t>
  </si>
  <si>
    <t>Percentage Canceled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</si>
  <si>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</si>
  <si>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</si>
  <si>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</si>
  <si>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</si>
  <si>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</si>
  <si>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</si>
  <si>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</si>
  <si>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</si>
  <si>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</si>
  <si>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</si>
  <si>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(All)</t>
  </si>
  <si>
    <t>Count of outcome</t>
  </si>
  <si>
    <t>Years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</si>
  <si>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</si>
  <si>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</si>
  <si>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</si>
  <si>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</si>
  <si>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</si>
  <si>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</si>
  <si>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</si>
  <si>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</si>
  <si>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</si>
  <si>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</si>
  <si>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</si>
  <si>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</si>
  <si>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Mean</t>
  </si>
  <si>
    <t>Median</t>
  </si>
  <si>
    <t>Min</t>
  </si>
  <si>
    <t>Max</t>
  </si>
  <si>
    <t xml:space="preserve">standard deviation </t>
  </si>
  <si>
    <t>variance per backers</t>
  </si>
  <si>
    <t>1000 to 4999</t>
  </si>
  <si>
    <t xml:space="preserve">Goal </t>
  </si>
  <si>
    <t>Lees than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</si>
</sst>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[$-409]mmm\-yy;@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Calibri"/>
      <family val="2"/>
      <scheme val="minor"/>
    </font>
    <font>
      <sz val="12"/>
      <color rgb="FF2B2B2B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19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4" fontId="18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6" fillId="0" borderId="0" xfId="0" applyFont="1"/>
    <xf numFmtId="0" fontId="0" fillId="0" borderId="0" xfId="42" applyNumberFormat="1" applyFont="1"/>
    <xf numFmtId="0" fontId="16" fillId="33" borderId="0" xfId="0" applyFont="1" applyFill="1"/>
    <xf numFmtId="0" fontId="16" fillId="34" borderId="0" xfId="0" applyFont="1" applyFill="1" applyAlignment="1">
      <alignment horizontal="center" vertical="center"/>
    </xf>
    <xf numFmtId="14" fontId="16" fillId="34" borderId="0" xfId="0" applyNumberFormat="1" applyFont="1" applyFill="1" applyAlignment="1">
      <alignment horizontal="center"/>
    </xf>
    <xf numFmtId="0" fontId="0" fillId="0" borderId="0" xfId="0" applyNumberFormat="1"/>
    <xf numFmtId="0" fontId="0" fillId="0" borderId="0" xfId="0" applyFill="1"/>
    <xf numFmtId="0" fontId="16" fillId="0" borderId="0" xfId="0" applyFont="1" applyAlignment="1">
      <alignment horizontal="right"/>
    </xf>
    <xf numFmtId="9" fontId="0" fillId="0" borderId="0" xfId="42" applyFont="1" applyAlignment="1">
      <alignment horizontal="center"/>
    </xf>
    <xf numFmtId="9" fontId="0" fillId="0" borderId="0" xfId="0" applyNumberFormat="1" applyAlignment="1">
      <alignment horizontal="center" vertical="center"/>
    </xf>
    <xf numFmtId="9" fontId="0" fillId="0" borderId="0" xfId="42" applyFont="1" applyAlignment="1">
      <alignment horizontal="center" vertical="center"/>
    </xf>
    <xf numFmtId="0" fontId="16" fillId="0" borderId="0" xfId="0" applyFont="1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0070C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0070C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[CrowdfundingBook.xlsx]Category!PivotTable1</c:name>
    <c:fmtId val="0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341917236307"/>
          <c:y val="0.14041850220264318"/>
          <c:w val="0.76868867353119319"/>
          <c:h val="0.73584220749939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E9-B745-82FE-23F82C7D8A18}"/>
            </c:ext>
          </c:extLst>
        </c:ser>
        <c:ser>
          <c:idx val="1"/>
          <c:order val="1"/>
          <c:tx>
            <c:strRef>
              <c:f>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9EF-6346-BFCE-9676E6963321}"/>
            </c:ext>
          </c:extLst>
        </c:ser>
        <c:ser>
          <c:idx val="2"/>
          <c:order val="2"/>
          <c:tx>
            <c:strRef>
              <c:f>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9EF-6346-BFCE-9676E6963321}"/>
            </c:ext>
          </c:extLst>
        </c:ser>
        <c:ser>
          <c:idx val="3"/>
          <c:order val="3"/>
          <c:tx>
            <c:strRef>
              <c:f>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9EF-6346-BFCE-9676E69633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38407775"/>
        <c:axId val="1238409487"/>
      </c:barChart>
      <c:catAx>
        <c:axId val="12384077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Category</a:t>
                </a:r>
              </a:p>
            </c:rich>
          </c:tx>
          <c:layout>
            <c:manualLayout>
              <c:xMode val="edge"/>
              <c:yMode val="edge"/>
              <c:x val="0.47205332939939887"/>
              <c:y val="0.942782441291754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409487"/>
        <c:crosses val="autoZero"/>
        <c:auto val="1"/>
        <c:lblAlgn val="ctr"/>
        <c:lblOffset val="100"/>
        <c:noMultiLvlLbl val="0"/>
      </c:catAx>
      <c:valAx>
        <c:axId val="123840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Outome</a:t>
                </a:r>
              </a:p>
            </c:rich>
          </c:tx>
          <c:layout>
            <c:manualLayout>
              <c:xMode val="edge"/>
              <c:yMode val="edge"/>
              <c:x val="1.5560493462907301E-2"/>
              <c:y val="0.424231676436921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407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[CrowdfundingBook.xlsx]Subcategory!PivotTable2</c:name>
    <c:fmtId val="0"/>
  </c:pivotSource>
  <c:chart>
    <c:autoTitleDeleted val="0"/>
    <c:pivotFmts>
      <c:pivotFmt>
        <c:idx val="0"/>
        <c:spPr>
          <a:solidFill>
            <a:schemeClr val="bg2">
              <a:lumMod val="9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Subcategory!$B$4:$B$5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01-D247-85ED-85BF41F83235}"/>
            </c:ext>
          </c:extLst>
        </c:ser>
        <c:ser>
          <c:idx val="1"/>
          <c:order val="1"/>
          <c:tx>
            <c:strRef>
              <c:f>Subcategory!$C$4:$C$5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4D92-7742-985D-741EC50E0D78}"/>
            </c:ext>
          </c:extLst>
        </c:ser>
        <c:ser>
          <c:idx val="2"/>
          <c:order val="2"/>
          <c:tx>
            <c:strRef>
              <c:f>Subcategory!$D$4:$D$5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4D92-7742-985D-741EC50E0D78}"/>
            </c:ext>
          </c:extLst>
        </c:ser>
        <c:ser>
          <c:idx val="3"/>
          <c:order val="3"/>
          <c:tx>
            <c:strRef>
              <c:f>Subcategory!$E$4:$E$5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4D92-7742-985D-741EC50E0D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5738607"/>
        <c:axId val="1240876431"/>
      </c:barChart>
      <c:catAx>
        <c:axId val="1315738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876431"/>
        <c:crosses val="autoZero"/>
        <c:auto val="1"/>
        <c:lblAlgn val="ctr"/>
        <c:lblOffset val="100"/>
        <c:noMultiLvlLbl val="0"/>
      </c:catAx>
      <c:valAx>
        <c:axId val="124087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73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[CrowdfundingBook.xlsx]Country!PivotTable3</c:name>
    <c:fmtId val="0"/>
  </c:pivotSource>
  <c:chart>
    <c:autoTitleDeleted val="0"/>
    <c:pivotFmts>
      <c:pivotFmt>
        <c:idx val="0"/>
        <c:spPr>
          <a:solidFill>
            <a:schemeClr val="bg2">
              <a:lumMod val="9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5358705161854769E-2"/>
          <c:y val="7.407407407407407E-2"/>
          <c:w val="0.72267825896762905"/>
          <c:h val="0.841674686497521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Country!$B$4:$B$5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Country!$A$6:$A$13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Country!$B$6:$B$13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0B-1A43-A9D7-10258AB96B8F}"/>
            </c:ext>
          </c:extLst>
        </c:ser>
        <c:ser>
          <c:idx val="1"/>
          <c:order val="1"/>
          <c:tx>
            <c:strRef>
              <c:f>Country!$C$4:$C$5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Country!$A$6:$A$13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Country!$C$6:$C$13</c:f>
              <c:numCache>
                <c:formatCode>General</c:formatCode>
                <c:ptCount val="7"/>
                <c:pt idx="0">
                  <c:v>16</c:v>
                </c:pt>
                <c:pt idx="1">
                  <c:v>19</c:v>
                </c:pt>
                <c:pt idx="2">
                  <c:v>6</c:v>
                </c:pt>
                <c:pt idx="3">
                  <c:v>12</c:v>
                </c:pt>
                <c:pt idx="4">
                  <c:v>18</c:v>
                </c:pt>
                <c:pt idx="5">
                  <c:v>19</c:v>
                </c:pt>
                <c:pt idx="6">
                  <c:v>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0B-1A43-A9D7-10258AB96B8F}"/>
            </c:ext>
          </c:extLst>
        </c:ser>
        <c:ser>
          <c:idx val="2"/>
          <c:order val="2"/>
          <c:tx>
            <c:strRef>
              <c:f>Country!$D$4:$D$5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Country!$A$6:$A$13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Country!$D$6:$D$13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6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0B-1A43-A9D7-10258AB96B8F}"/>
            </c:ext>
          </c:extLst>
        </c:ser>
        <c:ser>
          <c:idx val="3"/>
          <c:order val="3"/>
          <c:tx>
            <c:strRef>
              <c:f>Country!$E$4:$E$5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Country!$A$6:$A$13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Country!$E$6:$E$13</c:f>
              <c:numCache>
                <c:formatCode>General</c:formatCode>
                <c:ptCount val="7"/>
                <c:pt idx="0">
                  <c:v>24</c:v>
                </c:pt>
                <c:pt idx="1">
                  <c:v>22</c:v>
                </c:pt>
                <c:pt idx="2">
                  <c:v>12</c:v>
                </c:pt>
                <c:pt idx="3">
                  <c:v>17</c:v>
                </c:pt>
                <c:pt idx="4">
                  <c:v>28</c:v>
                </c:pt>
                <c:pt idx="5">
                  <c:v>26</c:v>
                </c:pt>
                <c:pt idx="6">
                  <c:v>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40B-1A43-A9D7-10258AB96B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41368335"/>
        <c:axId val="1241281535"/>
      </c:barChart>
      <c:catAx>
        <c:axId val="1241368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281535"/>
        <c:crosses val="autoZero"/>
        <c:auto val="1"/>
        <c:lblAlgn val="ctr"/>
        <c:lblOffset val="100"/>
        <c:noMultiLvlLbl val="0"/>
      </c:catAx>
      <c:valAx>
        <c:axId val="1241281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368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129609839569385"/>
          <c:y val="0.30940959851501454"/>
          <c:w val="9.1967303832998865E-2"/>
          <c:h val="0.259507499775455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vs Years!PivotTable8</c:name>
    <c:fmtId val="0"/>
  </c:pivotSource>
  <c:chart>
    <c:autoTitleDeleted val="0"/>
    <c:pivotFmts>
      <c:pivotFmt>
        <c:idx val="0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206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2692038495188102E-2"/>
          <c:y val="7.407407407407407E-2"/>
          <c:w val="0.69614085739282594"/>
          <c:h val="0.8416746864975212"/>
        </c:manualLayout>
      </c:layout>
      <c:lineChart>
        <c:grouping val="standard"/>
        <c:varyColors val="0"/>
        <c:ser>
          <c:idx val="0"/>
          <c:order val="0"/>
          <c:tx>
            <c:strRef>
              <c:f>'Outcome vs Years'!$B$4:$B$5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'Outcome vs Years'!$A$6:$A$18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vs Years'!$B$6:$B$18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E5-214A-9785-9355DE8C3EE2}"/>
            </c:ext>
          </c:extLst>
        </c:ser>
        <c:ser>
          <c:idx val="1"/>
          <c:order val="1"/>
          <c:tx>
            <c:strRef>
              <c:f>'Outcome vs Years'!$C$4:$C$5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'Outcome vs Years'!$A$6:$A$18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vs Years'!$C$6:$C$18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E5-214A-9785-9355DE8C3EE2}"/>
            </c:ext>
          </c:extLst>
        </c:ser>
        <c:ser>
          <c:idx val="2"/>
          <c:order val="2"/>
          <c:tx>
            <c:strRef>
              <c:f>'Outcome vs Years'!$D$4:$D$5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'Outcome vs Years'!$A$6:$A$18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vs Years'!$D$6:$D$18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E5-214A-9785-9355DE8C3E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4453471"/>
        <c:axId val="2085025663"/>
      </c:lineChart>
      <c:catAx>
        <c:axId val="2084453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025663"/>
        <c:crosses val="autoZero"/>
        <c:auto val="1"/>
        <c:lblAlgn val="ctr"/>
        <c:lblOffset val="100"/>
        <c:noMultiLvlLbl val="0"/>
      </c:catAx>
      <c:valAx>
        <c:axId val="2085025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4453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>
                    <a:lumMod val="65000"/>
                    <a:lumOff val="35000"/>
                  </a:schemeClr>
                </a:solidFill>
              </a:rPr>
              <a:t>Outcomes</a:t>
            </a:r>
            <a:r>
              <a:rPr lang="en-US" baseline="0">
                <a:solidFill>
                  <a:schemeClr val="tx1">
                    <a:lumMod val="65000"/>
                    <a:lumOff val="35000"/>
                  </a:schemeClr>
                </a:solidFill>
              </a:rPr>
              <a:t> Based on Goa</a:t>
            </a:r>
            <a:r>
              <a:rPr lang="en-US">
                <a:solidFill>
                  <a:schemeClr val="tx1">
                    <a:lumMod val="65000"/>
                    <a:lumOff val="35000"/>
                  </a:schemeClr>
                </a:solidFill>
              </a:rPr>
              <a:t>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1692138661558185E-2"/>
          <c:y val="5.9664183051974552E-2"/>
          <c:w val="0.9487404391982307"/>
          <c:h val="0.78286880166850548"/>
        </c:manualLayout>
      </c:layout>
      <c:lineChart>
        <c:grouping val="standard"/>
        <c:varyColors val="0"/>
        <c:ser>
          <c:idx val="0"/>
          <c:order val="0"/>
          <c:tx>
            <c:strRef>
              <c:f>Countifs!$F$1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Countifs!$A$2:$A$13</c:f>
              <c:strCache>
                <c:ptCount val="12"/>
                <c:pt idx="0">
                  <c:v>Lees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Countifs!$F$2:$F$13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E6-E348-86A2-89A7568E2DA0}"/>
            </c:ext>
          </c:extLst>
        </c:ser>
        <c:ser>
          <c:idx val="1"/>
          <c:order val="1"/>
          <c:tx>
            <c:strRef>
              <c:f>Countifs!$G$1</c:f>
              <c:strCache>
                <c:ptCount val="1"/>
                <c:pt idx="0">
                  <c:v>Percentage Failed </c:v>
                </c:pt>
              </c:strCache>
            </c:strRef>
          </c:tx>
          <c:spPr>
            <a:ln w="38100" cap="rnd" cmpd="sng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Countifs!$A$2:$A$13</c:f>
              <c:strCache>
                <c:ptCount val="12"/>
                <c:pt idx="0">
                  <c:v>Lees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Countifs!$G$2:$G$13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E6-E348-86A2-89A7568E2DA0}"/>
            </c:ext>
          </c:extLst>
        </c:ser>
        <c:ser>
          <c:idx val="2"/>
          <c:order val="2"/>
          <c:tx>
            <c:strRef>
              <c:f>Countifs!$H$1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381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strRef>
              <c:f>Countifs!$A$2:$A$13</c:f>
              <c:strCache>
                <c:ptCount val="12"/>
                <c:pt idx="0">
                  <c:v>Lees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Countifs!$H$2:$H$13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E6-E348-86A2-89A7568E2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7513936"/>
        <c:axId val="254760224"/>
      </c:lineChart>
      <c:catAx>
        <c:axId val="237513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349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50" b="0" i="0" u="none" strike="noStrike" kern="17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760224"/>
        <c:crosses val="autoZero"/>
        <c:auto val="1"/>
        <c:lblAlgn val="ctr"/>
        <c:lblOffset val="100"/>
        <c:noMultiLvlLbl val="0"/>
      </c:catAx>
      <c:valAx>
        <c:axId val="254760224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513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'Statistical Analysis'!$I$1</c:f>
              <c:strCache>
                <c:ptCount val="1"/>
                <c:pt idx="0">
                  <c:v>successful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'Statistical Analysis'!$H$2:$H$7</c:f>
              <c:strCache>
                <c:ptCount val="6"/>
                <c:pt idx="0">
                  <c:v>Mean</c:v>
                </c:pt>
                <c:pt idx="1">
                  <c:v>Median</c:v>
                </c:pt>
                <c:pt idx="2">
                  <c:v>Min</c:v>
                </c:pt>
                <c:pt idx="3">
                  <c:v>Max</c:v>
                </c:pt>
                <c:pt idx="4">
                  <c:v>variance per backers</c:v>
                </c:pt>
                <c:pt idx="5">
                  <c:v>standard deviation </c:v>
                </c:pt>
              </c:strCache>
            </c:strRef>
          </c:xVal>
          <c:yVal>
            <c:numRef>
              <c:f>'Statistical Analysis'!$I$2:$I$7</c:f>
              <c:numCache>
                <c:formatCode>General</c:formatCode>
                <c:ptCount val="6"/>
                <c:pt idx="0" formatCode="0">
                  <c:v>851.14690265486729</c:v>
                </c:pt>
                <c:pt idx="1">
                  <c:v>201</c:v>
                </c:pt>
                <c:pt idx="2">
                  <c:v>16</c:v>
                </c:pt>
                <c:pt idx="3">
                  <c:v>7295</c:v>
                </c:pt>
                <c:pt idx="4" formatCode="0">
                  <c:v>1603373.7324019109</c:v>
                </c:pt>
                <c:pt idx="5" formatCode="0">
                  <c:v>1266.2439466397898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645-3447-98F7-D5415C8ED4C9}"/>
            </c:ext>
          </c:extLst>
        </c:ser>
        <c:ser>
          <c:idx val="1"/>
          <c:order val="1"/>
          <c:tx>
            <c:strRef>
              <c:f>'Statistical Analysis'!$J$1</c:f>
              <c:strCache>
                <c:ptCount val="1"/>
                <c:pt idx="0">
                  <c:v>failed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'Statistical Analysis'!$H$2:$H$7</c:f>
              <c:strCache>
                <c:ptCount val="6"/>
                <c:pt idx="0">
                  <c:v>Mean</c:v>
                </c:pt>
                <c:pt idx="1">
                  <c:v>Median</c:v>
                </c:pt>
                <c:pt idx="2">
                  <c:v>Min</c:v>
                </c:pt>
                <c:pt idx="3">
                  <c:v>Max</c:v>
                </c:pt>
                <c:pt idx="4">
                  <c:v>variance per backers</c:v>
                </c:pt>
                <c:pt idx="5">
                  <c:v>standard deviation </c:v>
                </c:pt>
              </c:strCache>
            </c:strRef>
          </c:xVal>
          <c:yVal>
            <c:numRef>
              <c:f>'Statistical Analysis'!$J$2:$J$7</c:f>
              <c:numCache>
                <c:formatCode>General</c:formatCode>
                <c:ptCount val="6"/>
                <c:pt idx="0" formatCode="0">
                  <c:v>585.61538461538464</c:v>
                </c:pt>
                <c:pt idx="1">
                  <c:v>114.5</c:v>
                </c:pt>
                <c:pt idx="2">
                  <c:v>0</c:v>
                </c:pt>
                <c:pt idx="3">
                  <c:v>6080</c:v>
                </c:pt>
                <c:pt idx="4" formatCode="0">
                  <c:v>921574.68174133555</c:v>
                </c:pt>
                <c:pt idx="5" formatCode="0">
                  <c:v>959.98681331637863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645-3447-98F7-D5415C8ED4C9}"/>
            </c:ext>
          </c:extLst>
        </c:ser>
        <c:dLbls>
          <c:dLblPos val="r"/>
          <c:showLegendKey val="0"/>
          <c:showVal val="1"/>
          <c:showCatName val="1"/>
          <c:showSerName val="0"/>
          <c:showPercent val="0"/>
          <c:showBubbleSize val="0"/>
        </c:dLbls>
        <c:axId val="674134336"/>
        <c:axId val="551643984"/>
      </c:scatterChart>
      <c:valAx>
        <c:axId val="67413433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643984"/>
        <c:crosses val="autoZero"/>
        <c:crossBetween val="midCat"/>
      </c:valAx>
      <c:valAx>
        <c:axId val="55164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134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533400</xdr:colOff>
      <xdr:row>1</xdr:row>
      <xdr:rowOff>152400</xdr:rowOff>
    </xdr:from>
    <xdr:to>
      <xdr:col>12</xdr:col>
      <xdr:colOff>1041400</xdr:colOff>
      <xdr:row>30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127728-AD69-F526-0ECA-E8591A4B05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88900</xdr:colOff>
      <xdr:row>1</xdr:row>
      <xdr:rowOff>152400</xdr:rowOff>
    </xdr:from>
    <xdr:to>
      <xdr:col>22</xdr:col>
      <xdr:colOff>431800</xdr:colOff>
      <xdr:row>39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777023-1452-265D-F6CB-C61F547E39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946150</xdr:colOff>
      <xdr:row>3</xdr:row>
      <xdr:rowOff>165100</xdr:rowOff>
    </xdr:from>
    <xdr:to>
      <xdr:col>12</xdr:col>
      <xdr:colOff>38100</xdr:colOff>
      <xdr:row>20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8921CD-1467-558D-6EEE-9ED66F8E9C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476250</xdr:colOff>
      <xdr:row>1</xdr:row>
      <xdr:rowOff>88900</xdr:rowOff>
    </xdr:from>
    <xdr:to>
      <xdr:col>17</xdr:col>
      <xdr:colOff>38100</xdr:colOff>
      <xdr:row>26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809164-BABC-3B7E-FDD9-12D481E616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15</xdr:row>
      <xdr:rowOff>88900</xdr:rowOff>
    </xdr:from>
    <xdr:to>
      <xdr:col>16</xdr:col>
      <xdr:colOff>241300</xdr:colOff>
      <xdr:row>48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8E5CE96-A306-3ADB-8EDC-607BEB0C02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749300</xdr:colOff>
      <xdr:row>6</xdr:row>
      <xdr:rowOff>25400</xdr:rowOff>
    </xdr:from>
    <xdr:to>
      <xdr:col>19</xdr:col>
      <xdr:colOff>266700</xdr:colOff>
      <xdr:row>44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EB75F32-2B52-E9A9-0519-E5AC8A8496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396.653599768521" createdVersion="8" refreshedVersion="8" minRefreshableVersion="3" recordCount="1000" xr:uid="{2D7E08E0-6EF1-C941-AA75-07174DB720A6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0">
      <sharedItems containsSemiMixedTypes="0" containsString="0" containsNumber="1" minValue="0" maxValue="102127.5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396.766132870369" createdVersion="8" refreshedVersion="8" minRefreshableVersion="3" recordCount="1000" xr:uid="{8939073F-4670-C64E-99E6-6E5A9D95B035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0">
      <sharedItems containsSemiMixedTypes="0" containsString="0" containsNumber="1" minValue="0" maxValue="102127.5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/>
    </cacheField>
    <cacheField name="date created conversion 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Months (date created conversion )" numFmtId="0" databaseField="0">
      <fieldGroup base="18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Quarters (date created conversion )" numFmtId="0" databaseField="0">
      <fieldGroup base="18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 (date created conversion )" numFmtId="0" databaseField="0">
      <fieldGroup base="18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735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71974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250.5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2659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6684.5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554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7484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11327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1626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702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528.5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2842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5196.5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514.5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19433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5570.5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68047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3112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15502.5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74666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19545.5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38290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7542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5346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6033.5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2664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807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9927.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76285.5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7292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5538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44991.5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97542.5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709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296.5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558.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5723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5109.5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2557.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38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6017.5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4106.5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86964.5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5319.5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2289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2169.5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3639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65646.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6978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1.5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73355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1267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6282.5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2756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5938.5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5828.5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222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3171.5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1989.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68798.5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93501.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7350.5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281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1386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7320.5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659.5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60978.5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7377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959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80432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3280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2038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4670.5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2430.5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7388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48838.5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2258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6933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20533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3569.5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19134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7576.5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20498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20969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3250.5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304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62261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6314.5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4342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3119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37683.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26136.5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33243.5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493.5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522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76922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6080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17085.5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7557.5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4678.5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5379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1249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6270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4962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7076.5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3306.5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4506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1569.5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10801.5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37164.5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6498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6284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6971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74343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3204.5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4399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3209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5451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57027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5013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45721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16877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4828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327.5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35195.5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26869.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21564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2405.5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772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84279.5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1961.5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7072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45114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2802.5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1389.5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2381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4665.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9786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230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33197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5809.5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369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5877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29948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784.5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768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5681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13.5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44752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89474.5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90896.5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50854.5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45950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13646.5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1121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2340.5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96521.5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6574.5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2187.5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4645.5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4555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76075.5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56392.5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6841.5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5475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20531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50039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2797.5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263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344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79598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2708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24294.5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43421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82166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568.5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81361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7421.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2725.5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99534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1805.5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5445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68.5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14622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69913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1330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22722.5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281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1637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4380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1538.5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4421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28840.5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2639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553.5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104.5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490.5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1.5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723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3312.5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98955.5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1284.5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284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1776.5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2150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100581.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21010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3282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50362.5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6234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87919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7244.5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3083.5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95268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29422.5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6353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70018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42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61004.5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3380.5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41414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95239.5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91139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5555.5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51847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83910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84174.5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5092.5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2795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2957.5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3031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4165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1840.5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2190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7575.5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5117.5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1584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2454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86706.5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5489.5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5239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2020.5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7492.5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7435.5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3271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660.5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87280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2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1970.5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3161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54748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4296.5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4921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487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420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6805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5446.5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5098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13378.5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2717.5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77.5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85443.5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3058.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4454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73339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1378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4464.5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4575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1007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78621.5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5493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394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4767.5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2728.5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3774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4445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710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7464.5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6307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4604.5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773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4142.5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3305.5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9870.5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6694.5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2806.5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6905.5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4631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4163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363.5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548.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110.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5339.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1695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3444.5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2554.5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1001.5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3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6198.5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12239.5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1420.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5805.5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4049.5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260.5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22066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44181.5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1581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801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6466.5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93543.5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4460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2129.5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625.5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3254.5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649.5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460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1657.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4086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81445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100772.5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1087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5977.5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298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1727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517.5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67133.5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844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31857.5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416.5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20933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6076.5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62325.5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100455.5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34837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58579.5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63366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55135.5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17678.5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49017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16096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2500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41894.5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11745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391.5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399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73153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48440.5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3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8322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505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69832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3814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1163.5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1735.5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214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584.5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067.5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69003.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4817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6973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4234.5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366.5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5923.5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5379.5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972.5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7300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7448.5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92465.5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65293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7246.5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83198.5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11257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752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6203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2612.5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12618.5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1478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2046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4952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2935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194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100789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28998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52311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21609.5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6541.5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51252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2263.5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272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34577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73423.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894.5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729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3930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7268.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6162.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31534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1.5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7035.5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1493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85917.5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78279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13481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36114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6292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6141.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31759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28323.5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4121.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7090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59358.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82451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6485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30223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479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981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72836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3258.5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3066.5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640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7942.5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1073.5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3929.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5266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99772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23892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7664.5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2785.5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4955.5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3230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33273.5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456.5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89916.5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6963.5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080.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7537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51596.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84542.5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888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5437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166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5617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5454.5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882.5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19096.5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22994.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4394.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2.5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94294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1538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51965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901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70815.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77021.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689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60413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2889.5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2084.5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70717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29134.5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73685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48728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4454.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2013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4096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818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5243.5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5335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41.5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30458.5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4506.5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7374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4321.5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29121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2363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82679.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6241.5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4371.5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80734.5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349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24395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39296.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14246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61.5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99685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5889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47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2370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87940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23213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3289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6976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729.5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860.5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1734.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23448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40407.5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n v="0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4769.5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537.5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23221.5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3493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6422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84701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28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98738.5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60384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4710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17930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6458.5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1647.5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15825.5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2465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27085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3343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316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91287.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719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5715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290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3196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1557.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915.5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6545.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97280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3653.5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291.5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49056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90989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4086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93152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6814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367.5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7418.5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49993.5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2916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3598.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7172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21740.5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989.5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022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3913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83399.5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3479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6376.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91029.5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42302.5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2.5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54188.5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4479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38025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7481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7112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6294.5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6090.5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4046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53671.5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81004.5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44.5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647.5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2596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1591.5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98881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2080.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7554.5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6993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24147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49044.5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1665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2495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389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5055.5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26489.5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3181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791.5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8206.5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3178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76347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195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2286.5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30921.5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52434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6600.5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3392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3504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62942.5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2607.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2955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3164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10248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961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5662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74112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029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75483.5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89138.5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2597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3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606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46158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3222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77147.5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3142.5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3282.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91448.5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5695.5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6079.5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92881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575.5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418.5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970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20964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7329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6183.5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1775.5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49117.5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28202.5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5826.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80406.5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2990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76749.5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7340.5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2932.5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697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5631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1490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28113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3030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93409.5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5590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2837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47241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80428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65097.5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3407.5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4706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2438.5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10013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735.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6755.5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16680.5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42456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91590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45181.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940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31448.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29802.5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1.5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88953.5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6546.5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7133.5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90476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6738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25191.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419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15992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28880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3757.5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29312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4518.5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3905.5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13817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6245.5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1005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6287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2834.5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88320.5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38528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60100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57558.5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1251.5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29234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6130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59692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2271.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9047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7437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72388.5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80347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4106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4195.5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3855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47713.5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7257.5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7124.5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631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3708.5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174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678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2757.5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58572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3867.5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59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48888.5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102127.5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95475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3150.5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2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4591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2396.5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9883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5399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5036.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69965.5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5873.5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6078.5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070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3241.5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637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463.5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5638.5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91910.5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1476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5255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7211.5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4307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5340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1632.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2744.5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39471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6697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5691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49482.5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24375.5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743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372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5259.5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59959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719.5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54371.5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42123.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6970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6697.5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1281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60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786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45.5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804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7140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6817.5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60.5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7190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1062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60984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574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34375.5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6946.5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4316.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2738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6101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60904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3892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5092.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2905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84261.5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57944.5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8401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7293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3152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3286.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4079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61.5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6950.5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27942.5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5619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56258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929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397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87362.5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5176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3426.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489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7412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23331.5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208.5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4406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2792.5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2235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5571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5294.5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52921.5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653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576.5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30926.5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602.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1698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28943.5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273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343.5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6613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4193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526.5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2176.5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258.5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3264.5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37373.5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2386.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6179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3380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602.5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2499.5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4169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945.5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01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532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6290.5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35999.5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68722.5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3864.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149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5952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7141.5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95840.5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3866.5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227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6144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7241.5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9554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7446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54398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7053.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495.5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3108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2484.5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2541.5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723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55025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68726.5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5444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5673.5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39556.5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3090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76378.5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4575.5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7400.5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6005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6573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4289.5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1368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4420.5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69720.5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2566.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5642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5501.5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4612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6314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1268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56484.5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98485.5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12204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4358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819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1406.5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1328.5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254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4740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3322.5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81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7363.5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76893.5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39971.5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4048.5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6532.5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19451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3520.5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98616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4036.5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0577.5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71913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2766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1084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63928.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512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2745.5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97757.5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16058.5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1520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41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5630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1090.5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4785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1160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6232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4815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78659.5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3961.5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008.5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84.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1632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5607.5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77399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123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47606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6371.5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1.5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4452.5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1822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361.5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05.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6595.5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577.5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942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62942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4350.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5255.5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6000.5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244.5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18029.5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1908.5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98901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697.5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1062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4588.5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10570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4965.5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62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6350.5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2042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97290.5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3393.5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796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1669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100081.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068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2007.5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2920.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2513.5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88458.5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5692.5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5072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55.5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42933.5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5094.5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1953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3113.5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2846.5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3136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6041.5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4202.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28748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7709.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487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039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861.5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3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80307.5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52126.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1000.5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78966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3921.5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18264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6282.5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4096.5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3380.5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2366.5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3477.5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5461.5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2555.5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6659.5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35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6856.5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61355.5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4115.5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4321.5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29126.5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719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49602.5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3214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1511.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4250.5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6513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2622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4366.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43629.5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39686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6132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3095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9536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5145.5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59464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161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6960.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2481.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6108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3451.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5666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6677.5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3841.5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37457.5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7629.5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2463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2371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9098.5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31970.5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n v="0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.4"/>
    <n v="7359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.3147878228782288"/>
    <n v="71974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0.58976190476190471"/>
    <n v="1250.5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0.69276315789473686"/>
    <n v="2659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.7361842105263159"/>
    <n v="6684.5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0.20961538461538462"/>
    <n v="554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.2757777777777779"/>
    <n v="7484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0.19932788374205268"/>
    <n v="11327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0.51741935483870971"/>
    <n v="1626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.6611538461538462"/>
    <n v="702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0.48095238095238096"/>
    <n v="1528.5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0.89349206349206345"/>
    <n v="2842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.4511904761904764"/>
    <n v="5196.5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0.66769503546099296"/>
    <n v="9514.5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0.47307881773399013"/>
    <n v="19433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.4947058823529416"/>
    <n v="5570.5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.5939125295508274"/>
    <n v="68047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0.66912087912087914"/>
    <n v="3112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0.48529600000000001"/>
    <n v="15502.5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.1224279210925645"/>
    <n v="74666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0.40992553191489361"/>
    <n v="19545.5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.2807106598984772"/>
    <n v="38290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.3204444444444445"/>
    <n v="7542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.1283225108225108"/>
    <n v="53465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.1643636363636363"/>
    <n v="6033.5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0.4819906976744186"/>
    <n v="26647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0.79949999999999999"/>
    <n v="807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.0522553516819573"/>
    <n v="69927.5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.2889978213507627"/>
    <n v="76285.5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.606111111111111"/>
    <n v="7292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.1"/>
    <n v="5538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0.86807920792079207"/>
    <n v="44991.5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.7782071713147412"/>
    <n v="97542.5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.5080645161290323"/>
    <n v="709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.5030119521912351"/>
    <n v="95296.5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.572857142857143"/>
    <n v="558.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.3998765432098765"/>
    <n v="5723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.2532258064516131"/>
    <n v="5109.5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0.50777777777777777"/>
    <n v="2557.5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.6906818181818182"/>
    <n v="7538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.1292857142857144"/>
    <n v="6017.5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.4394444444444447"/>
    <n v="4106.5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.859390243902439"/>
    <n v="86964.5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.5881249999999998"/>
    <n v="5319.5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0.4768421052631579"/>
    <n v="2289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.1478378378378378"/>
    <n v="2169.5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.7526666666666664"/>
    <n v="3639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.86972972972973"/>
    <n v="65646.5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.89625"/>
    <n v="6978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0.02"/>
    <n v="1.5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0.91867805186590767"/>
    <n v="73355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0.34152777777777776"/>
    <n v="1267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.4040909090909091"/>
    <n v="6282.5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0.89866666666666661"/>
    <n v="2756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.7796969696969698"/>
    <n v="5938.5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.436625"/>
    <n v="5828.5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.1527586206896552"/>
    <n v="3222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.2711111111111113"/>
    <n v="3171.5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.7507142857142859"/>
    <n v="1989.5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.4437048832271762"/>
    <n v="68798.5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0.92745983935742971"/>
    <n v="93501.5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.226"/>
    <n v="7350.5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0.11851063829787234"/>
    <n v="281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0.97642857142857142"/>
    <n v="1386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.3614754098360655"/>
    <n v="7320.5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0.45068965517241377"/>
    <n v="659.5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.6238567493112948"/>
    <n v="60978.5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.5452631578947367"/>
    <n v="7377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0.24063291139240506"/>
    <n v="959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.2374140625000001"/>
    <n v="80432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.0806666666666667"/>
    <n v="3280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.7033333333333331"/>
    <n v="2038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.609285714285714"/>
    <n v="4670.5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.2246153846153847"/>
    <n v="2430.5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.5057731958762886"/>
    <n v="7388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0.78106590724165992"/>
    <n v="48838.5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0.46947368421052632"/>
    <n v="2258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.008"/>
    <n v="6933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0.6959861591695502"/>
    <n v="20533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.374545454545455"/>
    <n v="3569.5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.253392857142857"/>
    <n v="19134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.973000000000001"/>
    <n v="7576.5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0.37590225563909774"/>
    <n v="20498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.3236942675159236"/>
    <n v="20969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.3122448979591836"/>
    <n v="3250.5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.6763513513513513"/>
    <n v="6304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0.6198488664987406"/>
    <n v="62261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.6074999999999999"/>
    <n v="6314.5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.5258823529411765"/>
    <n v="4342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0.7861538461538462"/>
    <n v="3119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0.48404406999351912"/>
    <n v="37683.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.5887500000000001"/>
    <n v="26136.5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0.60548713235294116"/>
    <n v="33243.5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.036896551724138"/>
    <n v="4493.5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.1299999999999999"/>
    <n v="522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.1737876614060259"/>
    <n v="76922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.2669230769230762"/>
    <n v="6080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0.33692229038854804"/>
    <n v="17085.5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.9672368421052631"/>
    <n v="7557.5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0.01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.214444444444444"/>
    <n v="4678.5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.8167567567567566"/>
    <n v="5379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0.24610000000000001"/>
    <n v="1249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.4314010067114094"/>
    <n v="86270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.4454411764705883"/>
    <n v="4962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.5912820512820511"/>
    <n v="7076.5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.8648571428571428"/>
    <n v="3306.5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.9526666666666666"/>
    <n v="4506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0.5921153846153846"/>
    <n v="1569.5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0.14962780898876404"/>
    <n v="10801.5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.1995602605863191"/>
    <n v="37164.5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.6882978723404256"/>
    <n v="6498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.7687878787878786"/>
    <n v="6284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.2715789473684209"/>
    <n v="6971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0.87211757648470301"/>
    <n v="74343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0.88"/>
    <n v="3204.5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.7393877551020409"/>
    <n v="4399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.1761111111111111"/>
    <n v="3209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.1496"/>
    <n v="5451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.4949667110519307"/>
    <n v="57027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.1933995584988963"/>
    <n v="50132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0.64367690058479532"/>
    <n v="45721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0.18622397298818233"/>
    <n v="16877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.6776923076923076"/>
    <n v="4828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.5990566037735849"/>
    <n v="4327.5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0.38633185349611543"/>
    <n v="35195.5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0.51421511627906979"/>
    <n v="26869.5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0.60334277620396604"/>
    <n v="21564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29E-2"/>
    <n v="2405.5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.5546875"/>
    <n v="772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.0085974499089254"/>
    <n v="84279.5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.1618181818181819"/>
    <n v="1961.5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.1077777777777778"/>
    <n v="7072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0.89736683417085428"/>
    <n v="45114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0.71272727272727276"/>
    <n v="2802.5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1E-2"/>
    <n v="1389.5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.617777777777778"/>
    <n v="2381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0.96"/>
    <n v="4665.5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0.20896851248642778"/>
    <n v="9786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.2316363636363636"/>
    <n v="6230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.0159097978227061"/>
    <n v="33197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.3003999999999998"/>
    <n v="5809.5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.355925925925926"/>
    <n v="369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.2909999999999999"/>
    <n v="5877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.3651200000000001"/>
    <n v="29948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0.17249999999999999"/>
    <n v="784.5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.1249397590361445"/>
    <n v="4768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.2102150537634409"/>
    <n v="5681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.1987096774193549"/>
    <n v="6913.5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0.0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0.64166909620991253"/>
    <n v="44752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.2306746987951804"/>
    <n v="89474.5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0.92984160506863778"/>
    <n v="90896.5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0.58756567425569173"/>
    <n v="50854.5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0.65022222222222226"/>
    <n v="45950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0.73939560439560437"/>
    <n v="13646.5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0.52666666666666662"/>
    <n v="1121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.2095238095238097"/>
    <n v="2340.5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.0001150627615063"/>
    <n v="96521.5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.6231249999999999"/>
    <n v="6574.5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0.78181818181818186"/>
    <n v="2187.5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.4973770491803278"/>
    <n v="4645.5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.5325714285714285"/>
    <n v="4555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.0016943521594683"/>
    <n v="76075.5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.2199004424778761"/>
    <n v="56392.5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.3713265306122449"/>
    <n v="6841.5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.155384615384615"/>
    <n v="5475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0.3130913348946136"/>
    <n v="20531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.240815450643777"/>
    <n v="50039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599E-2"/>
    <n v="2797.5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0.1063265306122449"/>
    <n v="263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0.82874999999999999"/>
    <n v="344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.6301447776628748"/>
    <n v="79598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.9466666666666672"/>
    <n v="2708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0.26191501103752757"/>
    <n v="24294.5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0.74834782608695649"/>
    <n v="43421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.1647680412371137"/>
    <n v="82166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0.96208333333333329"/>
    <n v="3568.5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.5771910112359548"/>
    <n v="81361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.0845714285714285"/>
    <n v="87421.5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0.61802325581395345"/>
    <n v="2725.5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.2232472324723247"/>
    <n v="99534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0.69117647058823528"/>
    <n v="1805.5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.9305555555555554"/>
    <n v="5445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0.71799999999999997"/>
    <n v="368.5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0.31934684684684683"/>
    <n v="14622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.2987375415282392"/>
    <n v="69913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0.3201219512195122"/>
    <n v="1330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0.23525352848928385"/>
    <n v="22722.5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0.68594594594594593"/>
    <n v="1281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0.37952380952380954"/>
    <n v="1637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0.19992957746478873"/>
    <n v="4380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0.45636363636363636"/>
    <n v="1538.5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.227605633802817"/>
    <n v="4421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.61753164556962"/>
    <n v="28840.5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0.63146341463414635"/>
    <n v="2639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.9820475319926874"/>
    <n v="82553.5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5E-2"/>
    <n v="3104.5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0.5377777777777778"/>
    <n v="490.5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0.02"/>
    <n v="1.5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.8119047619047617"/>
    <n v="723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0.78831325301204824"/>
    <n v="3312.5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.3440792216817234"/>
    <n v="98955.5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2E-2"/>
    <n v="1284.5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.3184615384615386"/>
    <n v="284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0.38844444444444443"/>
    <n v="1776.5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.2569999999999997"/>
    <n v="2150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.0112239715591671"/>
    <n v="100581.5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0.21188688946015424"/>
    <n v="21010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0.67425531914893622"/>
    <n v="3282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0.9492337164750958"/>
    <n v="50362.5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.5185185185185186"/>
    <n v="6234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.9516382252559727"/>
    <n v="87919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.231428571428571"/>
    <n v="7244.5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78E-2"/>
    <n v="3083.5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.5507066557107643"/>
    <n v="95268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0.44753477588871715"/>
    <n v="29422.5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.1594736842105262"/>
    <n v="6353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.3212709832134291"/>
    <n v="70018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1E-2"/>
    <n v="342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0.9862551440329218"/>
    <n v="61004.5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.3797916666666667"/>
    <n v="3380.5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0.93810996563573879"/>
    <n v="41414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.0363930885529156"/>
    <n v="95239.5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.6017404129793511"/>
    <n v="91139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.6663333333333332"/>
    <n v="5555.5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.687208538587849"/>
    <n v="51847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.1990717911530093"/>
    <n v="83910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.936892523364486"/>
    <n v="84174.5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.2016666666666671"/>
    <n v="5092.5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0.76708333333333334"/>
    <n v="2795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.7126470588235294"/>
    <n v="2957.5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.5789473684210527"/>
    <n v="3031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.0908"/>
    <n v="4165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0.41732558139534881"/>
    <n v="1840.5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0.10944303797468355"/>
    <n v="2190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.593763440860215"/>
    <n v="7575.5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.2241666666666671"/>
    <n v="5117.5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0.97718749999999999"/>
    <n v="1584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.1878911564625847"/>
    <n v="62454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.0191632047477746"/>
    <n v="86706.5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.2772619047619047"/>
    <n v="5489.5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.4521739130434783"/>
    <n v="5239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.6971428571428575"/>
    <n v="2020.5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.0934482758620687"/>
    <n v="7492.5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.2553333333333332"/>
    <n v="7435.5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.3261616161616168"/>
    <n v="93271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.1133870967741935"/>
    <n v="6660.5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.7332520325203253"/>
    <n v="87280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0.03"/>
    <n v="2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0.54084507042253516"/>
    <n v="1970.5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.2629999999999999"/>
    <n v="3161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0.8902139917695473"/>
    <n v="54748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.8489130434782608"/>
    <n v="4296.5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.2016770186335404"/>
    <n v="49216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0.23390243902439026"/>
    <n v="487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.46"/>
    <n v="4207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.6848000000000001"/>
    <n v="6805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.9749999999999996"/>
    <n v="5446.5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.5769841269841269"/>
    <n v="5098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0.31201660735468567"/>
    <n v="13378.5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.1341176470588237"/>
    <n v="2717.5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.7089655172413791"/>
    <n v="5477.5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.6266447368421053"/>
    <n v="85443.5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.2308163265306122"/>
    <n v="3058.5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0.76766756032171579"/>
    <n v="44542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.3362012987012988"/>
    <n v="73339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.8053333333333332"/>
    <n v="1378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.5262857142857142"/>
    <n v="4464.5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0.27176538240368026"/>
    <n v="24575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E-2"/>
    <n v="1007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.0400978473581213"/>
    <n v="78621.5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.3723076923076922"/>
    <n v="5493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0.32208333333333333"/>
    <n v="394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.4151282051282053"/>
    <n v="4767.5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0.96799999999999997"/>
    <n v="2728.5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.664285714285715"/>
    <n v="3774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.2588888888888889"/>
    <n v="4445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.7070000000000001"/>
    <n v="710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.8144"/>
    <n v="7464.5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0.91520972644376897"/>
    <n v="76307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.0804761904761904"/>
    <n v="4604.5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0.18728395061728395"/>
    <n v="773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0.83193877551020412"/>
    <n v="4142.5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.0633333333333335"/>
    <n v="3305.5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0.17446030330062445"/>
    <n v="9870.5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.0973015873015872"/>
    <n v="6694.5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0.97785714285714287"/>
    <n v="2806.5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.842500000000001"/>
    <n v="6905.5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0.54402135231316728"/>
    <n v="46315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.5661111111111108"/>
    <n v="4163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85E-2"/>
    <n v="363.5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0.16384615384615384"/>
    <n v="548.5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.396666666666667"/>
    <n v="4110.5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0.35650077760497667"/>
    <n v="35339.5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0.54950819672131146"/>
    <n v="1695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0.94236111111111109"/>
    <n v="3444.5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.4391428571428571"/>
    <n v="2554.5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0.51421052631578945"/>
    <n v="1001.5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0.05"/>
    <n v="3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.446666666666667"/>
    <n v="6198.5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0.31844940867279897"/>
    <n v="12239.5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0.82617647058823529"/>
    <n v="1420.5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.4614285714285717"/>
    <n v="5805.5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.8621428571428571"/>
    <n v="4049.5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2E-2"/>
    <n v="260.5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.3213677811550153"/>
    <n v="22066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0.74077834179357027"/>
    <n v="44181.5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0.75292682926829269"/>
    <n v="1581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0.20333333333333334"/>
    <n v="801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.0336507936507937"/>
    <n v="6466.5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.1022842639593908"/>
    <n v="93543.5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.9531818181818181"/>
    <n v="4460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.9471428571428571"/>
    <n v="2129.5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0.33894736842105261"/>
    <n v="1625.5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0.66677083333333331"/>
    <n v="3254.5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0.19227272727272726"/>
    <n v="649.5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0.15842105263157893"/>
    <n v="460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0.38702380952380955"/>
    <n v="1657.5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3E-2"/>
    <n v="4086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0.94144366197183094"/>
    <n v="81445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.6656234096692113"/>
    <n v="100772.5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0.24134831460674158"/>
    <n v="1087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.6405633802816901"/>
    <n v="5977.5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0.90723076923076929"/>
    <n v="298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0.46194444444444444"/>
    <n v="1727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0.38538461538461538"/>
    <n v="517.5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.3356231003039514"/>
    <n v="67133.5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0.22896588486140726"/>
    <n v="10844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.8495548961424333"/>
    <n v="31857.5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.4372727272727275"/>
    <n v="7416.5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.999806763285024"/>
    <n v="20933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.2395833333333333"/>
    <n v="6076.5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.8661329305135952"/>
    <n v="62325.5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.1428538550057536"/>
    <n v="100455.5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0.97032531824611035"/>
    <n v="34837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.2281904761904763"/>
    <n v="58579.5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.7914326647564469"/>
    <n v="63366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0.79951577402787966"/>
    <n v="55135.5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0.94242587601078165"/>
    <n v="17678.5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0.84669291338582675"/>
    <n v="49017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0.66521920668058454"/>
    <n v="16096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0.53922222222222227"/>
    <n v="2500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0.41983299595141699"/>
    <n v="41894.5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0.14694796954314721"/>
    <n v="11745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0.34475"/>
    <n v="1391.5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.007777777777777"/>
    <n v="6399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0.71770351758793971"/>
    <n v="73153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0.53074115044247783"/>
    <n v="48440.5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0.05"/>
    <n v="3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.2770715249662619"/>
    <n v="48322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0.34892857142857142"/>
    <n v="505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.105982142857143"/>
    <n v="69832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.2373770491803278"/>
    <n v="3814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0.58973684210526311"/>
    <n v="1163.5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0.36892473118279567"/>
    <n v="1735.5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.8491304347826087"/>
    <n v="2147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0.11814432989690722"/>
    <n v="584.5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.9870000000000001"/>
    <n v="6067.5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.2635175879396985"/>
    <n v="69003.5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.7356363636363636"/>
    <n v="4817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.7175675675675675"/>
    <n v="6973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.601923076923077"/>
    <n v="4234.5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.163333333333334"/>
    <n v="7366.5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.3343749999999996"/>
    <n v="5923.5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.9211111111111112"/>
    <n v="5379.5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0.18888888888888888"/>
    <n v="972.5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.7680769230769231"/>
    <n v="7300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.730185185185185"/>
    <n v="7448.5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.593633125556545"/>
    <n v="92465.5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0.67869978858350954"/>
    <n v="65293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.915555555555555"/>
    <n v="7246.5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.3018222222222224"/>
    <n v="83198.5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0.13185782556750297"/>
    <n v="11257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0.54777777777777781"/>
    <n v="752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.6102941176470589"/>
    <n v="6203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0.10257545271629778"/>
    <n v="2612.5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0.13962962962962963"/>
    <n v="12618.5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0.40444444444444444"/>
    <n v="1478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.6032"/>
    <n v="2046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.8394339622641509"/>
    <n v="4952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0.63769230769230767"/>
    <n v="2935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.2538095238095237"/>
    <n v="7194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.7200961538461539"/>
    <n v="100789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.4616709511568124"/>
    <n v="28998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0.76423616236162362"/>
    <n v="52311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0.39261467889908258"/>
    <n v="21609.5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0.11270034843205574"/>
    <n v="6541.5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.2211084337349398"/>
    <n v="51252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.8654166666666667"/>
    <n v="2263.5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E-2"/>
    <n v="2272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0.65642371234207963"/>
    <n v="34577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.2896178343949045"/>
    <n v="73423.5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.6937499999999996"/>
    <n v="1894.5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.3011267605633803"/>
    <n v="4729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.6705422993492407"/>
    <n v="39308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.738641975308642"/>
    <n v="7268.5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.1776470588235295"/>
    <n v="6162.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0.63850976361767731"/>
    <n v="31534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0.02"/>
    <n v="1.5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.302222222222222"/>
    <n v="7035.5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0.40356164383561643"/>
    <n v="1493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0.86220633299284988"/>
    <n v="85917.5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.1558486707566464"/>
    <n v="78279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0.89618243243243245"/>
    <n v="13481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.8214503816793892"/>
    <n v="36114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.5588235294117645"/>
    <n v="6292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.3183695652173912"/>
    <n v="6141.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0.46315634218289087"/>
    <n v="31759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0.36132726089785294"/>
    <n v="28323.5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.0462820512820512"/>
    <n v="4121.5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.6885714285714286"/>
    <n v="7090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0.62072823218997364"/>
    <n v="59358.5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0.84699787460148779"/>
    <n v="82451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0.11059030837004405"/>
    <n v="6485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0.43838781575037145"/>
    <n v="30223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0.55470588235294116"/>
    <n v="479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0.57399511301160655"/>
    <n v="47981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.2343497363796134"/>
    <n v="72836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.2846"/>
    <n v="3258.5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0.63989361702127656"/>
    <n v="3066.5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.2729885057471264"/>
    <n v="5640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0.10638024357239513"/>
    <n v="7942.5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0.40470588235294119"/>
    <n v="1073.5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.8766666666666665"/>
    <n v="3929.5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.7294444444444448"/>
    <n v="5266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.1290429799426933"/>
    <n v="99772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0.46387573964497042"/>
    <n v="23892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0.90675916230366493"/>
    <n v="87664.5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0.67740740740740746"/>
    <n v="2785.5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.9249019607843136"/>
    <n v="4955.5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0.82714285714285718"/>
    <n v="3230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0.54163920922570019"/>
    <n v="33273.5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0.16722222222222222"/>
    <n v="456.5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.168766404199475"/>
    <n v="89916.5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.521538461538462"/>
    <n v="6963.5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.2307407407407407"/>
    <n v="5080.5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.7863855421686747"/>
    <n v="7537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.5528169014084505"/>
    <n v="51596.5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.6190634146341463"/>
    <n v="84542.5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0.24914285714285714"/>
    <n v="888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.9872222222222222"/>
    <n v="5437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0.34752688172043011"/>
    <n v="1661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.7641935483870967"/>
    <n v="5617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.1138095238095236"/>
    <n v="5454.5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0.82044117647058823"/>
    <n v="2882.5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0.24326030927835052"/>
    <n v="19096.5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0.50482758620689661"/>
    <n v="22994.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.67"/>
    <n v="4394.5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0.04"/>
    <n v="2.5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.2284501347708894"/>
    <n v="94294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0.63437500000000002"/>
    <n v="1538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0.56331688596491225"/>
    <n v="51965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0.44074999999999998"/>
    <n v="901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.1837253218884121"/>
    <n v="70815.5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.041243169398907"/>
    <n v="77021.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0.26640000000000003"/>
    <n v="689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.5120118343195266"/>
    <n v="60413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0.90063492063492068"/>
    <n v="2889.5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.7162500000000001"/>
    <n v="2084.5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.4104655870445344"/>
    <n v="70717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0.30579449152542371"/>
    <n v="29134.5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.0816455696202532"/>
    <n v="73685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.3345505617977529"/>
    <n v="48728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.8785106382978722"/>
    <n v="4454.5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.32"/>
    <n v="2013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.7521428571428572"/>
    <n v="4096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0.40500000000000003"/>
    <n v="818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.8442857142857143"/>
    <n v="5243.5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.8580555555555556"/>
    <n v="5335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.19"/>
    <n v="5041.5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0.39234070221066319"/>
    <n v="30458.5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.7814000000000001"/>
    <n v="4506.5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.6515"/>
    <n v="7374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.1394594594594594"/>
    <n v="4321.5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0.29828720626631855"/>
    <n v="29121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0.54270588235294115"/>
    <n v="2363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.3634156976744185"/>
    <n v="82679.5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.1291666666666664"/>
    <n v="6241.5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.0065116279069768"/>
    <n v="4371.5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0.81348423194303154"/>
    <n v="80734.5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0.16404761904761905"/>
    <n v="349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0.52774617067833696"/>
    <n v="24395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.6020608108108108"/>
    <n v="39296.5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0.30732891832229581"/>
    <n v="14246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0.13500000000000001"/>
    <n v="361.5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.7862556663644606"/>
    <n v="99685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.2005660377358489"/>
    <n v="5889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.015108695652174"/>
    <n v="4712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.915"/>
    <n v="2370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.0534683098591549"/>
    <n v="87940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0.23995287958115183"/>
    <n v="23213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.2377777777777776"/>
    <n v="3289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.4736000000000002"/>
    <n v="6976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.1449999999999996"/>
    <n v="6729.5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9.0696409140369975E-3"/>
    <n v="860.5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0.34173469387755101"/>
    <n v="1734.5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0.239488107549121"/>
    <n v="23448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0.48072649572649573"/>
    <n v="40407.5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n v="0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0.70145182291666663"/>
    <n v="54769.5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.2992307692307694"/>
    <n v="3537.5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.8032549019607844"/>
    <n v="23221.5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0.92320000000000002"/>
    <n v="3493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0.13901001112347053"/>
    <n v="6422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.2707777777777771"/>
    <n v="84701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0.39857142857142858"/>
    <n v="428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.1222929936305732"/>
    <n v="98738.5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0.70925816023738875"/>
    <n v="60384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.1908974358974358"/>
    <n v="4710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0.24017591339648173"/>
    <n v="17930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.3931868131868133"/>
    <n v="6458.5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0.39277108433734942"/>
    <n v="1647.5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0.22439077144917088"/>
    <n v="15825.5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0.55779069767441858"/>
    <n v="2465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0.42523125996810207"/>
    <n v="27085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.1200000000000001"/>
    <n v="3343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79E-2"/>
    <n v="316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.0174563871693867"/>
    <n v="91287.5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.2575000000000003"/>
    <n v="1719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.4553947368421052"/>
    <n v="5715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0.32453465346534655"/>
    <n v="8290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.003333333333333"/>
    <n v="3196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0.83904860392967939"/>
    <n v="41557.5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0.84190476190476193"/>
    <n v="915.5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.5595180722891566"/>
    <n v="6545.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0.99619450317124736"/>
    <n v="97280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0.80300000000000005"/>
    <n v="3653.5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0.11254901960784314"/>
    <n v="291.5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0.91740952380952379"/>
    <n v="49056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0.95521156936261387"/>
    <n v="90989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.0287499999999996"/>
    <n v="4086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.5924394463667819"/>
    <n v="93152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0.15022446689113356"/>
    <n v="6814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.820384615384615"/>
    <n v="6367.5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.4996938775510205"/>
    <n v="7418.5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.1722156398104266"/>
    <n v="49993.5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0.37695968274950431"/>
    <n v="29165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0.72653061224489801"/>
    <n v="3598.5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.6598113207547169"/>
    <n v="7172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0.24205617977528091"/>
    <n v="21740.5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4E-2"/>
    <n v="989.5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0.1632979976442874"/>
    <n v="7022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.7650000000000001"/>
    <n v="3913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0.88803571428571426"/>
    <n v="83399.5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.6357142857142857"/>
    <n v="3479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.69"/>
    <n v="6376.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.7091376701966716"/>
    <n v="91029.5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.8421355932203389"/>
    <n v="42302.5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0.04"/>
    <n v="2.5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0.58632981676846196"/>
    <n v="54188.5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0.98511111111111116"/>
    <n v="4479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0.43975381008206332"/>
    <n v="38025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.5166315789473683"/>
    <n v="7481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.2363492063492063"/>
    <n v="7112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.3975"/>
    <n v="6294.5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.9933333333333334"/>
    <n v="6090.5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.373448275862069"/>
    <n v="4046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.009696106362773"/>
    <n v="53671.5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.9416000000000002"/>
    <n v="81004.5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.6970000000000001"/>
    <n v="5644.5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0.12818181818181817"/>
    <n v="647.5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.3802702702702703"/>
    <n v="2596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0.83813278008298753"/>
    <n v="71591.5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.0460063224446787"/>
    <n v="98881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0.44344086021505374"/>
    <n v="2080.5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.1860294117647059"/>
    <n v="7554.5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.8603314917127072"/>
    <n v="69934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.3733830845771142"/>
    <n v="24147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.0565384615384614"/>
    <n v="49044.5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0.94142857142857139"/>
    <n v="1665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0.54400000000000004"/>
    <n v="2495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.1188059701492536"/>
    <n v="3898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.6914814814814814"/>
    <n v="5055.5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0.62930372148859548"/>
    <n v="26489.5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0.6492783505154639"/>
    <n v="3181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0.18853658536585366"/>
    <n v="791.5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0.1675440414507772"/>
    <n v="8206.5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.0111290322580646"/>
    <n v="3178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.4150228310502282"/>
    <n v="76347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0.64016666666666666"/>
    <n v="1956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0.5208045977011494"/>
    <n v="2286.5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.2240211640211642"/>
    <n v="30921.5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.1950810185185186"/>
    <n v="52434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.4679775280898877"/>
    <n v="6600.5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.5057142857142853"/>
    <n v="3392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0.72893617021276591"/>
    <n v="3504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0.7900824873096447"/>
    <n v="62942.5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0.64721518987341775"/>
    <n v="2607.5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0.82028169014084507"/>
    <n v="2955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.376666666666667"/>
    <n v="3164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0.12910076530612244"/>
    <n v="10248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.5484210526315789"/>
    <n v="961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4E-2"/>
    <n v="5662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.0852773826458035"/>
    <n v="74112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0.99683544303797467"/>
    <n v="4029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.0159756097560977"/>
    <n v="75483.5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.6209032258064515"/>
    <n v="89138.5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E-2"/>
    <n v="2597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0.05"/>
    <n v="3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.0663492063492064"/>
    <n v="6606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.2823628691983122"/>
    <n v="46158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.1966037735849056"/>
    <n v="3222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.7073055242390078"/>
    <n v="77147.5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.8721212121212121"/>
    <n v="3142.5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.8838235294117647"/>
    <n v="3282.5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.3129869186046512"/>
    <n v="91448.5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.8397435897435899"/>
    <n v="5695.5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.2041999999999999"/>
    <n v="6079.5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.1905607476635511"/>
    <n v="92881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0.13853658536585367"/>
    <n v="575.5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.3943548387096774"/>
    <n v="4418.5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.74"/>
    <n v="970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.5549056603773586"/>
    <n v="20964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.7044705882352942"/>
    <n v="7329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.8951562500000001"/>
    <n v="6183.5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.4971428571428573"/>
    <n v="1775.5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0.48860523665659616"/>
    <n v="49117.5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0.28461970393057684"/>
    <n v="28202.5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.6802325581395348"/>
    <n v="5826.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.1980078125000002"/>
    <n v="80406.5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3E-2"/>
    <n v="2990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.5992152704135738"/>
    <n v="76749.5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.793921568627451"/>
    <n v="7340.5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0.77373333333333338"/>
    <n v="2932.5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.0632812500000002"/>
    <n v="6697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.9424999999999999"/>
    <n v="5631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.5178947368421052"/>
    <n v="1490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0.64582072176949945"/>
    <n v="28113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0.62873684210526315"/>
    <n v="3030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.1039864864864866"/>
    <n v="93409.5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0.42859916782246882"/>
    <n v="15590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0.83119402985074631"/>
    <n v="2837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0.78531302876480547"/>
    <n v="47241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.1409352517985611"/>
    <n v="80428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0.64537683358624176"/>
    <n v="65097.5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0.79411764705882348"/>
    <n v="3407.5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0.11419117647058824"/>
    <n v="4706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0.56186046511627907"/>
    <n v="2438.5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0.16501669449081802"/>
    <n v="10013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.1996808510638297"/>
    <n v="5735.5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.4545652173913044"/>
    <n v="6755.5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.2138255033557046"/>
    <n v="16680.5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0.48396694214876035"/>
    <n v="42456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0.92911504424778757"/>
    <n v="91590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0.88599797365754818"/>
    <n v="45181.5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0.41399999999999998"/>
    <n v="940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0.63056795131845844"/>
    <n v="31448.5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0.48482333607230893"/>
    <n v="29802.5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0.02"/>
    <n v="1.5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0.88479410269445857"/>
    <n v="88953.5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.2684"/>
    <n v="6546.5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.388333333333332"/>
    <n v="7133.5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.0838857142857146"/>
    <n v="90476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.9147826086956521"/>
    <n v="6738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0.42127533783783783"/>
    <n v="25191.5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00000000000001E-2"/>
    <n v="419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0.60064638783269964"/>
    <n v="15992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0.47232808616404309"/>
    <n v="28880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0.81736263736263737"/>
    <n v="3757.5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0.54187265917603"/>
    <n v="29312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0.97868131868131869"/>
    <n v="4518.5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0.77239999999999998"/>
    <n v="3905.5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0.33464735516372796"/>
    <n v="13817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.3958823529411766"/>
    <n v="6245.5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0.64032258064516134"/>
    <n v="1005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.7615942028985507"/>
    <n v="6287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0.20338181818181819"/>
    <n v="2834.5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.5864754098360656"/>
    <n v="88320.5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.6885802469135802"/>
    <n v="38528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.220563524590164"/>
    <n v="60100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0.55931783729156137"/>
    <n v="57558.5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0.43660714285714286"/>
    <n v="1251.5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0.33538371411833628"/>
    <n v="29234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.2297938144329896"/>
    <n v="6130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.8974959871589085"/>
    <n v="59692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0.83622641509433959"/>
    <n v="2271.5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0.17968844221105529"/>
    <n v="9047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.365"/>
    <n v="7437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0.97405219780219776"/>
    <n v="72388.5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0.86386203150461705"/>
    <n v="80347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.5016666666666667"/>
    <n v="4106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.5843478260869563"/>
    <n v="4195.5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.4285714285714288"/>
    <n v="3855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0.67500714285714281"/>
    <n v="47713.5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.9174666666666667"/>
    <n v="7257.5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.32"/>
    <n v="7124.5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.2927586206896553"/>
    <n v="6312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.0065753424657535"/>
    <n v="3708.5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.266111111111111"/>
    <n v="4174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.4238"/>
    <n v="3678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0.90633333333333332"/>
    <n v="2757.5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0.63966740576496672"/>
    <n v="58572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0.84131868131868137"/>
    <n v="3867.5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.3393478260869565"/>
    <n v="6259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0.59042047531992692"/>
    <n v="48888.5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.5280062063615205"/>
    <n v="102127.5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.466912114014252"/>
    <n v="95475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0.8439189189189189"/>
    <n v="3150.5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0.03"/>
    <n v="2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.7502692307692307"/>
    <n v="45917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0.54137931034482756"/>
    <n v="2396.5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.1187381703470032"/>
    <n v="99883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.2278160919540231"/>
    <n v="5399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0.99026517383618151"/>
    <n v="85036.5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.278468634686347"/>
    <n v="69965.5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.5861643835616439"/>
    <n v="5873.5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.0705882352941174"/>
    <n v="6078.5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.4238775510204082"/>
    <n v="7070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.4786046511627906"/>
    <n v="3241.5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0.20322580645161289"/>
    <n v="637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.40625"/>
    <n v="7463.5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.6194202898550725"/>
    <n v="5638.5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.7282077922077921"/>
    <n v="91910.5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0.24466101694915254"/>
    <n v="14763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.1764999999999999"/>
    <n v="5255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.4764285714285714"/>
    <n v="7211.5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.0020481927710843"/>
    <n v="4307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.53"/>
    <n v="5340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0.37091954022988505"/>
    <n v="1632.5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28E-2"/>
    <n v="2744.5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.5650721649484536"/>
    <n v="39471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.704081632653061"/>
    <n v="6697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.3405952380952382"/>
    <n v="5691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0.50398033126293995"/>
    <n v="49482.5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0.88815837937384901"/>
    <n v="24375.5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.65"/>
    <n v="743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0.17499999999999999"/>
    <n v="372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.8566071428571429"/>
    <n v="5259.5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.1266319444444441"/>
    <n v="59959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0.90249999999999997"/>
    <n v="3719.5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0.91984615384615387"/>
    <n v="54371.5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.2700632911392402"/>
    <n v="42123.5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.1914285714285713"/>
    <n v="6970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.5418867924528303"/>
    <n v="66697.5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0.32896103896103895"/>
    <n v="1281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.358918918918919"/>
    <n v="2604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4E-2"/>
    <n v="786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0.61"/>
    <n v="3145.5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0.30037735849056602"/>
    <n v="804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.791666666666666"/>
    <n v="7140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.260833333333334"/>
    <n v="6817.5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0.12923076923076923"/>
    <n v="260.5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.12"/>
    <n v="7190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0.30304347826086958"/>
    <n v="1062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.1250896057347672"/>
    <n v="60984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.2885714285714287"/>
    <n v="574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0.34959979476654696"/>
    <n v="34375.5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.5729069767441861"/>
    <n v="6946.5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0.0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.3230555555555554"/>
    <n v="4316.5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0.92448275862068963"/>
    <n v="2738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.5670212765957445"/>
    <n v="6101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.6847017045454546"/>
    <n v="60904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.6657777777777778"/>
    <n v="3892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.7207692307692311"/>
    <n v="5092.5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.0685714285714285"/>
    <n v="2905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.6420608108108112"/>
    <n v="84261.5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0.6842686567164179"/>
    <n v="57944.5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0.34351966873706002"/>
    <n v="8401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.5545454545454547"/>
    <n v="7293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.7725714285714285"/>
    <n v="3152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.1317857142857144"/>
    <n v="3286.5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.2818181818181822"/>
    <n v="4079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.0833333333333335"/>
    <n v="4161.5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0.31171232876712329"/>
    <n v="6950.5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0.56967078189300413"/>
    <n v="27942.5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.31"/>
    <n v="5619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0.86867834394904464"/>
    <n v="56258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.7074418604651163"/>
    <n v="5929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0.49446428571428569"/>
    <n v="1397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.1335962566844919"/>
    <n v="87362.5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.9055555555555554"/>
    <n v="51769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.355"/>
    <n v="3426.5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0.10297872340425532"/>
    <n v="489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0.65544223826714798"/>
    <n v="37412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0.49026652452025588"/>
    <n v="23331.5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.8792307692307695"/>
    <n v="5208.5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0.80306347746090156"/>
    <n v="44062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.0629411764705883"/>
    <n v="2792.5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0.50735632183908042"/>
    <n v="2235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.153137254901961"/>
    <n v="5571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.4122972972972974"/>
    <n v="5294.5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.1533745781777278"/>
    <n v="52921.5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.9311940298507462"/>
    <n v="6533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.2973333333333334"/>
    <n v="5576.5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0.99663398692810456"/>
    <n v="30926.5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0.88166666666666671"/>
    <n v="1602.5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0.37233333333333335"/>
    <n v="1698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0.30540075309306081"/>
    <n v="28943.5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0.25714285714285712"/>
    <n v="273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0.34"/>
    <n v="343.5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.859090909090909"/>
    <n v="6613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.2539393939393939"/>
    <n v="4193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0.14394366197183098"/>
    <n v="526.5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0.54807692307692313"/>
    <n v="2176.5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.0963157894736841"/>
    <n v="4258.5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.8847058823529412"/>
    <n v="3264.5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0.87008284023668636"/>
    <n v="37373.5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0.0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.0291304347826089"/>
    <n v="2386.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.9703225806451612"/>
    <n v="6179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.07"/>
    <n v="3380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.6873076923076922"/>
    <n v="3602.5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0.50845360824742269"/>
    <n v="2499.5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.802857142857142"/>
    <n v="4169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.64"/>
    <n v="945.5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0.30442307692307691"/>
    <n v="801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0.62880681818181816"/>
    <n v="4532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.9312499999999999"/>
    <n v="6290.5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0.77102702702702708"/>
    <n v="35999.5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.2552763819095478"/>
    <n v="68722.5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.3940625"/>
    <n v="3864.5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0.921875"/>
    <n v="1493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.3023333333333333"/>
    <n v="5952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.1521739130434785"/>
    <n v="7141.5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.687953216374269"/>
    <n v="95840.5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.948571428571428"/>
    <n v="3866.5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0.50662921348314605"/>
    <n v="2278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.0060000000000002"/>
    <n v="6144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.9128571428571428"/>
    <n v="7241.5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.4996666666666667"/>
    <n v="95541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.5707317073170732"/>
    <n v="7446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.2648941176470587"/>
    <n v="54398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.875"/>
    <n v="7053.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.5703571428571426"/>
    <n v="6495.5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.6669565217391304"/>
    <n v="3108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0.69"/>
    <n v="2484.5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0.51343749999999999"/>
    <n v="2541.5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E-2"/>
    <n v="723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.089773429454171"/>
    <n v="55025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.1517592592592591"/>
    <n v="68726.5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.5769117647058823"/>
    <n v="5444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.5380821917808218"/>
    <n v="5673.5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0.89738979118329465"/>
    <n v="39556.5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0.75135802469135804"/>
    <n v="3090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.5288135593220336"/>
    <n v="76378.5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.3890625000000001"/>
    <n v="4575.5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.9018181818181819"/>
    <n v="7400.5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.0024333619948409"/>
    <n v="60058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.4275824175824177"/>
    <n v="6573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.6313333333333331"/>
    <n v="4289.5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0.30715909090909088"/>
    <n v="1368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0.99397727272727276"/>
    <n v="4420.5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.9754935622317598"/>
    <n v="69720.5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.085"/>
    <n v="2566.5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.3774468085106384"/>
    <n v="5642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.3846875000000001"/>
    <n v="5501.5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.3308955223880596"/>
    <n v="4612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0.0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.0779999999999998"/>
    <n v="6314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0.51122448979591839"/>
    <n v="1268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.5205847953216374"/>
    <n v="56484.5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.1363099415204678"/>
    <n v="98485.5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.0237606837606839"/>
    <n v="12204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.5658333333333334"/>
    <n v="4358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.3986792452830188"/>
    <n v="3819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0.69450000000000001"/>
    <n v="1406.5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0.35534246575342465"/>
    <n v="1328.5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.5165000000000002"/>
    <n v="2549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.0587500000000001"/>
    <n v="4740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.8742857142857143"/>
    <n v="3322.5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.8678571428571429"/>
    <n v="2816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.4707142857142856"/>
    <n v="7363.5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.8582098765432098"/>
    <n v="76893.5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0.43241247264770238"/>
    <n v="39971.5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.6243749999999999"/>
    <n v="4048.5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.8484285714285715"/>
    <n v="6532.5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0.23703520691785052"/>
    <n v="19451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0.89870129870129867"/>
    <n v="3520.5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.7260419580419581"/>
    <n v="98616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.7004255319148935"/>
    <n v="4036.5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.8828503562945369"/>
    <n v="40577.5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.4693532338308457"/>
    <n v="71913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0.6917721518987342"/>
    <n v="2766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0.25433734939759034"/>
    <n v="1084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0.77400977995110021"/>
    <n v="63928.5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0.37481481481481482"/>
    <n v="512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.4379999999999997"/>
    <n v="2745.5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.2852189349112426"/>
    <n v="97757.5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0.38948339483394834"/>
    <n v="16058.5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.7"/>
    <n v="1520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.3791176470588233"/>
    <n v="4141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0.64036299765807958"/>
    <n v="55630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.1827777777777777"/>
    <n v="1090.5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0.84824037184594958"/>
    <n v="64785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0.29346153846153844"/>
    <n v="1160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.0989655172413793"/>
    <n v="6232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.697857142857143"/>
    <n v="4815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.1595907738095239"/>
    <n v="78659.5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.5859999999999999"/>
    <n v="3961.5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.3058333333333332"/>
    <n v="7008.5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.2821428571428573"/>
    <n v="5484.5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.8870588235294117"/>
    <n v="1632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11E-2"/>
    <n v="5607.5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.7443434343434348"/>
    <n v="77399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0.27693181818181817"/>
    <n v="1232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0.52479620323841425"/>
    <n v="47606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.0709677419354842"/>
    <n v="6371.5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0.02"/>
    <n v="1.5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.5617857142857143"/>
    <n v="4452.5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.5242857142857145"/>
    <n v="1822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E-2"/>
    <n v="361.5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0.12230769230769231"/>
    <n v="405.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.6398734177215191"/>
    <n v="6595.5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.6298181818181818"/>
    <n v="4577.5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0.20252747252747252"/>
    <n v="942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.1924083769633507"/>
    <n v="62942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.7894444444444444"/>
    <n v="4350.5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0.19556634304207121"/>
    <n v="15255.5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.9894827586206896"/>
    <n v="6000.5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.95"/>
    <n v="7244.5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0.50621082621082625"/>
    <n v="18029.5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0.57437499999999997"/>
    <n v="1908.5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.5562827640984909"/>
    <n v="98901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0.36297297297297298"/>
    <n v="697.5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0.58250000000000002"/>
    <n v="1062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.3739473684210526"/>
    <n v="4588.5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0.58750000000000002"/>
    <n v="10570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.8256603773584905"/>
    <n v="4965.5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7.5436408977556111E-3"/>
    <n v="62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.7595330739299611"/>
    <n v="46350.5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.3788235294117648"/>
    <n v="2042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.8805076142131982"/>
    <n v="97290.5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.2406666666666668"/>
    <n v="3393.5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0.18126436781609195"/>
    <n v="796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0.45847222222222223"/>
    <n v="1669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.1731541218637993"/>
    <n v="100081.5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.173090909090909"/>
    <n v="6068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.1228571428571428"/>
    <n v="2007.5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0.72518987341772156"/>
    <n v="2920.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.1230434782608696"/>
    <n v="2513.5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.3974657534246577"/>
    <n v="88458.5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.8193548387096774"/>
    <n v="5692.5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.6413114754098361"/>
    <n v="5072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3E-2"/>
    <n v="855.5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0.49643859649122807"/>
    <n v="42933.5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.0970652173913042"/>
    <n v="5094.5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0.49217948717948717"/>
    <n v="1953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0.62232323232323228"/>
    <n v="3113.5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0.1305813953488372"/>
    <n v="2846.5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0.64635416666666667"/>
    <n v="3136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.5958666666666668"/>
    <n v="6041.5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0.81420000000000003"/>
    <n v="4202.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0.32444767441860467"/>
    <n v="28748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E-2"/>
    <n v="7709.5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0.26694444444444443"/>
    <n v="487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0.62957446808510642"/>
    <n v="3039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.6135593220338984"/>
    <n v="4861.5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0.05"/>
    <n v="3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.969379310344827"/>
    <n v="80307.5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0.70094158075601376"/>
    <n v="52126.5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0.6"/>
    <n v="1000.5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.6709859154929578"/>
    <n v="78966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.09"/>
    <n v="3921.5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0.19028784648187633"/>
    <n v="18264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.2687755102040816"/>
    <n v="6282.5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.3463636363636367"/>
    <n v="4096.5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2E-2"/>
    <n v="3380.5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0.85054545454545449"/>
    <n v="2366.5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.1929824561403508"/>
    <n v="3477.5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.9602777777777778"/>
    <n v="5461.5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0.84694915254237291"/>
    <n v="2555.5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.5578378378378379"/>
    <n v="6659.5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.8640909090909092"/>
    <n v="4354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.9223529411764702"/>
    <n v="6856.5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.3703393665158372"/>
    <n v="61355.5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.3820833333333336"/>
    <n v="4115.5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.0822784810126582"/>
    <n v="4321.5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0.60757639620653314"/>
    <n v="29126.5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0.27725490196078434"/>
    <n v="719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.283934426229508"/>
    <n v="49602.5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0.21615194054500414"/>
    <n v="13214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.73875"/>
    <n v="1511.5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.5492592592592593"/>
    <n v="4250.5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.2214999999999998"/>
    <n v="6513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0.73957142857142855"/>
    <n v="2622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.641"/>
    <n v="4366.5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.432624584717608"/>
    <n v="43629.5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0.40281762295081969"/>
    <n v="39686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.7822388059701493"/>
    <n v="6132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0.84930555555555554"/>
    <n v="3095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.4593648334624323"/>
    <n v="9536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.5246153846153847"/>
    <n v="5145.5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0.67129542790152408"/>
    <n v="59464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0.40307692307692305"/>
    <n v="1618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.1679032258064517"/>
    <n v="6960.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0.52117021276595743"/>
    <n v="2481.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.9958333333333336"/>
    <n v="6108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0.87679487179487181"/>
    <n v="3451.5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.131734693877551"/>
    <n v="5666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.2654838709677421"/>
    <n v="6677.5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0.77632653061224488"/>
    <n v="3841.5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0.52496810772501767"/>
    <n v="37457.5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.5746762589928058"/>
    <n v="77629.5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0.72939393939393937"/>
    <n v="2463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0.60565789473684206"/>
    <n v="2371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0.5679129129129129"/>
    <n v="19098.5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0.56542754275427543"/>
    <n v="31970.5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D65DBF-D6E0-534B-A271-5794C462AC0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8">
    <chartFormat chart="0" format="13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14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15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16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0A9105-61DC-574B-958D-0086640A7BB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 countASubtotal="1">
      <items count="5">
        <item x="3"/>
        <item x="0"/>
        <item x="2"/>
        <item x="1"/>
        <item t="countA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8">
    <chartFormat chart="0" format="14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15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16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0" format="17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6ABC3A-61EF-7348-A6A0-D04098A9D3D3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13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Row" showAll="0" countASubtotal="1">
      <items count="8">
        <item x="2"/>
        <item x="0"/>
        <item x="5"/>
        <item x="3"/>
        <item x="4"/>
        <item x="6"/>
        <item x="1"/>
        <item t="countA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 countASubtotal="1">
      <items count="10">
        <item x="4"/>
        <item x="0"/>
        <item x="6"/>
        <item x="8"/>
        <item x="1"/>
        <item x="7"/>
        <item x="5"/>
        <item x="2"/>
        <item x="3"/>
        <item t="countA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7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16" hier="-1"/>
  </pageFields>
  <dataFields count="1">
    <dataField name="Count of outcome" fld="5" subtotal="count" baseField="0" baseItem="0"/>
  </dataFields>
  <chartFormats count="4">
    <chartFormat chart="0" format="12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13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14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15" series="1">
      <pivotArea type="data" outline="0" fieldPosition="0">
        <references count="1"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8F0A27-7798-6B42-912E-042CBA6DD7E0}" name="PivotTable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ame="Years" axis="axisPage" numFmtId="165" sortType="ascending" countSubtotal="1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count"/>
      </items>
    </pivotField>
    <pivotField numFmtId="164" showAll="0"/>
    <pivotField axis="axisRow">
      <items count="15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h="1" sd="0" x="13"/>
        <item t="default"/>
      </items>
    </pivotField>
    <pivotField>
      <items count="7">
        <item sd="0" x="0"/>
        <item x="1"/>
        <item x="2"/>
        <item x="3"/>
        <item x="4"/>
        <item sd="0" x="5"/>
        <item t="default"/>
      </items>
    </pivotField>
    <pivotField>
      <items count="14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x="11"/>
        <item h="1"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6" hier="-1"/>
    <pageField fld="18" hier="-1"/>
  </pageFields>
  <dataFields count="1">
    <dataField name="Count of outcome" fld="5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1001"/>
  <sheetViews>
    <sheetView topLeftCell="B1" workbookViewId="0">
      <selection activeCell="M4" sqref="M4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8.83203125" style="10" bestFit="1" customWidth="1"/>
    <col min="8" max="8" width="13" bestFit="1" customWidth="1"/>
    <col min="9" max="9" width="21" bestFit="1" customWidth="1"/>
    <col min="12" max="13" width="11.1640625" bestFit="1" customWidth="1"/>
    <col min="14" max="14" width="21.6640625" style="13" bestFit="1" customWidth="1"/>
    <col min="15" max="15" width="19.83203125" style="13" bestFit="1" customWidth="1"/>
    <col min="18" max="18" width="28" bestFit="1" customWidth="1"/>
    <col min="19" max="19" width="14.33203125" style="4" bestFit="1" customWidth="1"/>
    <col min="20" max="20" width="16.6640625" style="4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7" t="s">
        <v>2029</v>
      </c>
      <c r="G1" s="1" t="s">
        <v>4</v>
      </c>
      <c r="H1" s="1" t="s">
        <v>5</v>
      </c>
      <c r="I1" s="25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8" t="s">
        <v>2069</v>
      </c>
      <c r="O1" s="18" t="s">
        <v>2070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10">
        <f>E2/D2*"100"</f>
        <v>0</v>
      </c>
      <c r="G2" t="s">
        <v>14</v>
      </c>
      <c r="H2">
        <v>0</v>
      </c>
      <c r="I2" s="9">
        <f>IFERROR(E2/H2,0)</f>
        <v>0</v>
      </c>
      <c r="J2" t="s">
        <v>15</v>
      </c>
      <c r="K2" t="s">
        <v>16</v>
      </c>
      <c r="L2">
        <v>1448690400</v>
      </c>
      <c r="M2">
        <v>1450159200</v>
      </c>
      <c r="N2" s="12">
        <f>(((L2/60)/60)/24)+DATE(1970,1,1)</f>
        <v>42336.25</v>
      </c>
      <c r="O2" s="12">
        <f>(((M2/60)/60)/24)+DATE(1970,1,1)</f>
        <v>42353.25</v>
      </c>
      <c r="P2" t="b">
        <v>0</v>
      </c>
      <c r="Q2" t="b">
        <v>0</v>
      </c>
      <c r="R2" t="s">
        <v>17</v>
      </c>
      <c r="S2" s="4" t="str">
        <f t="array" ref="S2:T2">_xlfn.TEXTSPLIT(R2,"/")</f>
        <v>food</v>
      </c>
      <c r="T2" s="4" t="str"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11">
        <f>E3/D3*"100"</f>
        <v>1040</v>
      </c>
      <c r="G3" t="s">
        <v>20</v>
      </c>
      <c r="H3">
        <v>158</v>
      </c>
      <c r="I3" s="9">
        <f>IFERROR(E3/H3,0)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2">
        <f>(((L3/60)/60)/24)+DATE(1970,1,1)</f>
        <v>41870.208333333336</v>
      </c>
      <c r="O3" s="12">
        <f>(((M3/60)/60)/24)+DATE(1970,1,1)</f>
        <v>41872.208333333336</v>
      </c>
      <c r="P3" t="b">
        <v>0</v>
      </c>
      <c r="Q3" t="b">
        <v>1</v>
      </c>
      <c r="R3" t="s">
        <v>23</v>
      </c>
      <c r="S3" s="4" t="str">
        <f t="array" ref="S3:T3">_xlfn.TEXTSPLIT(R3,"/")</f>
        <v>music</v>
      </c>
      <c r="T3" s="4" t="str"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11">
        <f>E4/D4*"100"</f>
        <v>131.4787822878229</v>
      </c>
      <c r="G4" t="s">
        <v>20</v>
      </c>
      <c r="H4">
        <v>1425</v>
      </c>
      <c r="I4" s="9">
        <f t="shared" ref="I4:I67" si="0">IFERROR(E4/H4,0)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12">
        <f>(((L4/60)/60)/24)+DATE(1970,1,1)</f>
        <v>41595.25</v>
      </c>
      <c r="O4" s="12">
        <f>(((M4/60)/60)/24)+DATE(1970,1,1)</f>
        <v>41597.25</v>
      </c>
      <c r="P4" t="b">
        <v>0</v>
      </c>
      <c r="Q4" t="b">
        <v>0</v>
      </c>
      <c r="R4" t="s">
        <v>28</v>
      </c>
      <c r="S4" s="4" t="str">
        <f t="array" ref="S4:T4">_xlfn.TEXTSPLIT(R4,"/")</f>
        <v>technology</v>
      </c>
      <c r="T4" s="4" t="str"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11">
        <f>E5/D5*"100"</f>
        <v>58.976190476190467</v>
      </c>
      <c r="G5" t="s">
        <v>14</v>
      </c>
      <c r="H5">
        <v>24</v>
      </c>
      <c r="I5" s="9">
        <f t="shared" si="0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2">
        <f>(((L5/60)/60)/24)+DATE(1970,1,1)</f>
        <v>43688.208333333328</v>
      </c>
      <c r="O5" s="12">
        <f>(((M5/60)/60)/24)+DATE(1970,1,1)</f>
        <v>43728.208333333328</v>
      </c>
      <c r="P5" t="b">
        <v>0</v>
      </c>
      <c r="Q5" t="b">
        <v>0</v>
      </c>
      <c r="R5" t="s">
        <v>23</v>
      </c>
      <c r="S5" s="4" t="str">
        <f t="array" ref="S5:T5">_xlfn.TEXTSPLIT(R5,"/")</f>
        <v>music</v>
      </c>
      <c r="T5" t="str"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11">
        <f>E6/D6*"100"</f>
        <v>69.276315789473685</v>
      </c>
      <c r="G6" t="s">
        <v>14</v>
      </c>
      <c r="H6">
        <v>53</v>
      </c>
      <c r="I6" s="9">
        <f t="shared" si="0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2">
        <f>(((L6/60)/60)/24)+DATE(1970,1,1)</f>
        <v>43485.25</v>
      </c>
      <c r="O6" s="12">
        <f>(((M6/60)/60)/24)+DATE(1970,1,1)</f>
        <v>43489.25</v>
      </c>
      <c r="P6" t="b">
        <v>0</v>
      </c>
      <c r="Q6" t="b">
        <v>0</v>
      </c>
      <c r="R6" t="s">
        <v>33</v>
      </c>
      <c r="S6" s="4" t="str">
        <f t="array" ref="S6:T6">_xlfn.TEXTSPLIT(R6,"/")</f>
        <v>theater</v>
      </c>
      <c r="T6" s="4" t="str"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11">
        <f>E7/D7*"100"</f>
        <v>173.61842105263159</v>
      </c>
      <c r="G7" t="s">
        <v>20</v>
      </c>
      <c r="H7">
        <v>174</v>
      </c>
      <c r="I7" s="9">
        <f t="shared" si="0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2">
        <f>(((L7/60)/60)/24)+DATE(1970,1,1)</f>
        <v>41149.208333333336</v>
      </c>
      <c r="O7" s="12">
        <f>(((M7/60)/60)/24)+DATE(1970,1,1)</f>
        <v>41160.208333333336</v>
      </c>
      <c r="P7" t="b">
        <v>0</v>
      </c>
      <c r="Q7" t="b">
        <v>0</v>
      </c>
      <c r="R7" t="s">
        <v>33</v>
      </c>
      <c r="S7" s="4" t="str">
        <f t="array" ref="S7:T7">_xlfn.TEXTSPLIT(R7,"/")</f>
        <v>theater</v>
      </c>
      <c r="T7" s="4" t="str"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11">
        <f>E8/D8*"100"</f>
        <v>20.961538461538463</v>
      </c>
      <c r="G8" t="s">
        <v>14</v>
      </c>
      <c r="H8">
        <v>18</v>
      </c>
      <c r="I8" s="9">
        <f t="shared" si="0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2">
        <f>(((L8/60)/60)/24)+DATE(1970,1,1)</f>
        <v>42991.208333333328</v>
      </c>
      <c r="O8" s="12">
        <f>(((M8/60)/60)/24)+DATE(1970,1,1)</f>
        <v>42992.208333333328</v>
      </c>
      <c r="P8" t="b">
        <v>0</v>
      </c>
      <c r="Q8" t="b">
        <v>0</v>
      </c>
      <c r="R8" t="s">
        <v>42</v>
      </c>
      <c r="S8" s="4" t="str">
        <f t="array" ref="S8:T8">_xlfn.TEXTSPLIT(R8,"/")</f>
        <v>film &amp; video</v>
      </c>
      <c r="T8" s="4" t="str"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11">
        <f>E9/D9*"100"</f>
        <v>327.57777777777778</v>
      </c>
      <c r="G9" t="s">
        <v>20</v>
      </c>
      <c r="H9">
        <v>227</v>
      </c>
      <c r="I9" s="9">
        <f t="shared" si="0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2">
        <f>(((L9/60)/60)/24)+DATE(1970,1,1)</f>
        <v>42229.208333333328</v>
      </c>
      <c r="O9" s="12">
        <f>(((M9/60)/60)/24)+DATE(1970,1,1)</f>
        <v>42231.208333333328</v>
      </c>
      <c r="P9" t="b">
        <v>0</v>
      </c>
      <c r="Q9" t="b">
        <v>0</v>
      </c>
      <c r="R9" t="s">
        <v>33</v>
      </c>
      <c r="S9" s="4" t="str">
        <f t="array" ref="S9:T9">_xlfn.TEXTSPLIT(R9,"/")</f>
        <v>theater</v>
      </c>
      <c r="T9" s="4" t="str"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11">
        <f>E10/D10*"100"</f>
        <v>19.932788374205266</v>
      </c>
      <c r="G10" t="s">
        <v>47</v>
      </c>
      <c r="H10">
        <v>708</v>
      </c>
      <c r="I10" s="9">
        <f t="shared" si="0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2">
        <f>(((L10/60)/60)/24)+DATE(1970,1,1)</f>
        <v>40399.208333333336</v>
      </c>
      <c r="O10" s="12">
        <f>(((M10/60)/60)/24)+DATE(1970,1,1)</f>
        <v>40401.208333333336</v>
      </c>
      <c r="P10" t="b">
        <v>0</v>
      </c>
      <c r="Q10" t="b">
        <v>0</v>
      </c>
      <c r="R10" t="s">
        <v>33</v>
      </c>
      <c r="S10" s="4" t="str">
        <f t="array" ref="S10:T10">_xlfn.TEXTSPLIT(R10,"/")</f>
        <v>theater</v>
      </c>
      <c r="T10" s="4" t="str"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11">
        <f>E11/D11*"100"</f>
        <v>51.741935483870968</v>
      </c>
      <c r="G11" t="s">
        <v>14</v>
      </c>
      <c r="H11">
        <v>44</v>
      </c>
      <c r="I11" s="9">
        <f t="shared" si="0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2">
        <f>(((L11/60)/60)/24)+DATE(1970,1,1)</f>
        <v>41536.208333333336</v>
      </c>
      <c r="O11" s="12">
        <f>(((M11/60)/60)/24)+DATE(1970,1,1)</f>
        <v>41585.25</v>
      </c>
      <c r="P11" t="b">
        <v>0</v>
      </c>
      <c r="Q11" t="b">
        <v>0</v>
      </c>
      <c r="R11" t="s">
        <v>50</v>
      </c>
      <c r="S11" s="4" t="str">
        <f t="array" ref="S11:T11">_xlfn.TEXTSPLIT(R11,"/")</f>
        <v>music</v>
      </c>
      <c r="T11" s="4" t="str"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11">
        <f>E12/D12*"100"</f>
        <v>266.11538461538464</v>
      </c>
      <c r="G12" t="s">
        <v>20</v>
      </c>
      <c r="H12">
        <v>220</v>
      </c>
      <c r="I12" s="9">
        <f t="shared" si="0"/>
        <v>62.9</v>
      </c>
      <c r="J12" t="s">
        <v>21</v>
      </c>
      <c r="K12" t="s">
        <v>22</v>
      </c>
      <c r="L12">
        <v>1281762000</v>
      </c>
      <c r="M12">
        <v>1285909200</v>
      </c>
      <c r="N12" s="12">
        <f>(((L12/60)/60)/24)+DATE(1970,1,1)</f>
        <v>40404.208333333336</v>
      </c>
      <c r="O12" s="12">
        <f>(((M12/60)/60)/24)+DATE(1970,1,1)</f>
        <v>40452.208333333336</v>
      </c>
      <c r="P12" t="b">
        <v>0</v>
      </c>
      <c r="Q12" t="b">
        <v>0</v>
      </c>
      <c r="R12" t="s">
        <v>53</v>
      </c>
      <c r="S12" s="4" t="str">
        <f t="array" ref="S12:T12">_xlfn.TEXTSPLIT(R12,"/")</f>
        <v>film &amp; video</v>
      </c>
      <c r="T12" s="4" t="str"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11">
        <f>E13/D13*"100"</f>
        <v>48.095238095238095</v>
      </c>
      <c r="G13" t="s">
        <v>14</v>
      </c>
      <c r="H13">
        <v>27</v>
      </c>
      <c r="I13" s="9">
        <f t="shared" si="0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2">
        <f>(((L13/60)/60)/24)+DATE(1970,1,1)</f>
        <v>40442.208333333336</v>
      </c>
      <c r="O13" s="12">
        <f>(((M13/60)/60)/24)+DATE(1970,1,1)</f>
        <v>40448.208333333336</v>
      </c>
      <c r="P13" t="b">
        <v>0</v>
      </c>
      <c r="Q13" t="b">
        <v>1</v>
      </c>
      <c r="R13" t="s">
        <v>33</v>
      </c>
      <c r="S13" s="4" t="str">
        <f t="array" ref="S13:T13">_xlfn.TEXTSPLIT(R13,"/")</f>
        <v>theater</v>
      </c>
      <c r="T13" s="4" t="str"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11">
        <f>E14/D14*"100"</f>
        <v>89.349206349206341</v>
      </c>
      <c r="G14" t="s">
        <v>14</v>
      </c>
      <c r="H14">
        <v>55</v>
      </c>
      <c r="I14" s="9">
        <f t="shared" si="0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2">
        <f>(((L14/60)/60)/24)+DATE(1970,1,1)</f>
        <v>43760.208333333328</v>
      </c>
      <c r="O14" s="12">
        <f>(((M14/60)/60)/24)+DATE(1970,1,1)</f>
        <v>43768.208333333328</v>
      </c>
      <c r="P14" t="b">
        <v>0</v>
      </c>
      <c r="Q14" t="b">
        <v>0</v>
      </c>
      <c r="R14" t="s">
        <v>53</v>
      </c>
      <c r="S14" s="4" t="str">
        <f t="array" ref="S14:T14">_xlfn.TEXTSPLIT(R14,"/")</f>
        <v>film &amp; video</v>
      </c>
      <c r="T14" s="4" t="str"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11">
        <f>E15/D15*"100"</f>
        <v>245.11904761904765</v>
      </c>
      <c r="G15" t="s">
        <v>20</v>
      </c>
      <c r="H15">
        <v>98</v>
      </c>
      <c r="I15" s="9">
        <f t="shared" si="0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2">
        <f>(((L15/60)/60)/24)+DATE(1970,1,1)</f>
        <v>42532.208333333328</v>
      </c>
      <c r="O15" s="12">
        <f>(((M15/60)/60)/24)+DATE(1970,1,1)</f>
        <v>42544.208333333328</v>
      </c>
      <c r="P15" t="b">
        <v>0</v>
      </c>
      <c r="Q15" t="b">
        <v>0</v>
      </c>
      <c r="R15" t="s">
        <v>60</v>
      </c>
      <c r="S15" s="4" t="str">
        <f t="array" ref="S15:T15">_xlfn.TEXTSPLIT(R15,"/")</f>
        <v>music</v>
      </c>
      <c r="T15" s="4" t="str"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11">
        <f>E16/D16*"100"</f>
        <v>66.769503546099301</v>
      </c>
      <c r="G16" t="s">
        <v>14</v>
      </c>
      <c r="H16">
        <v>200</v>
      </c>
      <c r="I16" s="9">
        <f t="shared" si="0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2">
        <f>(((L16/60)/60)/24)+DATE(1970,1,1)</f>
        <v>40974.25</v>
      </c>
      <c r="O16" s="12">
        <f>(((M16/60)/60)/24)+DATE(1970,1,1)</f>
        <v>41001.208333333336</v>
      </c>
      <c r="P16" t="b">
        <v>0</v>
      </c>
      <c r="Q16" t="b">
        <v>0</v>
      </c>
      <c r="R16" t="s">
        <v>60</v>
      </c>
      <c r="S16" s="4" t="str">
        <f t="array" ref="S16:T16">_xlfn.TEXTSPLIT(R16,"/")</f>
        <v>music</v>
      </c>
      <c r="T16" s="4" t="str"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11">
        <f>E17/D17*"100"</f>
        <v>47.307881773399011</v>
      </c>
      <c r="G17" t="s">
        <v>14</v>
      </c>
      <c r="H17">
        <v>452</v>
      </c>
      <c r="I17" s="9">
        <f t="shared" si="0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2">
        <f>(((L17/60)/60)/24)+DATE(1970,1,1)</f>
        <v>43809.25</v>
      </c>
      <c r="O17" s="12">
        <f>(((M17/60)/60)/24)+DATE(1970,1,1)</f>
        <v>43813.25</v>
      </c>
      <c r="P17" t="b">
        <v>0</v>
      </c>
      <c r="Q17" t="b">
        <v>0</v>
      </c>
      <c r="R17" t="s">
        <v>65</v>
      </c>
      <c r="S17" s="4" t="str">
        <f t="array" ref="S17:T17">_xlfn.TEXTSPLIT(R17,"/")</f>
        <v>technology</v>
      </c>
      <c r="T17" s="4" t="str"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11">
        <f>E18/D18*"100"</f>
        <v>649.47058823529414</v>
      </c>
      <c r="G18" t="s">
        <v>20</v>
      </c>
      <c r="H18">
        <v>100</v>
      </c>
      <c r="I18" s="9">
        <f t="shared" si="0"/>
        <v>110.41</v>
      </c>
      <c r="J18" t="s">
        <v>21</v>
      </c>
      <c r="K18" t="s">
        <v>22</v>
      </c>
      <c r="L18">
        <v>1390370400</v>
      </c>
      <c r="M18">
        <v>1392271200</v>
      </c>
      <c r="N18" s="12">
        <f>(((L18/60)/60)/24)+DATE(1970,1,1)</f>
        <v>41661.25</v>
      </c>
      <c r="O18" s="12">
        <f>(((M18/60)/60)/24)+DATE(1970,1,1)</f>
        <v>41683.25</v>
      </c>
      <c r="P18" t="b">
        <v>0</v>
      </c>
      <c r="Q18" t="b">
        <v>0</v>
      </c>
      <c r="R18" t="s">
        <v>68</v>
      </c>
      <c r="S18" s="4" t="str">
        <f t="array" ref="S18:T18">_xlfn.TEXTSPLIT(R18,"/")</f>
        <v>publishing</v>
      </c>
      <c r="T18" s="4" t="str"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11">
        <f>E19/D19*"100"</f>
        <v>159.39125295508273</v>
      </c>
      <c r="G19" t="s">
        <v>20</v>
      </c>
      <c r="H19">
        <v>1249</v>
      </c>
      <c r="I19" s="9">
        <f t="shared" si="0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2">
        <f>(((L19/60)/60)/24)+DATE(1970,1,1)</f>
        <v>40555.25</v>
      </c>
      <c r="O19" s="12">
        <f>(((M19/60)/60)/24)+DATE(1970,1,1)</f>
        <v>40556.25</v>
      </c>
      <c r="P19" t="b">
        <v>0</v>
      </c>
      <c r="Q19" t="b">
        <v>0</v>
      </c>
      <c r="R19" t="s">
        <v>71</v>
      </c>
      <c r="S19" s="4" t="str">
        <f t="array" ref="S19:T19">_xlfn.TEXTSPLIT(R19,"/")</f>
        <v>film &amp; video</v>
      </c>
      <c r="T19" s="4" t="str"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11">
        <f>E20/D20*"100"</f>
        <v>66.912087912087912</v>
      </c>
      <c r="G20" t="s">
        <v>74</v>
      </c>
      <c r="H20">
        <v>135</v>
      </c>
      <c r="I20" s="9">
        <f t="shared" si="0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2">
        <f>(((L20/60)/60)/24)+DATE(1970,1,1)</f>
        <v>43351.208333333328</v>
      </c>
      <c r="O20" s="12">
        <f>(((M20/60)/60)/24)+DATE(1970,1,1)</f>
        <v>43359.208333333328</v>
      </c>
      <c r="P20" t="b">
        <v>0</v>
      </c>
      <c r="Q20" t="b">
        <v>0</v>
      </c>
      <c r="R20" t="s">
        <v>33</v>
      </c>
      <c r="S20" s="4" t="str">
        <f t="array" ref="S20:T20">_xlfn.TEXTSPLIT(R20,"/")</f>
        <v>theater</v>
      </c>
      <c r="T20" s="4" t="str"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11">
        <f>E21/D21*"100"</f>
        <v>48.529600000000002</v>
      </c>
      <c r="G21" t="s">
        <v>14</v>
      </c>
      <c r="H21">
        <v>674</v>
      </c>
      <c r="I21" s="9">
        <f t="shared" si="0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2">
        <f>(((L21/60)/60)/24)+DATE(1970,1,1)</f>
        <v>43528.25</v>
      </c>
      <c r="O21" s="12">
        <f>(((M21/60)/60)/24)+DATE(1970,1,1)</f>
        <v>43549.208333333328</v>
      </c>
      <c r="P21" t="b">
        <v>0</v>
      </c>
      <c r="Q21" t="b">
        <v>1</v>
      </c>
      <c r="R21" t="s">
        <v>33</v>
      </c>
      <c r="S21" s="4" t="str">
        <f t="array" ref="S21:T21">_xlfn.TEXTSPLIT(R21,"/")</f>
        <v>theater</v>
      </c>
      <c r="T21" s="4" t="str"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11">
        <f>E22/D22*"100"</f>
        <v>112.24279210925646</v>
      </c>
      <c r="G22" t="s">
        <v>20</v>
      </c>
      <c r="H22">
        <v>1396</v>
      </c>
      <c r="I22" s="9">
        <f t="shared" si="0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2">
        <f>(((L22/60)/60)/24)+DATE(1970,1,1)</f>
        <v>41848.208333333336</v>
      </c>
      <c r="O22" s="12">
        <f>(((M22/60)/60)/24)+DATE(1970,1,1)</f>
        <v>41848.208333333336</v>
      </c>
      <c r="P22" t="b">
        <v>0</v>
      </c>
      <c r="Q22" t="b">
        <v>0</v>
      </c>
      <c r="R22" t="s">
        <v>53</v>
      </c>
      <c r="S22" s="4" t="str">
        <f t="array" ref="S22:T22">_xlfn.TEXTSPLIT(R22,"/")</f>
        <v>film &amp; video</v>
      </c>
      <c r="T22" s="4" t="str"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11">
        <f>E23/D23*"100"</f>
        <v>40.992553191489364</v>
      </c>
      <c r="G23" t="s">
        <v>14</v>
      </c>
      <c r="H23">
        <v>558</v>
      </c>
      <c r="I23" s="9">
        <f t="shared" si="0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2">
        <f>(((L23/60)/60)/24)+DATE(1970,1,1)</f>
        <v>40770.208333333336</v>
      </c>
      <c r="O23" s="12">
        <f>(((M23/60)/60)/24)+DATE(1970,1,1)</f>
        <v>40804.208333333336</v>
      </c>
      <c r="P23" t="b">
        <v>0</v>
      </c>
      <c r="Q23" t="b">
        <v>0</v>
      </c>
      <c r="R23" t="s">
        <v>33</v>
      </c>
      <c r="S23" s="4" t="str">
        <f t="array" ref="S23:T23">_xlfn.TEXTSPLIT(R23,"/")</f>
        <v>theater</v>
      </c>
      <c r="T23" s="4" t="str"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11">
        <f>E24/D24*"100"</f>
        <v>128.07106598984771</v>
      </c>
      <c r="G24" t="s">
        <v>20</v>
      </c>
      <c r="H24">
        <v>890</v>
      </c>
      <c r="I24" s="9">
        <f t="shared" si="0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2">
        <f>(((L24/60)/60)/24)+DATE(1970,1,1)</f>
        <v>43193.208333333328</v>
      </c>
      <c r="O24" s="12">
        <f>(((M24/60)/60)/24)+DATE(1970,1,1)</f>
        <v>43208.208333333328</v>
      </c>
      <c r="P24" t="b">
        <v>0</v>
      </c>
      <c r="Q24" t="b">
        <v>0</v>
      </c>
      <c r="R24" t="s">
        <v>33</v>
      </c>
      <c r="S24" s="4" t="str">
        <f t="array" ref="S24:T24">_xlfn.TEXTSPLIT(R24,"/")</f>
        <v>theater</v>
      </c>
      <c r="T24" s="4" t="str"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11">
        <f>E25/D25*"100"</f>
        <v>332.04444444444448</v>
      </c>
      <c r="G25" t="s">
        <v>20</v>
      </c>
      <c r="H25">
        <v>142</v>
      </c>
      <c r="I25" s="9">
        <f t="shared" si="0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2">
        <f>(((L25/60)/60)/24)+DATE(1970,1,1)</f>
        <v>43510.25</v>
      </c>
      <c r="O25" s="12">
        <f>(((M25/60)/60)/24)+DATE(1970,1,1)</f>
        <v>43563.208333333328</v>
      </c>
      <c r="P25" t="b">
        <v>0</v>
      </c>
      <c r="Q25" t="b">
        <v>0</v>
      </c>
      <c r="R25" t="s">
        <v>42</v>
      </c>
      <c r="S25" s="4" t="str">
        <f t="array" ref="S25:T25">_xlfn.TEXTSPLIT(R25,"/")</f>
        <v>film &amp; video</v>
      </c>
      <c r="T25" s="4" t="str"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11">
        <f>E26/D26*"100"</f>
        <v>112.83225108225108</v>
      </c>
      <c r="G26" t="s">
        <v>20</v>
      </c>
      <c r="H26">
        <v>2673</v>
      </c>
      <c r="I26" s="9">
        <f t="shared" si="0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2">
        <f>(((L26/60)/60)/24)+DATE(1970,1,1)</f>
        <v>41811.208333333336</v>
      </c>
      <c r="O26" s="12">
        <f>(((M26/60)/60)/24)+DATE(1970,1,1)</f>
        <v>41813.208333333336</v>
      </c>
      <c r="P26" t="b">
        <v>0</v>
      </c>
      <c r="Q26" t="b">
        <v>0</v>
      </c>
      <c r="R26" t="s">
        <v>65</v>
      </c>
      <c r="S26" s="4" t="str">
        <f t="array" ref="S26:T26">_xlfn.TEXTSPLIT(R26,"/")</f>
        <v>technology</v>
      </c>
      <c r="T26" s="4" t="str"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11">
        <f>E27/D27*"100"</f>
        <v>216.43636363636364</v>
      </c>
      <c r="G27" t="s">
        <v>20</v>
      </c>
      <c r="H27">
        <v>163</v>
      </c>
      <c r="I27" s="9">
        <f t="shared" si="0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2">
        <f>(((L27/60)/60)/24)+DATE(1970,1,1)</f>
        <v>40681.208333333336</v>
      </c>
      <c r="O27" s="12">
        <f>(((M27/60)/60)/24)+DATE(1970,1,1)</f>
        <v>40701.208333333336</v>
      </c>
      <c r="P27" t="b">
        <v>0</v>
      </c>
      <c r="Q27" t="b">
        <v>1</v>
      </c>
      <c r="R27" t="s">
        <v>89</v>
      </c>
      <c r="S27" s="4" t="str">
        <f t="array" ref="S27:T27">_xlfn.TEXTSPLIT(R27,"/")</f>
        <v>games</v>
      </c>
      <c r="T27" s="4" t="str"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11">
        <f>E28/D28*"100"</f>
        <v>48.199069767441863</v>
      </c>
      <c r="G28" t="s">
        <v>74</v>
      </c>
      <c r="H28">
        <v>1480</v>
      </c>
      <c r="I28" s="9">
        <f t="shared" si="0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2">
        <f>(((L28/60)/60)/24)+DATE(1970,1,1)</f>
        <v>43312.208333333328</v>
      </c>
      <c r="O28" s="12">
        <f>(((M28/60)/60)/24)+DATE(1970,1,1)</f>
        <v>43339.208333333328</v>
      </c>
      <c r="P28" t="b">
        <v>0</v>
      </c>
      <c r="Q28" t="b">
        <v>0</v>
      </c>
      <c r="R28" t="s">
        <v>33</v>
      </c>
      <c r="S28" s="4" t="str">
        <f t="array" ref="S28:T28">_xlfn.TEXTSPLIT(R28,"/")</f>
        <v>theater</v>
      </c>
      <c r="T28" s="4" t="str"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11">
        <f>E29/D29*"100"</f>
        <v>79.95</v>
      </c>
      <c r="G29" t="s">
        <v>14</v>
      </c>
      <c r="H29">
        <v>15</v>
      </c>
      <c r="I29" s="9">
        <f t="shared" si="0"/>
        <v>106.6</v>
      </c>
      <c r="J29" t="s">
        <v>21</v>
      </c>
      <c r="K29" t="s">
        <v>22</v>
      </c>
      <c r="L29">
        <v>1443848400</v>
      </c>
      <c r="M29">
        <v>1444539600</v>
      </c>
      <c r="N29" s="12">
        <f>(((L29/60)/60)/24)+DATE(1970,1,1)</f>
        <v>42280.208333333328</v>
      </c>
      <c r="O29" s="12">
        <f>(((M29/60)/60)/24)+DATE(1970,1,1)</f>
        <v>42288.208333333328</v>
      </c>
      <c r="P29" t="b">
        <v>0</v>
      </c>
      <c r="Q29" t="b">
        <v>0</v>
      </c>
      <c r="R29" t="s">
        <v>23</v>
      </c>
      <c r="S29" s="4" t="str">
        <f t="array" ref="S29:T29">_xlfn.TEXTSPLIT(R29,"/")</f>
        <v>music</v>
      </c>
      <c r="T29" s="4" t="str"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11">
        <f>E30/D30*"100"</f>
        <v>105.22553516819573</v>
      </c>
      <c r="G30" t="s">
        <v>20</v>
      </c>
      <c r="H30">
        <v>2220</v>
      </c>
      <c r="I30" s="9">
        <f t="shared" si="0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2">
        <f>(((L30/60)/60)/24)+DATE(1970,1,1)</f>
        <v>40218.25</v>
      </c>
      <c r="O30" s="12">
        <f>(((M30/60)/60)/24)+DATE(1970,1,1)</f>
        <v>40241.25</v>
      </c>
      <c r="P30" t="b">
        <v>0</v>
      </c>
      <c r="Q30" t="b">
        <v>1</v>
      </c>
      <c r="R30" t="s">
        <v>33</v>
      </c>
      <c r="S30" s="4" t="str">
        <f t="array" ref="S30:T30">_xlfn.TEXTSPLIT(R30,"/")</f>
        <v>theater</v>
      </c>
      <c r="T30" s="4" t="str"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11">
        <f>E31/D31*"100"</f>
        <v>328.89978213507629</v>
      </c>
      <c r="G31" t="s">
        <v>20</v>
      </c>
      <c r="H31">
        <v>1606</v>
      </c>
      <c r="I31" s="9">
        <f t="shared" si="0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2">
        <f>(((L31/60)/60)/24)+DATE(1970,1,1)</f>
        <v>43301.208333333328</v>
      </c>
      <c r="O31" s="12">
        <f>(((M31/60)/60)/24)+DATE(1970,1,1)</f>
        <v>43341.208333333328</v>
      </c>
      <c r="P31" t="b">
        <v>0</v>
      </c>
      <c r="Q31" t="b">
        <v>0</v>
      </c>
      <c r="R31" t="s">
        <v>100</v>
      </c>
      <c r="S31" s="4" t="str">
        <f t="array" ref="S31:T31">_xlfn.TEXTSPLIT(R31,"/")</f>
        <v>film &amp; video</v>
      </c>
      <c r="T31" s="4" t="str"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11">
        <f>E32/D32*"100"</f>
        <v>160.61111111111111</v>
      </c>
      <c r="G32" t="s">
        <v>20</v>
      </c>
      <c r="H32">
        <v>129</v>
      </c>
      <c r="I32" s="9">
        <f t="shared" si="0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2">
        <f>(((L32/60)/60)/24)+DATE(1970,1,1)</f>
        <v>43609.208333333328</v>
      </c>
      <c r="O32" s="12">
        <f>(((M32/60)/60)/24)+DATE(1970,1,1)</f>
        <v>43614.208333333328</v>
      </c>
      <c r="P32" t="b">
        <v>0</v>
      </c>
      <c r="Q32" t="b">
        <v>0</v>
      </c>
      <c r="R32" t="s">
        <v>71</v>
      </c>
      <c r="S32" s="4" t="str">
        <f t="array" ref="S32:T32">_xlfn.TEXTSPLIT(R32,"/")</f>
        <v>film &amp; video</v>
      </c>
      <c r="T32" s="4" t="str"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11">
        <f>E33/D33*"100"</f>
        <v>310</v>
      </c>
      <c r="G33" t="s">
        <v>20</v>
      </c>
      <c r="H33">
        <v>226</v>
      </c>
      <c r="I33" s="9">
        <f t="shared" si="0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2">
        <f>(((L33/60)/60)/24)+DATE(1970,1,1)</f>
        <v>42374.25</v>
      </c>
      <c r="O33" s="12">
        <f>(((M33/60)/60)/24)+DATE(1970,1,1)</f>
        <v>42402.25</v>
      </c>
      <c r="P33" t="b">
        <v>0</v>
      </c>
      <c r="Q33" t="b">
        <v>0</v>
      </c>
      <c r="R33" t="s">
        <v>89</v>
      </c>
      <c r="S33" s="4" t="str">
        <f t="array" ref="S33:T33">_xlfn.TEXTSPLIT(R33,"/")</f>
        <v>games</v>
      </c>
      <c r="T33" s="4" t="str"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11">
        <f>E34/D34*"100"</f>
        <v>86.807920792079202</v>
      </c>
      <c r="G34" t="s">
        <v>14</v>
      </c>
      <c r="H34">
        <v>2307</v>
      </c>
      <c r="I34" s="9">
        <f t="shared" si="0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2">
        <f>(((L34/60)/60)/24)+DATE(1970,1,1)</f>
        <v>43110.25</v>
      </c>
      <c r="O34" s="12">
        <f>(((M34/60)/60)/24)+DATE(1970,1,1)</f>
        <v>43137.25</v>
      </c>
      <c r="P34" t="b">
        <v>0</v>
      </c>
      <c r="Q34" t="b">
        <v>0</v>
      </c>
      <c r="R34" t="s">
        <v>42</v>
      </c>
      <c r="S34" s="4" t="str">
        <f t="array" ref="S34:T34">_xlfn.TEXTSPLIT(R34,"/")</f>
        <v>film &amp; video</v>
      </c>
      <c r="T34" s="4" t="str"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11">
        <f>E35/D35*"100"</f>
        <v>377.82071713147411</v>
      </c>
      <c r="G35" t="s">
        <v>20</v>
      </c>
      <c r="H35">
        <v>5419</v>
      </c>
      <c r="I35" s="9">
        <f t="shared" si="0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2">
        <f>(((L35/60)/60)/24)+DATE(1970,1,1)</f>
        <v>41917.208333333336</v>
      </c>
      <c r="O35" s="12">
        <f>(((M35/60)/60)/24)+DATE(1970,1,1)</f>
        <v>41954.25</v>
      </c>
      <c r="P35" t="b">
        <v>0</v>
      </c>
      <c r="Q35" t="b">
        <v>0</v>
      </c>
      <c r="R35" t="s">
        <v>33</v>
      </c>
      <c r="S35" s="4" t="str">
        <f t="array" ref="S35:T35">_xlfn.TEXTSPLIT(R35,"/")</f>
        <v>theater</v>
      </c>
      <c r="T35" s="4" t="str"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11">
        <f>E36/D36*"100"</f>
        <v>150.80645161290323</v>
      </c>
      <c r="G36" t="s">
        <v>20</v>
      </c>
      <c r="H36">
        <v>165</v>
      </c>
      <c r="I36" s="9">
        <f t="shared" si="0"/>
        <v>85</v>
      </c>
      <c r="J36" t="s">
        <v>21</v>
      </c>
      <c r="K36" t="s">
        <v>22</v>
      </c>
      <c r="L36">
        <v>1490245200</v>
      </c>
      <c r="M36">
        <v>1490677200</v>
      </c>
      <c r="N36" s="12">
        <f>(((L36/60)/60)/24)+DATE(1970,1,1)</f>
        <v>42817.208333333328</v>
      </c>
      <c r="O36" s="12">
        <f>(((M36/60)/60)/24)+DATE(1970,1,1)</f>
        <v>42822.208333333328</v>
      </c>
      <c r="P36" t="b">
        <v>0</v>
      </c>
      <c r="Q36" t="b">
        <v>0</v>
      </c>
      <c r="R36" t="s">
        <v>42</v>
      </c>
      <c r="S36" s="4" t="str">
        <f t="array" ref="S36:T36">_xlfn.TEXTSPLIT(R36,"/")</f>
        <v>film &amp; video</v>
      </c>
      <c r="T36" s="4" t="str"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11">
        <f>E37/D37*"100"</f>
        <v>150.30119521912351</v>
      </c>
      <c r="G37" t="s">
        <v>20</v>
      </c>
      <c r="H37">
        <v>1965</v>
      </c>
      <c r="I37" s="9">
        <f t="shared" si="0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2">
        <f>(((L37/60)/60)/24)+DATE(1970,1,1)</f>
        <v>43484.25</v>
      </c>
      <c r="O37" s="12">
        <f>(((M37/60)/60)/24)+DATE(1970,1,1)</f>
        <v>43526.25</v>
      </c>
      <c r="P37" t="b">
        <v>0</v>
      </c>
      <c r="Q37" t="b">
        <v>1</v>
      </c>
      <c r="R37" t="s">
        <v>53</v>
      </c>
      <c r="S37" s="4" t="str">
        <f t="array" ref="S37:T37">_xlfn.TEXTSPLIT(R37,"/")</f>
        <v>film &amp; video</v>
      </c>
      <c r="T37" s="4" t="str"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11">
        <f>E38/D38*"100"</f>
        <v>157.28571428571431</v>
      </c>
      <c r="G38" t="s">
        <v>20</v>
      </c>
      <c r="H38">
        <v>16</v>
      </c>
      <c r="I38" s="9">
        <f t="shared" si="0"/>
        <v>68.8125</v>
      </c>
      <c r="J38" t="s">
        <v>21</v>
      </c>
      <c r="K38" t="s">
        <v>22</v>
      </c>
      <c r="L38">
        <v>1298700000</v>
      </c>
      <c r="M38">
        <v>1300856400</v>
      </c>
      <c r="N38" s="12">
        <f>(((L38/60)/60)/24)+DATE(1970,1,1)</f>
        <v>40600.25</v>
      </c>
      <c r="O38" s="12">
        <f>(((M38/60)/60)/24)+DATE(1970,1,1)</f>
        <v>40625.208333333336</v>
      </c>
      <c r="P38" t="b">
        <v>0</v>
      </c>
      <c r="Q38" t="b">
        <v>0</v>
      </c>
      <c r="R38" t="s">
        <v>33</v>
      </c>
      <c r="S38" s="4" t="str">
        <f t="array" ref="S38:T38">_xlfn.TEXTSPLIT(R38,"/")</f>
        <v>theater</v>
      </c>
      <c r="T38" s="4" t="str"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11">
        <f>E39/D39*"100"</f>
        <v>139.98765432098764</v>
      </c>
      <c r="G39" t="s">
        <v>20</v>
      </c>
      <c r="H39">
        <v>107</v>
      </c>
      <c r="I39" s="9">
        <f t="shared" si="0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2">
        <f>(((L39/60)/60)/24)+DATE(1970,1,1)</f>
        <v>43744.208333333328</v>
      </c>
      <c r="O39" s="12">
        <f>(((M39/60)/60)/24)+DATE(1970,1,1)</f>
        <v>43777.25</v>
      </c>
      <c r="P39" t="b">
        <v>0</v>
      </c>
      <c r="Q39" t="b">
        <v>1</v>
      </c>
      <c r="R39" t="s">
        <v>119</v>
      </c>
      <c r="S39" s="4" t="str">
        <f t="array" ref="S39:T39">_xlfn.TEXTSPLIT(R39,"/")</f>
        <v>publishing</v>
      </c>
      <c r="T39" s="4" t="str"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11">
        <f>E40/D40*"100"</f>
        <v>325.32258064516128</v>
      </c>
      <c r="G40" t="s">
        <v>20</v>
      </c>
      <c r="H40">
        <v>134</v>
      </c>
      <c r="I40" s="9">
        <f t="shared" si="0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2">
        <f>(((L40/60)/60)/24)+DATE(1970,1,1)</f>
        <v>40469.208333333336</v>
      </c>
      <c r="O40" s="12">
        <f>(((M40/60)/60)/24)+DATE(1970,1,1)</f>
        <v>40474.208333333336</v>
      </c>
      <c r="P40" t="b">
        <v>0</v>
      </c>
      <c r="Q40" t="b">
        <v>0</v>
      </c>
      <c r="R40" t="s">
        <v>122</v>
      </c>
      <c r="S40" s="4" t="str">
        <f t="array" ref="S40:T40">_xlfn.TEXTSPLIT(R40,"/")</f>
        <v>photography</v>
      </c>
      <c r="T40" s="4" t="str"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11">
        <f>E41/D41*"100"</f>
        <v>50.777777777777779</v>
      </c>
      <c r="G41" t="s">
        <v>14</v>
      </c>
      <c r="H41">
        <v>88</v>
      </c>
      <c r="I41" s="9">
        <f t="shared" si="0"/>
        <v>57.125</v>
      </c>
      <c r="J41" t="s">
        <v>36</v>
      </c>
      <c r="K41" t="s">
        <v>37</v>
      </c>
      <c r="L41">
        <v>1361772000</v>
      </c>
      <c r="M41">
        <v>1362978000</v>
      </c>
      <c r="N41" s="12">
        <f>(((L41/60)/60)/24)+DATE(1970,1,1)</f>
        <v>41330.25</v>
      </c>
      <c r="O41" s="12">
        <f>(((M41/60)/60)/24)+DATE(1970,1,1)</f>
        <v>41344.208333333336</v>
      </c>
      <c r="P41" t="b">
        <v>0</v>
      </c>
      <c r="Q41" t="b">
        <v>0</v>
      </c>
      <c r="R41" t="s">
        <v>33</v>
      </c>
      <c r="S41" s="4" t="str">
        <f t="array" ref="S41:T41">_xlfn.TEXTSPLIT(R41,"/")</f>
        <v>theater</v>
      </c>
      <c r="T41" s="4" t="str"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11">
        <f>E42/D42*"100"</f>
        <v>169.06818181818181</v>
      </c>
      <c r="G42" t="s">
        <v>20</v>
      </c>
      <c r="H42">
        <v>198</v>
      </c>
      <c r="I42" s="9">
        <f t="shared" si="0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2">
        <f>(((L42/60)/60)/24)+DATE(1970,1,1)</f>
        <v>40334.208333333336</v>
      </c>
      <c r="O42" s="12">
        <f>(((M42/60)/60)/24)+DATE(1970,1,1)</f>
        <v>40353.208333333336</v>
      </c>
      <c r="P42" t="b">
        <v>0</v>
      </c>
      <c r="Q42" t="b">
        <v>1</v>
      </c>
      <c r="R42" t="s">
        <v>65</v>
      </c>
      <c r="S42" s="4" t="str">
        <f t="array" ref="S42:T42">_xlfn.TEXTSPLIT(R42,"/")</f>
        <v>technology</v>
      </c>
      <c r="T42" s="4" t="str"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11">
        <f>E43/D43*"100"</f>
        <v>212.92857142857144</v>
      </c>
      <c r="G43" t="s">
        <v>20</v>
      </c>
      <c r="H43">
        <v>111</v>
      </c>
      <c r="I43" s="9">
        <f t="shared" si="0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2">
        <f>(((L43/60)/60)/24)+DATE(1970,1,1)</f>
        <v>41156.208333333336</v>
      </c>
      <c r="O43" s="12">
        <f>(((M43/60)/60)/24)+DATE(1970,1,1)</f>
        <v>41182.208333333336</v>
      </c>
      <c r="P43" t="b">
        <v>0</v>
      </c>
      <c r="Q43" t="b">
        <v>1</v>
      </c>
      <c r="R43" t="s">
        <v>23</v>
      </c>
      <c r="S43" s="4" t="str">
        <f t="array" ref="S43:T43">_xlfn.TEXTSPLIT(R43,"/")</f>
        <v>music</v>
      </c>
      <c r="T43" s="4" t="str"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11">
        <f>E44/D44*"100"</f>
        <v>443.94444444444446</v>
      </c>
      <c r="G44" t="s">
        <v>20</v>
      </c>
      <c r="H44">
        <v>222</v>
      </c>
      <c r="I44" s="9">
        <f t="shared" si="0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2">
        <f>(((L44/60)/60)/24)+DATE(1970,1,1)</f>
        <v>40728.208333333336</v>
      </c>
      <c r="O44" s="12">
        <f>(((M44/60)/60)/24)+DATE(1970,1,1)</f>
        <v>40737.208333333336</v>
      </c>
      <c r="P44" t="b">
        <v>0</v>
      </c>
      <c r="Q44" t="b">
        <v>0</v>
      </c>
      <c r="R44" t="s">
        <v>17</v>
      </c>
      <c r="S44" s="4" t="str">
        <f t="array" ref="S44:T44">_xlfn.TEXTSPLIT(R44,"/")</f>
        <v>food</v>
      </c>
      <c r="T44" s="4" t="str"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11">
        <f>E45/D45*"100"</f>
        <v>185.9390243902439</v>
      </c>
      <c r="G45" t="s">
        <v>20</v>
      </c>
      <c r="H45">
        <v>6212</v>
      </c>
      <c r="I45" s="9">
        <f t="shared" si="0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2">
        <f>(((L45/60)/60)/24)+DATE(1970,1,1)</f>
        <v>41844.208333333336</v>
      </c>
      <c r="O45" s="12">
        <f>(((M45/60)/60)/24)+DATE(1970,1,1)</f>
        <v>41860.208333333336</v>
      </c>
      <c r="P45" t="b">
        <v>0</v>
      </c>
      <c r="Q45" t="b">
        <v>0</v>
      </c>
      <c r="R45" t="s">
        <v>133</v>
      </c>
      <c r="S45" s="4" t="str">
        <f t="array" ref="S45:T45">_xlfn.TEXTSPLIT(R45,"/")</f>
        <v>publishing</v>
      </c>
      <c r="T45" s="4" t="str"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11">
        <f>E46/D46*"100"</f>
        <v>658.8125</v>
      </c>
      <c r="G46" t="s">
        <v>20</v>
      </c>
      <c r="H46">
        <v>98</v>
      </c>
      <c r="I46" s="9">
        <f t="shared" si="0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2">
        <f>(((L46/60)/60)/24)+DATE(1970,1,1)</f>
        <v>43541.208333333328</v>
      </c>
      <c r="O46" s="12">
        <f>(((M46/60)/60)/24)+DATE(1970,1,1)</f>
        <v>43542.208333333328</v>
      </c>
      <c r="P46" t="b">
        <v>0</v>
      </c>
      <c r="Q46" t="b">
        <v>0</v>
      </c>
      <c r="R46" t="s">
        <v>119</v>
      </c>
      <c r="S46" s="4" t="str">
        <f t="array" ref="S46:T46">_xlfn.TEXTSPLIT(R46,"/")</f>
        <v>publishing</v>
      </c>
      <c r="T46" s="4" t="str"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11">
        <f>E47/D47*"100"</f>
        <v>47.684210526315788</v>
      </c>
      <c r="G47" t="s">
        <v>14</v>
      </c>
      <c r="H47">
        <v>48</v>
      </c>
      <c r="I47" s="9">
        <f t="shared" si="0"/>
        <v>94.375</v>
      </c>
      <c r="J47" t="s">
        <v>21</v>
      </c>
      <c r="K47" t="s">
        <v>22</v>
      </c>
      <c r="L47">
        <v>1478062800</v>
      </c>
      <c r="M47">
        <v>1479362400</v>
      </c>
      <c r="N47" s="12">
        <f>(((L47/60)/60)/24)+DATE(1970,1,1)</f>
        <v>42676.208333333328</v>
      </c>
      <c r="O47" s="12">
        <f>(((M47/60)/60)/24)+DATE(1970,1,1)</f>
        <v>42691.25</v>
      </c>
      <c r="P47" t="b">
        <v>0</v>
      </c>
      <c r="Q47" t="b">
        <v>1</v>
      </c>
      <c r="R47" t="s">
        <v>33</v>
      </c>
      <c r="S47" s="4" t="str">
        <f t="array" ref="S47:T47">_xlfn.TEXTSPLIT(R47,"/")</f>
        <v>theater</v>
      </c>
      <c r="T47" s="4" t="str"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11">
        <f>E48/D48*"100"</f>
        <v>114.78378378378378</v>
      </c>
      <c r="G48" t="s">
        <v>20</v>
      </c>
      <c r="H48">
        <v>92</v>
      </c>
      <c r="I48" s="9">
        <f t="shared" si="0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2">
        <f>(((L48/60)/60)/24)+DATE(1970,1,1)</f>
        <v>40367.208333333336</v>
      </c>
      <c r="O48" s="12">
        <f>(((M48/60)/60)/24)+DATE(1970,1,1)</f>
        <v>40390.208333333336</v>
      </c>
      <c r="P48" t="b">
        <v>0</v>
      </c>
      <c r="Q48" t="b">
        <v>0</v>
      </c>
      <c r="R48" t="s">
        <v>23</v>
      </c>
      <c r="S48" s="4" t="str">
        <f t="array" ref="S48:T48">_xlfn.TEXTSPLIT(R48,"/")</f>
        <v>music</v>
      </c>
      <c r="T48" s="4" t="str"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11">
        <f>E49/D49*"100"</f>
        <v>475.26666666666665</v>
      </c>
      <c r="G49" t="s">
        <v>20</v>
      </c>
      <c r="H49">
        <v>149</v>
      </c>
      <c r="I49" s="9">
        <f t="shared" si="0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2">
        <f>(((L49/60)/60)/24)+DATE(1970,1,1)</f>
        <v>41727.208333333336</v>
      </c>
      <c r="O49" s="12">
        <f>(((M49/60)/60)/24)+DATE(1970,1,1)</f>
        <v>41757.208333333336</v>
      </c>
      <c r="P49" t="b">
        <v>0</v>
      </c>
      <c r="Q49" t="b">
        <v>0</v>
      </c>
      <c r="R49" t="s">
        <v>33</v>
      </c>
      <c r="S49" s="4" t="str">
        <f t="array" ref="S49:T49">_xlfn.TEXTSPLIT(R49,"/")</f>
        <v>theater</v>
      </c>
      <c r="T49" s="4" t="str"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11">
        <f>E50/D50*"100"</f>
        <v>386.97297297297297</v>
      </c>
      <c r="G50" t="s">
        <v>20</v>
      </c>
      <c r="H50">
        <v>2431</v>
      </c>
      <c r="I50" s="9">
        <f t="shared" si="0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2">
        <f>(((L50/60)/60)/24)+DATE(1970,1,1)</f>
        <v>42180.208333333328</v>
      </c>
      <c r="O50" s="12">
        <f>(((M50/60)/60)/24)+DATE(1970,1,1)</f>
        <v>42192.208333333328</v>
      </c>
      <c r="P50" t="b">
        <v>0</v>
      </c>
      <c r="Q50" t="b">
        <v>0</v>
      </c>
      <c r="R50" t="s">
        <v>33</v>
      </c>
      <c r="S50" s="4" t="str">
        <f t="array" ref="S50:T50">_xlfn.TEXTSPLIT(R50,"/")</f>
        <v>theater</v>
      </c>
      <c r="T50" s="4" t="str"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11">
        <f>E51/D51*"100"</f>
        <v>189.625</v>
      </c>
      <c r="G51" t="s">
        <v>20</v>
      </c>
      <c r="H51">
        <v>303</v>
      </c>
      <c r="I51" s="9">
        <f t="shared" si="0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2">
        <f>(((L51/60)/60)/24)+DATE(1970,1,1)</f>
        <v>43758.208333333328</v>
      </c>
      <c r="O51" s="12">
        <f>(((M51/60)/60)/24)+DATE(1970,1,1)</f>
        <v>43803.25</v>
      </c>
      <c r="P51" t="b">
        <v>0</v>
      </c>
      <c r="Q51" t="b">
        <v>0</v>
      </c>
      <c r="R51" t="s">
        <v>23</v>
      </c>
      <c r="S51" s="4" t="str">
        <f t="array" ref="S51:T51">_xlfn.TEXTSPLIT(R51,"/")</f>
        <v>music</v>
      </c>
      <c r="T51" s="4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11">
        <f>E52/D52*"100"</f>
        <v>2</v>
      </c>
      <c r="G52" t="s">
        <v>14</v>
      </c>
      <c r="H52">
        <v>1</v>
      </c>
      <c r="I52" s="9">
        <f t="shared" si="0"/>
        <v>2</v>
      </c>
      <c r="J52" t="s">
        <v>107</v>
      </c>
      <c r="K52" t="s">
        <v>108</v>
      </c>
      <c r="L52">
        <v>1375333200</v>
      </c>
      <c r="M52">
        <v>1377752400</v>
      </c>
      <c r="N52" s="12">
        <f>(((L52/60)/60)/24)+DATE(1970,1,1)</f>
        <v>41487.208333333336</v>
      </c>
      <c r="O52" s="12">
        <f>(((M52/60)/60)/24)+DATE(1970,1,1)</f>
        <v>41515.208333333336</v>
      </c>
      <c r="P52" t="b">
        <v>0</v>
      </c>
      <c r="Q52" t="b">
        <v>0</v>
      </c>
      <c r="R52" t="s">
        <v>148</v>
      </c>
      <c r="S52" s="4" t="str">
        <f t="array" ref="S52:T52">_xlfn.TEXTSPLIT(R52,"/")</f>
        <v>music</v>
      </c>
      <c r="T52" s="4" t="str"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11">
        <f>E53/D53*"100"</f>
        <v>91.867805186590772</v>
      </c>
      <c r="G53" t="s">
        <v>14</v>
      </c>
      <c r="H53">
        <v>1467</v>
      </c>
      <c r="I53" s="9">
        <f t="shared" si="0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2">
        <f>(((L53/60)/60)/24)+DATE(1970,1,1)</f>
        <v>40995.208333333336</v>
      </c>
      <c r="O53" s="12">
        <f>(((M53/60)/60)/24)+DATE(1970,1,1)</f>
        <v>41011.208333333336</v>
      </c>
      <c r="P53" t="b">
        <v>0</v>
      </c>
      <c r="Q53" t="b">
        <v>1</v>
      </c>
      <c r="R53" t="s">
        <v>65</v>
      </c>
      <c r="S53" s="4" t="str">
        <f t="array" ref="S53:T53">_xlfn.TEXTSPLIT(R53,"/")</f>
        <v>technology</v>
      </c>
      <c r="T53" s="4" t="str"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11">
        <f>E54/D54*"100"</f>
        <v>34.152777777777779</v>
      </c>
      <c r="G54" t="s">
        <v>14</v>
      </c>
      <c r="H54">
        <v>75</v>
      </c>
      <c r="I54" s="9">
        <f t="shared" si="0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2">
        <f>(((L54/60)/60)/24)+DATE(1970,1,1)</f>
        <v>40436.208333333336</v>
      </c>
      <c r="O54" s="12">
        <f>(((M54/60)/60)/24)+DATE(1970,1,1)</f>
        <v>40440.208333333336</v>
      </c>
      <c r="P54" t="b">
        <v>0</v>
      </c>
      <c r="Q54" t="b">
        <v>0</v>
      </c>
      <c r="R54" t="s">
        <v>33</v>
      </c>
      <c r="S54" s="4" t="str">
        <f t="array" ref="S54:T54">_xlfn.TEXTSPLIT(R54,"/")</f>
        <v>theater</v>
      </c>
      <c r="T54" s="4" t="str"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11">
        <f>E55/D55*"100"</f>
        <v>140.40909090909091</v>
      </c>
      <c r="G55" t="s">
        <v>20</v>
      </c>
      <c r="H55">
        <v>209</v>
      </c>
      <c r="I55" s="9">
        <f t="shared" si="0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2">
        <f>(((L55/60)/60)/24)+DATE(1970,1,1)</f>
        <v>41779.208333333336</v>
      </c>
      <c r="O55" s="12">
        <f>(((M55/60)/60)/24)+DATE(1970,1,1)</f>
        <v>41818.208333333336</v>
      </c>
      <c r="P55" t="b">
        <v>0</v>
      </c>
      <c r="Q55" t="b">
        <v>0</v>
      </c>
      <c r="R55" t="s">
        <v>53</v>
      </c>
      <c r="S55" s="4" t="str">
        <f t="array" ref="S55:T55">_xlfn.TEXTSPLIT(R55,"/")</f>
        <v>film &amp; video</v>
      </c>
      <c r="T55" s="4" t="str"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11">
        <f>E56/D56*"100"</f>
        <v>89.86666666666666</v>
      </c>
      <c r="G56" t="s">
        <v>14</v>
      </c>
      <c r="H56">
        <v>120</v>
      </c>
      <c r="I56" s="9">
        <f t="shared" si="0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2">
        <f>(((L56/60)/60)/24)+DATE(1970,1,1)</f>
        <v>43170.25</v>
      </c>
      <c r="O56" s="12">
        <f>(((M56/60)/60)/24)+DATE(1970,1,1)</f>
        <v>43176.208333333328</v>
      </c>
      <c r="P56" t="b">
        <v>0</v>
      </c>
      <c r="Q56" t="b">
        <v>0</v>
      </c>
      <c r="R56" t="s">
        <v>65</v>
      </c>
      <c r="S56" s="4" t="str">
        <f t="array" ref="S56:T56">_xlfn.TEXTSPLIT(R56,"/")</f>
        <v>technology</v>
      </c>
      <c r="T56" s="4" t="str"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11">
        <f>E57/D57*"100"</f>
        <v>177.96969696969697</v>
      </c>
      <c r="G57" t="s">
        <v>20</v>
      </c>
      <c r="H57">
        <v>131</v>
      </c>
      <c r="I57" s="9">
        <f t="shared" si="0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2">
        <f>(((L57/60)/60)/24)+DATE(1970,1,1)</f>
        <v>43311.208333333328</v>
      </c>
      <c r="O57" s="12">
        <f>(((M57/60)/60)/24)+DATE(1970,1,1)</f>
        <v>43316.208333333328</v>
      </c>
      <c r="P57" t="b">
        <v>0</v>
      </c>
      <c r="Q57" t="b">
        <v>0</v>
      </c>
      <c r="R57" t="s">
        <v>159</v>
      </c>
      <c r="S57" s="4" t="str">
        <f t="array" ref="S57:T57">_xlfn.TEXTSPLIT(R57,"/")</f>
        <v>music</v>
      </c>
      <c r="T57" s="4" t="str"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11">
        <f>E58/D58*"100"</f>
        <v>143.66249999999999</v>
      </c>
      <c r="G58" t="s">
        <v>20</v>
      </c>
      <c r="H58">
        <v>164</v>
      </c>
      <c r="I58" s="9">
        <f t="shared" si="0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2">
        <f>(((L58/60)/60)/24)+DATE(1970,1,1)</f>
        <v>42014.25</v>
      </c>
      <c r="O58" s="12">
        <f>(((M58/60)/60)/24)+DATE(1970,1,1)</f>
        <v>42021.25</v>
      </c>
      <c r="P58" t="b">
        <v>0</v>
      </c>
      <c r="Q58" t="b">
        <v>0</v>
      </c>
      <c r="R58" t="s">
        <v>65</v>
      </c>
      <c r="S58" s="4" t="str">
        <f t="array" ref="S58:T58">_xlfn.TEXTSPLIT(R58,"/")</f>
        <v>technology</v>
      </c>
      <c r="T58" s="4" t="str"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11">
        <f>E59/D59*"100"</f>
        <v>215.27586206896552</v>
      </c>
      <c r="G59" t="s">
        <v>20</v>
      </c>
      <c r="H59">
        <v>201</v>
      </c>
      <c r="I59" s="9">
        <f t="shared" si="0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2">
        <f>(((L59/60)/60)/24)+DATE(1970,1,1)</f>
        <v>42979.208333333328</v>
      </c>
      <c r="O59" s="12">
        <f>(((M59/60)/60)/24)+DATE(1970,1,1)</f>
        <v>42991.208333333328</v>
      </c>
      <c r="P59" t="b">
        <v>0</v>
      </c>
      <c r="Q59" t="b">
        <v>0</v>
      </c>
      <c r="R59" t="s">
        <v>89</v>
      </c>
      <c r="S59" s="4" t="str">
        <f t="array" ref="S59:T59">_xlfn.TEXTSPLIT(R59,"/")</f>
        <v>games</v>
      </c>
      <c r="T59" s="4" t="str"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11">
        <f>E60/D60*"100"</f>
        <v>227.11111111111114</v>
      </c>
      <c r="G60" t="s">
        <v>20</v>
      </c>
      <c r="H60">
        <v>211</v>
      </c>
      <c r="I60" s="9">
        <f t="shared" si="0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2">
        <f>(((L60/60)/60)/24)+DATE(1970,1,1)</f>
        <v>42268.208333333328</v>
      </c>
      <c r="O60" s="12">
        <f>(((M60/60)/60)/24)+DATE(1970,1,1)</f>
        <v>42281.208333333328</v>
      </c>
      <c r="P60" t="b">
        <v>0</v>
      </c>
      <c r="Q60" t="b">
        <v>0</v>
      </c>
      <c r="R60" t="s">
        <v>33</v>
      </c>
      <c r="S60" s="4" t="str">
        <f t="array" ref="S60:T60">_xlfn.TEXTSPLIT(R60,"/")</f>
        <v>theater</v>
      </c>
      <c r="T60" s="4" t="str"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11">
        <f>E61/D61*"100"</f>
        <v>275.07142857142861</v>
      </c>
      <c r="G61" t="s">
        <v>20</v>
      </c>
      <c r="H61">
        <v>128</v>
      </c>
      <c r="I61" s="9">
        <f t="shared" si="0"/>
        <v>30.0859375</v>
      </c>
      <c r="J61" t="s">
        <v>21</v>
      </c>
      <c r="K61" t="s">
        <v>22</v>
      </c>
      <c r="L61">
        <v>1497243600</v>
      </c>
      <c r="M61">
        <v>1498539600</v>
      </c>
      <c r="N61" s="12">
        <f>(((L61/60)/60)/24)+DATE(1970,1,1)</f>
        <v>42898.208333333328</v>
      </c>
      <c r="O61" s="12">
        <f>(((M61/60)/60)/24)+DATE(1970,1,1)</f>
        <v>42913.208333333328</v>
      </c>
      <c r="P61" t="b">
        <v>0</v>
      </c>
      <c r="Q61" t="b">
        <v>1</v>
      </c>
      <c r="R61" t="s">
        <v>33</v>
      </c>
      <c r="S61" s="4" t="str">
        <f t="array" ref="S61:T61">_xlfn.TEXTSPLIT(R61,"/")</f>
        <v>theater</v>
      </c>
      <c r="T61" s="4" t="str"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11">
        <f>E62/D62*"100"</f>
        <v>144.37048832271762</v>
      </c>
      <c r="G62" t="s">
        <v>20</v>
      </c>
      <c r="H62">
        <v>1600</v>
      </c>
      <c r="I62" s="9">
        <f t="shared" si="0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2">
        <f>(((L62/60)/60)/24)+DATE(1970,1,1)</f>
        <v>41107.208333333336</v>
      </c>
      <c r="O62" s="12">
        <f>(((M62/60)/60)/24)+DATE(1970,1,1)</f>
        <v>41110.208333333336</v>
      </c>
      <c r="P62" t="b">
        <v>0</v>
      </c>
      <c r="Q62" t="b">
        <v>0</v>
      </c>
      <c r="R62" t="s">
        <v>33</v>
      </c>
      <c r="S62" s="4" t="str">
        <f t="array" ref="S62:T62">_xlfn.TEXTSPLIT(R62,"/")</f>
        <v>theater</v>
      </c>
      <c r="T62" s="4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11">
        <f>E63/D63*"100"</f>
        <v>92.74598393574297</v>
      </c>
      <c r="G63" t="s">
        <v>14</v>
      </c>
      <c r="H63">
        <v>2253</v>
      </c>
      <c r="I63" s="9">
        <f t="shared" si="0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2">
        <f>(((L63/60)/60)/24)+DATE(1970,1,1)</f>
        <v>40595.25</v>
      </c>
      <c r="O63" s="12">
        <f>(((M63/60)/60)/24)+DATE(1970,1,1)</f>
        <v>40635.208333333336</v>
      </c>
      <c r="P63" t="b">
        <v>0</v>
      </c>
      <c r="Q63" t="b">
        <v>0</v>
      </c>
      <c r="R63" t="s">
        <v>33</v>
      </c>
      <c r="S63" s="4" t="str">
        <f t="array" ref="S63:T63">_xlfn.TEXTSPLIT(R63,"/")</f>
        <v>theater</v>
      </c>
      <c r="T63" s="4" t="str"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11">
        <f>E64/D64*"100"</f>
        <v>722.6</v>
      </c>
      <c r="G64" t="s">
        <v>20</v>
      </c>
      <c r="H64">
        <v>249</v>
      </c>
      <c r="I64" s="9">
        <f t="shared" si="0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2">
        <f>(((L64/60)/60)/24)+DATE(1970,1,1)</f>
        <v>42160.208333333328</v>
      </c>
      <c r="O64" s="12">
        <f>(((M64/60)/60)/24)+DATE(1970,1,1)</f>
        <v>42161.208333333328</v>
      </c>
      <c r="P64" t="b">
        <v>0</v>
      </c>
      <c r="Q64" t="b">
        <v>0</v>
      </c>
      <c r="R64" t="s">
        <v>28</v>
      </c>
      <c r="S64" s="4" t="str">
        <f t="array" ref="S64:T64">_xlfn.TEXTSPLIT(R64,"/")</f>
        <v>technology</v>
      </c>
      <c r="T64" s="4" t="str"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11">
        <f>E65/D65*"100"</f>
        <v>11.851063829787234</v>
      </c>
      <c r="G65" t="s">
        <v>14</v>
      </c>
      <c r="H65">
        <v>5</v>
      </c>
      <c r="I65" s="9">
        <f t="shared" si="0"/>
        <v>111.4</v>
      </c>
      <c r="J65" t="s">
        <v>21</v>
      </c>
      <c r="K65" t="s">
        <v>22</v>
      </c>
      <c r="L65">
        <v>1493355600</v>
      </c>
      <c r="M65">
        <v>1493874000</v>
      </c>
      <c r="N65" s="12">
        <f>(((L65/60)/60)/24)+DATE(1970,1,1)</f>
        <v>42853.208333333328</v>
      </c>
      <c r="O65" s="12">
        <f>(((M65/60)/60)/24)+DATE(1970,1,1)</f>
        <v>42859.208333333328</v>
      </c>
      <c r="P65" t="b">
        <v>0</v>
      </c>
      <c r="Q65" t="b">
        <v>0</v>
      </c>
      <c r="R65" t="s">
        <v>33</v>
      </c>
      <c r="S65" s="4" t="str">
        <f t="array" ref="S65:T65">_xlfn.TEXTSPLIT(R65,"/")</f>
        <v>theater</v>
      </c>
      <c r="T65" s="4" t="str"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11">
        <f>E66/D66*"100"</f>
        <v>97.642857142857139</v>
      </c>
      <c r="G66" t="s">
        <v>14</v>
      </c>
      <c r="H66">
        <v>38</v>
      </c>
      <c r="I66" s="9">
        <f t="shared" si="0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2">
        <f>(((L66/60)/60)/24)+DATE(1970,1,1)</f>
        <v>43283.208333333328</v>
      </c>
      <c r="O66" s="12">
        <f>(((M66/60)/60)/24)+DATE(1970,1,1)</f>
        <v>43298.208333333328</v>
      </c>
      <c r="P66" t="b">
        <v>0</v>
      </c>
      <c r="Q66" t="b">
        <v>1</v>
      </c>
      <c r="R66" t="s">
        <v>28</v>
      </c>
      <c r="S66" s="4" t="str">
        <f t="array" ref="S66:T66">_xlfn.TEXTSPLIT(R66,"/")</f>
        <v>technology</v>
      </c>
      <c r="T66" s="4" t="str"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11">
        <f>E67/D67*"100"</f>
        <v>236.14754098360655</v>
      </c>
      <c r="G67" t="s">
        <v>20</v>
      </c>
      <c r="H67">
        <v>236</v>
      </c>
      <c r="I67" s="9">
        <f t="shared" si="0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2">
        <f>(((L67/60)/60)/24)+DATE(1970,1,1)</f>
        <v>40570.25</v>
      </c>
      <c r="O67" s="12">
        <f>(((M67/60)/60)/24)+DATE(1970,1,1)</f>
        <v>40577.25</v>
      </c>
      <c r="P67" t="b">
        <v>0</v>
      </c>
      <c r="Q67" t="b">
        <v>0</v>
      </c>
      <c r="R67" t="s">
        <v>33</v>
      </c>
      <c r="S67" s="4" t="str">
        <f t="array" ref="S67:T67">_xlfn.TEXTSPLIT(R67,"/")</f>
        <v>theater</v>
      </c>
      <c r="T67" s="4" t="str"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11">
        <f>E68/D68*"100"</f>
        <v>45.068965517241381</v>
      </c>
      <c r="G68" t="s">
        <v>14</v>
      </c>
      <c r="H68">
        <v>12</v>
      </c>
      <c r="I68" s="9">
        <f t="shared" ref="I68:I131" si="1">IFERROR(E68/H68,0)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2">
        <f>(((L68/60)/60)/24)+DATE(1970,1,1)</f>
        <v>42102.208333333328</v>
      </c>
      <c r="O68" s="12">
        <f>(((M68/60)/60)/24)+DATE(1970,1,1)</f>
        <v>42107.208333333328</v>
      </c>
      <c r="P68" t="b">
        <v>0</v>
      </c>
      <c r="Q68" t="b">
        <v>1</v>
      </c>
      <c r="R68" t="s">
        <v>33</v>
      </c>
      <c r="S68" s="4" t="str">
        <f t="array" ref="S68:T68">_xlfn.TEXTSPLIT(R68,"/")</f>
        <v>theater</v>
      </c>
      <c r="T68" s="4" t="str"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11">
        <f>E69/D69*"100"</f>
        <v>162.38567493112947</v>
      </c>
      <c r="G69" t="s">
        <v>20</v>
      </c>
      <c r="H69">
        <v>4065</v>
      </c>
      <c r="I69" s="9">
        <f t="shared" si="1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2">
        <f>(((L69/60)/60)/24)+DATE(1970,1,1)</f>
        <v>40203.25</v>
      </c>
      <c r="O69" s="12">
        <f>(((M69/60)/60)/24)+DATE(1970,1,1)</f>
        <v>40208.25</v>
      </c>
      <c r="P69" t="b">
        <v>0</v>
      </c>
      <c r="Q69" t="b">
        <v>1</v>
      </c>
      <c r="R69" t="s">
        <v>65</v>
      </c>
      <c r="S69" s="4" t="str">
        <f t="array" ref="S69:T69">_xlfn.TEXTSPLIT(R69,"/")</f>
        <v>technology</v>
      </c>
      <c r="T69" s="4" t="str"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11">
        <f>E70/D70*"100"</f>
        <v>254.52631578947367</v>
      </c>
      <c r="G70" t="s">
        <v>20</v>
      </c>
      <c r="H70">
        <v>246</v>
      </c>
      <c r="I70" s="9">
        <f t="shared" si="1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2">
        <f>(((L70/60)/60)/24)+DATE(1970,1,1)</f>
        <v>42943.208333333328</v>
      </c>
      <c r="O70" s="12">
        <f>(((M70/60)/60)/24)+DATE(1970,1,1)</f>
        <v>42990.208333333328</v>
      </c>
      <c r="P70" t="b">
        <v>0</v>
      </c>
      <c r="Q70" t="b">
        <v>1</v>
      </c>
      <c r="R70" t="s">
        <v>33</v>
      </c>
      <c r="S70" s="4" t="str">
        <f t="array" ref="S70:T70">_xlfn.TEXTSPLIT(R70,"/")</f>
        <v>theater</v>
      </c>
      <c r="T70" s="4" t="str"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11">
        <f>E71/D71*"100"</f>
        <v>24.063291139240505</v>
      </c>
      <c r="G71" t="s">
        <v>74</v>
      </c>
      <c r="H71">
        <v>17</v>
      </c>
      <c r="I71" s="9">
        <f t="shared" si="1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2">
        <f>(((L71/60)/60)/24)+DATE(1970,1,1)</f>
        <v>40531.25</v>
      </c>
      <c r="O71" s="12">
        <f>(((M71/60)/60)/24)+DATE(1970,1,1)</f>
        <v>40565.25</v>
      </c>
      <c r="P71" t="b">
        <v>0</v>
      </c>
      <c r="Q71" t="b">
        <v>0</v>
      </c>
      <c r="R71" t="s">
        <v>33</v>
      </c>
      <c r="S71" s="4" t="str">
        <f t="array" ref="S71:T71">_xlfn.TEXTSPLIT(R71,"/")</f>
        <v>theater</v>
      </c>
      <c r="T71" s="4" t="str"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11">
        <f>E72/D72*"100"</f>
        <v>123.74140625000001</v>
      </c>
      <c r="G72" t="s">
        <v>20</v>
      </c>
      <c r="H72">
        <v>2475</v>
      </c>
      <c r="I72" s="9">
        <f t="shared" si="1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2">
        <f>(((L72/60)/60)/24)+DATE(1970,1,1)</f>
        <v>40484.208333333336</v>
      </c>
      <c r="O72" s="12">
        <f>(((M72/60)/60)/24)+DATE(1970,1,1)</f>
        <v>40533.25</v>
      </c>
      <c r="P72" t="b">
        <v>0</v>
      </c>
      <c r="Q72" t="b">
        <v>1</v>
      </c>
      <c r="R72" t="s">
        <v>33</v>
      </c>
      <c r="S72" s="4" t="str">
        <f t="array" ref="S72:T72">_xlfn.TEXTSPLIT(R72,"/")</f>
        <v>theater</v>
      </c>
      <c r="T72" s="4" t="str"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11">
        <f>E73/D73*"100"</f>
        <v>108.06666666666666</v>
      </c>
      <c r="G73" t="s">
        <v>20</v>
      </c>
      <c r="H73">
        <v>76</v>
      </c>
      <c r="I73" s="9">
        <f t="shared" si="1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2">
        <f>(((L73/60)/60)/24)+DATE(1970,1,1)</f>
        <v>43799.25</v>
      </c>
      <c r="O73" s="12">
        <f>(((M73/60)/60)/24)+DATE(1970,1,1)</f>
        <v>43803.25</v>
      </c>
      <c r="P73" t="b">
        <v>0</v>
      </c>
      <c r="Q73" t="b">
        <v>0</v>
      </c>
      <c r="R73" t="s">
        <v>33</v>
      </c>
      <c r="S73" s="4" t="str">
        <f t="array" ref="S73:T73">_xlfn.TEXTSPLIT(R73,"/")</f>
        <v>theater</v>
      </c>
      <c r="T73" s="4" t="str"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11">
        <f>E74/D74*"100"</f>
        <v>670.33333333333326</v>
      </c>
      <c r="G74" t="s">
        <v>20</v>
      </c>
      <c r="H74">
        <v>54</v>
      </c>
      <c r="I74" s="9">
        <f t="shared" si="1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2">
        <f>(((L74/60)/60)/24)+DATE(1970,1,1)</f>
        <v>42186.208333333328</v>
      </c>
      <c r="O74" s="12">
        <f>(((M74/60)/60)/24)+DATE(1970,1,1)</f>
        <v>42222.208333333328</v>
      </c>
      <c r="P74" t="b">
        <v>0</v>
      </c>
      <c r="Q74" t="b">
        <v>0</v>
      </c>
      <c r="R74" t="s">
        <v>71</v>
      </c>
      <c r="S74" s="4" t="str">
        <f t="array" ref="S74:T74">_xlfn.TEXTSPLIT(R74,"/")</f>
        <v>film &amp; video</v>
      </c>
      <c r="T74" s="4" t="str"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11">
        <f>E75/D75*"100"</f>
        <v>660.92857142857144</v>
      </c>
      <c r="G75" t="s">
        <v>20</v>
      </c>
      <c r="H75">
        <v>88</v>
      </c>
      <c r="I75" s="9">
        <f t="shared" si="1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2">
        <f>(((L75/60)/60)/24)+DATE(1970,1,1)</f>
        <v>42701.25</v>
      </c>
      <c r="O75" s="12">
        <f>(((M75/60)/60)/24)+DATE(1970,1,1)</f>
        <v>42704.25</v>
      </c>
      <c r="P75" t="b">
        <v>0</v>
      </c>
      <c r="Q75" t="b">
        <v>0</v>
      </c>
      <c r="R75" t="s">
        <v>159</v>
      </c>
      <c r="S75" s="4" t="str">
        <f t="array" ref="S75:T75">_xlfn.TEXTSPLIT(R75,"/")</f>
        <v>music</v>
      </c>
      <c r="T75" s="4" t="str"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11">
        <f>E76/D76*"100"</f>
        <v>122.46153846153847</v>
      </c>
      <c r="G76" t="s">
        <v>20</v>
      </c>
      <c r="H76">
        <v>85</v>
      </c>
      <c r="I76" s="9">
        <f t="shared" si="1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2">
        <f>(((L76/60)/60)/24)+DATE(1970,1,1)</f>
        <v>42456.208333333328</v>
      </c>
      <c r="O76" s="12">
        <f>(((M76/60)/60)/24)+DATE(1970,1,1)</f>
        <v>42457.208333333328</v>
      </c>
      <c r="P76" t="b">
        <v>0</v>
      </c>
      <c r="Q76" t="b">
        <v>0</v>
      </c>
      <c r="R76" t="s">
        <v>148</v>
      </c>
      <c r="S76" s="4" t="str">
        <f t="array" ref="S76:T76">_xlfn.TEXTSPLIT(R76,"/")</f>
        <v>music</v>
      </c>
      <c r="T76" s="4" t="str"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11">
        <f>E77/D77*"100"</f>
        <v>150.57731958762886</v>
      </c>
      <c r="G77" t="s">
        <v>20</v>
      </c>
      <c r="H77">
        <v>170</v>
      </c>
      <c r="I77" s="9">
        <f t="shared" si="1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2">
        <f>(((L77/60)/60)/24)+DATE(1970,1,1)</f>
        <v>43296.208333333328</v>
      </c>
      <c r="O77" s="12">
        <f>(((M77/60)/60)/24)+DATE(1970,1,1)</f>
        <v>43304.208333333328</v>
      </c>
      <c r="P77" t="b">
        <v>0</v>
      </c>
      <c r="Q77" t="b">
        <v>0</v>
      </c>
      <c r="R77" t="s">
        <v>122</v>
      </c>
      <c r="S77" s="4" t="str">
        <f t="array" ref="S77:T77">_xlfn.TEXTSPLIT(R77,"/")</f>
        <v>photography</v>
      </c>
      <c r="T77" s="4" t="str"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11">
        <f>E78/D78*"100"</f>
        <v>78.106590724165997</v>
      </c>
      <c r="G78" t="s">
        <v>14</v>
      </c>
      <c r="H78">
        <v>1684</v>
      </c>
      <c r="I78" s="9">
        <f t="shared" si="1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2">
        <f>(((L78/60)/60)/24)+DATE(1970,1,1)</f>
        <v>42027.25</v>
      </c>
      <c r="O78" s="12">
        <f>(((M78/60)/60)/24)+DATE(1970,1,1)</f>
        <v>42076.208333333328</v>
      </c>
      <c r="P78" t="b">
        <v>1</v>
      </c>
      <c r="Q78" t="b">
        <v>1</v>
      </c>
      <c r="R78" t="s">
        <v>33</v>
      </c>
      <c r="S78" s="4" t="str">
        <f t="array" ref="S78:T78">_xlfn.TEXTSPLIT(R78,"/")</f>
        <v>theater</v>
      </c>
      <c r="T78" s="4" t="str"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11">
        <f>E79/D79*"100"</f>
        <v>46.94736842105263</v>
      </c>
      <c r="G79" t="s">
        <v>14</v>
      </c>
      <c r="H79">
        <v>56</v>
      </c>
      <c r="I79" s="9">
        <f t="shared" si="1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2">
        <f>(((L79/60)/60)/24)+DATE(1970,1,1)</f>
        <v>40448.208333333336</v>
      </c>
      <c r="O79" s="12">
        <f>(((M79/60)/60)/24)+DATE(1970,1,1)</f>
        <v>40462.208333333336</v>
      </c>
      <c r="P79" t="b">
        <v>0</v>
      </c>
      <c r="Q79" t="b">
        <v>1</v>
      </c>
      <c r="R79" t="s">
        <v>71</v>
      </c>
      <c r="S79" s="4" t="str">
        <f t="array" ref="S79:T79">_xlfn.TEXTSPLIT(R79,"/")</f>
        <v>film &amp; video</v>
      </c>
      <c r="T79" s="4" t="str"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11">
        <f>E80/D80*"100"</f>
        <v>300.8</v>
      </c>
      <c r="G80" t="s">
        <v>20</v>
      </c>
      <c r="H80">
        <v>330</v>
      </c>
      <c r="I80" s="9">
        <f t="shared" si="1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2">
        <f>(((L80/60)/60)/24)+DATE(1970,1,1)</f>
        <v>43206.208333333328</v>
      </c>
      <c r="O80" s="12">
        <f>(((M80/60)/60)/24)+DATE(1970,1,1)</f>
        <v>43207.208333333328</v>
      </c>
      <c r="P80" t="b">
        <v>0</v>
      </c>
      <c r="Q80" t="b">
        <v>0</v>
      </c>
      <c r="R80" t="s">
        <v>206</v>
      </c>
      <c r="S80" s="4" t="str">
        <f t="array" ref="S80:T80">_xlfn.TEXTSPLIT(R80,"/")</f>
        <v>publishing</v>
      </c>
      <c r="T80" s="4" t="str"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11">
        <f>E81/D81*"100"</f>
        <v>69.598615916955026</v>
      </c>
      <c r="G81" t="s">
        <v>14</v>
      </c>
      <c r="H81">
        <v>838</v>
      </c>
      <c r="I81" s="9">
        <f t="shared" si="1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2">
        <f>(((L81/60)/60)/24)+DATE(1970,1,1)</f>
        <v>43267.208333333328</v>
      </c>
      <c r="O81" s="12">
        <f>(((M81/60)/60)/24)+DATE(1970,1,1)</f>
        <v>43272.208333333328</v>
      </c>
      <c r="P81" t="b">
        <v>0</v>
      </c>
      <c r="Q81" t="b">
        <v>0</v>
      </c>
      <c r="R81" t="s">
        <v>33</v>
      </c>
      <c r="S81" s="4" t="str">
        <f t="array" ref="S81:T81">_xlfn.TEXTSPLIT(R81,"/")</f>
        <v>theater</v>
      </c>
      <c r="T81" s="4" t="str"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11">
        <f>E82/D82*"100"</f>
        <v>637.4545454545455</v>
      </c>
      <c r="G82" t="s">
        <v>20</v>
      </c>
      <c r="H82">
        <v>127</v>
      </c>
      <c r="I82" s="9">
        <f t="shared" si="1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2">
        <f>(((L82/60)/60)/24)+DATE(1970,1,1)</f>
        <v>42976.208333333328</v>
      </c>
      <c r="O82" s="12">
        <f>(((M82/60)/60)/24)+DATE(1970,1,1)</f>
        <v>43006.208333333328</v>
      </c>
      <c r="P82" t="b">
        <v>0</v>
      </c>
      <c r="Q82" t="b">
        <v>0</v>
      </c>
      <c r="R82" t="s">
        <v>89</v>
      </c>
      <c r="S82" s="4" t="str">
        <f t="array" ref="S82:T82">_xlfn.TEXTSPLIT(R82,"/")</f>
        <v>games</v>
      </c>
      <c r="T82" s="4" t="str"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11">
        <f>E83/D83*"100"</f>
        <v>225.33928571428569</v>
      </c>
      <c r="G83" t="s">
        <v>20</v>
      </c>
      <c r="H83">
        <v>411</v>
      </c>
      <c r="I83" s="9">
        <f t="shared" si="1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2">
        <f>(((L83/60)/60)/24)+DATE(1970,1,1)</f>
        <v>43062.25</v>
      </c>
      <c r="O83" s="12">
        <f>(((M83/60)/60)/24)+DATE(1970,1,1)</f>
        <v>43087.25</v>
      </c>
      <c r="P83" t="b">
        <v>0</v>
      </c>
      <c r="Q83" t="b">
        <v>0</v>
      </c>
      <c r="R83" t="s">
        <v>23</v>
      </c>
      <c r="S83" s="4" t="str">
        <f t="array" ref="S83:T83">_xlfn.TEXTSPLIT(R83,"/")</f>
        <v>music</v>
      </c>
      <c r="T83" s="4" t="str"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11">
        <f>E84/D84*"100"</f>
        <v>1497.3000000000002</v>
      </c>
      <c r="G84" t="s">
        <v>20</v>
      </c>
      <c r="H84">
        <v>180</v>
      </c>
      <c r="I84" s="9">
        <f t="shared" si="1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2">
        <f>(((L84/60)/60)/24)+DATE(1970,1,1)</f>
        <v>43482.25</v>
      </c>
      <c r="O84" s="12">
        <f>(((M84/60)/60)/24)+DATE(1970,1,1)</f>
        <v>43489.25</v>
      </c>
      <c r="P84" t="b">
        <v>0</v>
      </c>
      <c r="Q84" t="b">
        <v>1</v>
      </c>
      <c r="R84" t="s">
        <v>89</v>
      </c>
      <c r="S84" s="4" t="str">
        <f t="array" ref="S84:T84">_xlfn.TEXTSPLIT(R84,"/")</f>
        <v>games</v>
      </c>
      <c r="T84" s="4" t="str"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11">
        <f>E85/D85*"100"</f>
        <v>37.590225563909776</v>
      </c>
      <c r="G85" t="s">
        <v>14</v>
      </c>
      <c r="H85">
        <v>1000</v>
      </c>
      <c r="I85" s="9">
        <f t="shared" si="1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2">
        <f>(((L85/60)/60)/24)+DATE(1970,1,1)</f>
        <v>42579.208333333328</v>
      </c>
      <c r="O85" s="12">
        <f>(((M85/60)/60)/24)+DATE(1970,1,1)</f>
        <v>42601.208333333328</v>
      </c>
      <c r="P85" t="b">
        <v>0</v>
      </c>
      <c r="Q85" t="b">
        <v>0</v>
      </c>
      <c r="R85" t="s">
        <v>50</v>
      </c>
      <c r="S85" s="4" t="str">
        <f t="array" ref="S85:T85">_xlfn.TEXTSPLIT(R85,"/")</f>
        <v>music</v>
      </c>
      <c r="T85" s="4" t="str"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11">
        <f>E86/D86*"100"</f>
        <v>132.36942675159236</v>
      </c>
      <c r="G86" t="s">
        <v>20</v>
      </c>
      <c r="H86">
        <v>374</v>
      </c>
      <c r="I86" s="9">
        <f t="shared" si="1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2">
        <f>(((L86/60)/60)/24)+DATE(1970,1,1)</f>
        <v>41118.208333333336</v>
      </c>
      <c r="O86" s="12">
        <f>(((M86/60)/60)/24)+DATE(1970,1,1)</f>
        <v>41128.208333333336</v>
      </c>
      <c r="P86" t="b">
        <v>0</v>
      </c>
      <c r="Q86" t="b">
        <v>0</v>
      </c>
      <c r="R86" t="s">
        <v>65</v>
      </c>
      <c r="S86" s="4" t="str">
        <f t="array" ref="S86:T86">_xlfn.TEXTSPLIT(R86,"/")</f>
        <v>technology</v>
      </c>
      <c r="T86" s="4" t="str"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11">
        <f>E87/D87*"100"</f>
        <v>131.22448979591837</v>
      </c>
      <c r="G87" t="s">
        <v>20</v>
      </c>
      <c r="H87">
        <v>71</v>
      </c>
      <c r="I87" s="9">
        <f t="shared" si="1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2">
        <f>(((L87/60)/60)/24)+DATE(1970,1,1)</f>
        <v>40797.208333333336</v>
      </c>
      <c r="O87" s="12">
        <f>(((M87/60)/60)/24)+DATE(1970,1,1)</f>
        <v>40805.208333333336</v>
      </c>
      <c r="P87" t="b">
        <v>0</v>
      </c>
      <c r="Q87" t="b">
        <v>0</v>
      </c>
      <c r="R87" t="s">
        <v>60</v>
      </c>
      <c r="S87" s="4" t="str">
        <f t="array" ref="S87:T87">_xlfn.TEXTSPLIT(R87,"/")</f>
        <v>music</v>
      </c>
      <c r="T87" s="4" t="str"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11">
        <f>E88/D88*"100"</f>
        <v>167.63513513513513</v>
      </c>
      <c r="G88" t="s">
        <v>20</v>
      </c>
      <c r="H88">
        <v>203</v>
      </c>
      <c r="I88" s="9">
        <f t="shared" si="1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2">
        <f>(((L88/60)/60)/24)+DATE(1970,1,1)</f>
        <v>42128.208333333328</v>
      </c>
      <c r="O88" s="12">
        <f>(((M88/60)/60)/24)+DATE(1970,1,1)</f>
        <v>42141.208333333328</v>
      </c>
      <c r="P88" t="b">
        <v>1</v>
      </c>
      <c r="Q88" t="b">
        <v>0</v>
      </c>
      <c r="R88" t="s">
        <v>33</v>
      </c>
      <c r="S88" s="4" t="str">
        <f t="array" ref="S88:T88">_xlfn.TEXTSPLIT(R88,"/")</f>
        <v>theater</v>
      </c>
      <c r="T88" s="4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11">
        <f>E89/D89*"100"</f>
        <v>61.984886649874063</v>
      </c>
      <c r="G89" t="s">
        <v>14</v>
      </c>
      <c r="H89">
        <v>1482</v>
      </c>
      <c r="I89" s="9">
        <f t="shared" si="1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2">
        <f>(((L89/60)/60)/24)+DATE(1970,1,1)</f>
        <v>40610.25</v>
      </c>
      <c r="O89" s="12">
        <f>(((M89/60)/60)/24)+DATE(1970,1,1)</f>
        <v>40621.208333333336</v>
      </c>
      <c r="P89" t="b">
        <v>0</v>
      </c>
      <c r="Q89" t="b">
        <v>1</v>
      </c>
      <c r="R89" t="s">
        <v>23</v>
      </c>
      <c r="S89" s="4" t="str">
        <f t="array" ref="S89:T89">_xlfn.TEXTSPLIT(R89,"/")</f>
        <v>music</v>
      </c>
      <c r="T89" s="4" t="str"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11">
        <f>E90/D90*"100"</f>
        <v>260.75</v>
      </c>
      <c r="G90" t="s">
        <v>20</v>
      </c>
      <c r="H90">
        <v>113</v>
      </c>
      <c r="I90" s="9">
        <f t="shared" si="1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2">
        <f>(((L90/60)/60)/24)+DATE(1970,1,1)</f>
        <v>42110.208333333328</v>
      </c>
      <c r="O90" s="12">
        <f>(((M90/60)/60)/24)+DATE(1970,1,1)</f>
        <v>42132.208333333328</v>
      </c>
      <c r="P90" t="b">
        <v>0</v>
      </c>
      <c r="Q90" t="b">
        <v>0</v>
      </c>
      <c r="R90" t="s">
        <v>206</v>
      </c>
      <c r="S90" s="4" t="str">
        <f t="array" ref="S90:T90">_xlfn.TEXTSPLIT(R90,"/")</f>
        <v>publishing</v>
      </c>
      <c r="T90" s="4" t="str"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11">
        <f>E91/D91*"100"</f>
        <v>252.58823529411765</v>
      </c>
      <c r="G91" t="s">
        <v>20</v>
      </c>
      <c r="H91">
        <v>96</v>
      </c>
      <c r="I91" s="9">
        <f t="shared" si="1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2">
        <f>(((L91/60)/60)/24)+DATE(1970,1,1)</f>
        <v>40283.208333333336</v>
      </c>
      <c r="O91" s="12">
        <f>(((M91/60)/60)/24)+DATE(1970,1,1)</f>
        <v>40285.208333333336</v>
      </c>
      <c r="P91" t="b">
        <v>0</v>
      </c>
      <c r="Q91" t="b">
        <v>0</v>
      </c>
      <c r="R91" t="s">
        <v>33</v>
      </c>
      <c r="S91" s="4" t="str">
        <f t="array" ref="S91:T91">_xlfn.TEXTSPLIT(R91,"/")</f>
        <v>theater</v>
      </c>
      <c r="T91" s="4" t="str"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11">
        <f>E92/D92*"100"</f>
        <v>78.615384615384613</v>
      </c>
      <c r="G92" t="s">
        <v>14</v>
      </c>
      <c r="H92">
        <v>106</v>
      </c>
      <c r="I92" s="9">
        <f t="shared" si="1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2">
        <f>(((L92/60)/60)/24)+DATE(1970,1,1)</f>
        <v>42425.25</v>
      </c>
      <c r="O92" s="12">
        <f>(((M92/60)/60)/24)+DATE(1970,1,1)</f>
        <v>42425.25</v>
      </c>
      <c r="P92" t="b">
        <v>0</v>
      </c>
      <c r="Q92" t="b">
        <v>1</v>
      </c>
      <c r="R92" t="s">
        <v>33</v>
      </c>
      <c r="S92" s="4" t="str">
        <f t="array" ref="S92:T92">_xlfn.TEXTSPLIT(R92,"/")</f>
        <v>theater</v>
      </c>
      <c r="T92" s="4" t="str"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11">
        <f>E93/D93*"100"</f>
        <v>48.404406999351913</v>
      </c>
      <c r="G93" t="s">
        <v>14</v>
      </c>
      <c r="H93">
        <v>679</v>
      </c>
      <c r="I93" s="9">
        <f t="shared" si="1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2">
        <f>(((L93/60)/60)/24)+DATE(1970,1,1)</f>
        <v>42588.208333333328</v>
      </c>
      <c r="O93" s="12">
        <f>(((M93/60)/60)/24)+DATE(1970,1,1)</f>
        <v>42616.208333333328</v>
      </c>
      <c r="P93" t="b">
        <v>0</v>
      </c>
      <c r="Q93" t="b">
        <v>0</v>
      </c>
      <c r="R93" t="s">
        <v>206</v>
      </c>
      <c r="S93" s="4" t="str">
        <f t="array" ref="S93:T93">_xlfn.TEXTSPLIT(R93,"/")</f>
        <v>publishing</v>
      </c>
      <c r="T93" s="4" t="str"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11">
        <f>E94/D94*"100"</f>
        <v>258.875</v>
      </c>
      <c r="G94" t="s">
        <v>20</v>
      </c>
      <c r="H94">
        <v>498</v>
      </c>
      <c r="I94" s="9">
        <f t="shared" si="1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2">
        <f>(((L94/60)/60)/24)+DATE(1970,1,1)</f>
        <v>40352.208333333336</v>
      </c>
      <c r="O94" s="12">
        <f>(((M94/60)/60)/24)+DATE(1970,1,1)</f>
        <v>40353.208333333336</v>
      </c>
      <c r="P94" t="b">
        <v>0</v>
      </c>
      <c r="Q94" t="b">
        <v>1</v>
      </c>
      <c r="R94" t="s">
        <v>89</v>
      </c>
      <c r="S94" s="4" t="str">
        <f t="array" ref="S94:T94">_xlfn.TEXTSPLIT(R94,"/")</f>
        <v>games</v>
      </c>
      <c r="T94" s="4" t="str"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11">
        <f>E95/D95*"100"</f>
        <v>60.548713235294116</v>
      </c>
      <c r="G95" t="s">
        <v>74</v>
      </c>
      <c r="H95">
        <v>610</v>
      </c>
      <c r="I95" s="9">
        <f t="shared" si="1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2">
        <f>(((L95/60)/60)/24)+DATE(1970,1,1)</f>
        <v>41202.208333333336</v>
      </c>
      <c r="O95" s="12">
        <f>(((M95/60)/60)/24)+DATE(1970,1,1)</f>
        <v>41206.208333333336</v>
      </c>
      <c r="P95" t="b">
        <v>0</v>
      </c>
      <c r="Q95" t="b">
        <v>1</v>
      </c>
      <c r="R95" t="s">
        <v>33</v>
      </c>
      <c r="S95" s="4" t="str">
        <f t="array" ref="S95:T95">_xlfn.TEXTSPLIT(R95,"/")</f>
        <v>theater</v>
      </c>
      <c r="T95" s="4" t="str"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11">
        <f>E96/D96*"100"</f>
        <v>303.68965517241378</v>
      </c>
      <c r="G96" t="s">
        <v>20</v>
      </c>
      <c r="H96">
        <v>180</v>
      </c>
      <c r="I96" s="9">
        <f t="shared" si="1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2">
        <f>(((L96/60)/60)/24)+DATE(1970,1,1)</f>
        <v>43562.208333333328</v>
      </c>
      <c r="O96" s="12">
        <f>(((M96/60)/60)/24)+DATE(1970,1,1)</f>
        <v>43573.208333333328</v>
      </c>
      <c r="P96" t="b">
        <v>0</v>
      </c>
      <c r="Q96" t="b">
        <v>0</v>
      </c>
      <c r="R96" t="s">
        <v>28</v>
      </c>
      <c r="S96" s="4" t="str">
        <f t="array" ref="S96:T96">_xlfn.TEXTSPLIT(R96,"/")</f>
        <v>technology</v>
      </c>
      <c r="T96" s="4" t="str"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11">
        <f>E97/D97*"100"</f>
        <v>112.99999999999999</v>
      </c>
      <c r="G97" t="s">
        <v>20</v>
      </c>
      <c r="H97">
        <v>27</v>
      </c>
      <c r="I97" s="9">
        <f t="shared" si="1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2">
        <f>(((L97/60)/60)/24)+DATE(1970,1,1)</f>
        <v>43752.208333333328</v>
      </c>
      <c r="O97" s="12">
        <f>(((M97/60)/60)/24)+DATE(1970,1,1)</f>
        <v>43759.208333333328</v>
      </c>
      <c r="P97" t="b">
        <v>0</v>
      </c>
      <c r="Q97" t="b">
        <v>0</v>
      </c>
      <c r="R97" t="s">
        <v>42</v>
      </c>
      <c r="S97" s="4" t="str">
        <f t="array" ref="S97:T97">_xlfn.TEXTSPLIT(R97,"/")</f>
        <v>film &amp; video</v>
      </c>
      <c r="T97" s="4" t="str"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11">
        <f>E98/D98*"100"</f>
        <v>217.37876614060258</v>
      </c>
      <c r="G98" t="s">
        <v>20</v>
      </c>
      <c r="H98">
        <v>2331</v>
      </c>
      <c r="I98" s="9">
        <f t="shared" si="1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2">
        <f>(((L98/60)/60)/24)+DATE(1970,1,1)</f>
        <v>40612.25</v>
      </c>
      <c r="O98" s="12">
        <f>(((M98/60)/60)/24)+DATE(1970,1,1)</f>
        <v>40625.208333333336</v>
      </c>
      <c r="P98" t="b">
        <v>0</v>
      </c>
      <c r="Q98" t="b">
        <v>0</v>
      </c>
      <c r="R98" t="s">
        <v>33</v>
      </c>
      <c r="S98" s="4" t="str">
        <f t="array" ref="S98:T98">_xlfn.TEXTSPLIT(R98,"/")</f>
        <v>theater</v>
      </c>
      <c r="T98" s="4" t="str"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11">
        <f>E99/D99*"100"</f>
        <v>926.69230769230762</v>
      </c>
      <c r="G99" t="s">
        <v>20</v>
      </c>
      <c r="H99">
        <v>113</v>
      </c>
      <c r="I99" s="9">
        <f t="shared" si="1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2">
        <f>(((L99/60)/60)/24)+DATE(1970,1,1)</f>
        <v>42180.208333333328</v>
      </c>
      <c r="O99" s="12">
        <f>(((M99/60)/60)/24)+DATE(1970,1,1)</f>
        <v>42234.208333333328</v>
      </c>
      <c r="P99" t="b">
        <v>0</v>
      </c>
      <c r="Q99" t="b">
        <v>0</v>
      </c>
      <c r="R99" t="s">
        <v>17</v>
      </c>
      <c r="S99" s="4" t="str">
        <f t="array" ref="S99:T99">_xlfn.TEXTSPLIT(R99,"/")</f>
        <v>food</v>
      </c>
      <c r="T99" s="4" t="str"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11">
        <f>E100/D100*"100"</f>
        <v>33.692229038854805</v>
      </c>
      <c r="G100" t="s">
        <v>14</v>
      </c>
      <c r="H100">
        <v>1220</v>
      </c>
      <c r="I100" s="9">
        <f t="shared" si="1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2">
        <f>(((L100/60)/60)/24)+DATE(1970,1,1)</f>
        <v>42212.208333333328</v>
      </c>
      <c r="O100" s="12">
        <f>(((M100/60)/60)/24)+DATE(1970,1,1)</f>
        <v>42216.208333333328</v>
      </c>
      <c r="P100" t="b">
        <v>0</v>
      </c>
      <c r="Q100" t="b">
        <v>0</v>
      </c>
      <c r="R100" t="s">
        <v>89</v>
      </c>
      <c r="S100" s="4" t="str">
        <f t="array" ref="S100:T100">_xlfn.TEXTSPLIT(R100,"/")</f>
        <v>games</v>
      </c>
      <c r="T100" s="4" t="str"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11">
        <f>E101/D101*"100"</f>
        <v>196.7236842105263</v>
      </c>
      <c r="G101" t="s">
        <v>20</v>
      </c>
      <c r="H101">
        <v>164</v>
      </c>
      <c r="I101" s="9">
        <f t="shared" si="1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2">
        <f>(((L101/60)/60)/24)+DATE(1970,1,1)</f>
        <v>41968.25</v>
      </c>
      <c r="O101" s="12">
        <f>(((M101/60)/60)/24)+DATE(1970,1,1)</f>
        <v>41997.25</v>
      </c>
      <c r="P101" t="b">
        <v>0</v>
      </c>
      <c r="Q101" t="b">
        <v>0</v>
      </c>
      <c r="R101" t="s">
        <v>33</v>
      </c>
      <c r="S101" s="4" t="str">
        <f t="array" ref="S101:T101">_xlfn.TEXTSPLIT(R101,"/")</f>
        <v>theater</v>
      </c>
      <c r="T101" s="4" t="str"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11">
        <f>E102/D102*"100"</f>
        <v>1</v>
      </c>
      <c r="G102" t="s">
        <v>14</v>
      </c>
      <c r="H102">
        <v>1</v>
      </c>
      <c r="I102" s="9">
        <f t="shared" si="1"/>
        <v>1</v>
      </c>
      <c r="J102" t="s">
        <v>21</v>
      </c>
      <c r="K102" t="s">
        <v>22</v>
      </c>
      <c r="L102">
        <v>1319000400</v>
      </c>
      <c r="M102">
        <v>1320555600</v>
      </c>
      <c r="N102" s="12">
        <f>(((L102/60)/60)/24)+DATE(1970,1,1)</f>
        <v>40835.208333333336</v>
      </c>
      <c r="O102" s="12">
        <f>(((M102/60)/60)/24)+DATE(1970,1,1)</f>
        <v>40853.208333333336</v>
      </c>
      <c r="P102" t="b">
        <v>0</v>
      </c>
      <c r="Q102" t="b">
        <v>0</v>
      </c>
      <c r="R102" t="s">
        <v>33</v>
      </c>
      <c r="S102" s="4" t="str">
        <f t="array" ref="S102:T102">_xlfn.TEXTSPLIT(R102,"/")</f>
        <v>theater</v>
      </c>
      <c r="T102" s="4" t="str"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11">
        <f>E103/D103*"100"</f>
        <v>1021.4444444444445</v>
      </c>
      <c r="G103" t="s">
        <v>20</v>
      </c>
      <c r="H103">
        <v>164</v>
      </c>
      <c r="I103" s="9">
        <f t="shared" si="1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2">
        <f>(((L103/60)/60)/24)+DATE(1970,1,1)</f>
        <v>42056.25</v>
      </c>
      <c r="O103" s="12">
        <f>(((M103/60)/60)/24)+DATE(1970,1,1)</f>
        <v>42063.25</v>
      </c>
      <c r="P103" t="b">
        <v>0</v>
      </c>
      <c r="Q103" t="b">
        <v>1</v>
      </c>
      <c r="R103" t="s">
        <v>50</v>
      </c>
      <c r="S103" s="4" t="str">
        <f t="array" ref="S103:T103">_xlfn.TEXTSPLIT(R103,"/")</f>
        <v>music</v>
      </c>
      <c r="T103" s="4" t="str"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11">
        <f>E104/D104*"100"</f>
        <v>281.67567567567568</v>
      </c>
      <c r="G104" t="s">
        <v>20</v>
      </c>
      <c r="H104">
        <v>336</v>
      </c>
      <c r="I104" s="9">
        <f t="shared" si="1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2">
        <f>(((L104/60)/60)/24)+DATE(1970,1,1)</f>
        <v>43234.208333333328</v>
      </c>
      <c r="O104" s="12">
        <f>(((M104/60)/60)/24)+DATE(1970,1,1)</f>
        <v>43241.208333333328</v>
      </c>
      <c r="P104" t="b">
        <v>0</v>
      </c>
      <c r="Q104" t="b">
        <v>1</v>
      </c>
      <c r="R104" t="s">
        <v>65</v>
      </c>
      <c r="S104" s="4" t="str">
        <f t="array" ref="S104:T104">_xlfn.TEXTSPLIT(R104,"/")</f>
        <v>technology</v>
      </c>
      <c r="T104" s="4" t="str"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11">
        <f>E105/D105*"100"</f>
        <v>24.610000000000003</v>
      </c>
      <c r="G105" t="s">
        <v>14</v>
      </c>
      <c r="H105">
        <v>37</v>
      </c>
      <c r="I105" s="9">
        <f t="shared" si="1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2">
        <f>(((L105/60)/60)/24)+DATE(1970,1,1)</f>
        <v>40475.208333333336</v>
      </c>
      <c r="O105" s="12">
        <f>(((M105/60)/60)/24)+DATE(1970,1,1)</f>
        <v>40484.208333333336</v>
      </c>
      <c r="P105" t="b">
        <v>0</v>
      </c>
      <c r="Q105" t="b">
        <v>0</v>
      </c>
      <c r="R105" t="s">
        <v>50</v>
      </c>
      <c r="S105" s="4" t="str">
        <f t="array" ref="S105:T105">_xlfn.TEXTSPLIT(R105,"/")</f>
        <v>music</v>
      </c>
      <c r="T105" s="4" t="str"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11">
        <f>E106/D106*"100"</f>
        <v>143.14010067114094</v>
      </c>
      <c r="G106" t="s">
        <v>20</v>
      </c>
      <c r="H106">
        <v>1917</v>
      </c>
      <c r="I106" s="9">
        <f t="shared" si="1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2">
        <f>(((L106/60)/60)/24)+DATE(1970,1,1)</f>
        <v>42878.208333333328</v>
      </c>
      <c r="O106" s="12">
        <f>(((M106/60)/60)/24)+DATE(1970,1,1)</f>
        <v>42879.208333333328</v>
      </c>
      <c r="P106" t="b">
        <v>0</v>
      </c>
      <c r="Q106" t="b">
        <v>0</v>
      </c>
      <c r="R106" t="s">
        <v>60</v>
      </c>
      <c r="S106" s="4" t="str">
        <f t="array" ref="S106:T106">_xlfn.TEXTSPLIT(R106,"/")</f>
        <v>music</v>
      </c>
      <c r="T106" s="4" t="str"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11">
        <f>E107/D107*"100"</f>
        <v>144.54411764705884</v>
      </c>
      <c r="G107" t="s">
        <v>20</v>
      </c>
      <c r="H107">
        <v>95</v>
      </c>
      <c r="I107" s="9">
        <f t="shared" si="1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2">
        <f>(((L107/60)/60)/24)+DATE(1970,1,1)</f>
        <v>41366.208333333336</v>
      </c>
      <c r="O107" s="12">
        <f>(((M107/60)/60)/24)+DATE(1970,1,1)</f>
        <v>41384.208333333336</v>
      </c>
      <c r="P107" t="b">
        <v>0</v>
      </c>
      <c r="Q107" t="b">
        <v>0</v>
      </c>
      <c r="R107" t="s">
        <v>28</v>
      </c>
      <c r="S107" s="4" t="str">
        <f t="array" ref="S107:T107">_xlfn.TEXTSPLIT(R107,"/")</f>
        <v>technology</v>
      </c>
      <c r="T107" s="4" t="str"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11">
        <f>E108/D108*"100"</f>
        <v>359.12820512820514</v>
      </c>
      <c r="G108" t="s">
        <v>20</v>
      </c>
      <c r="H108">
        <v>147</v>
      </c>
      <c r="I108" s="9">
        <f t="shared" si="1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2">
        <f>(((L108/60)/60)/24)+DATE(1970,1,1)</f>
        <v>43716.208333333328</v>
      </c>
      <c r="O108" s="12">
        <f>(((M108/60)/60)/24)+DATE(1970,1,1)</f>
        <v>43721.208333333328</v>
      </c>
      <c r="P108" t="b">
        <v>0</v>
      </c>
      <c r="Q108" t="b">
        <v>0</v>
      </c>
      <c r="R108" t="s">
        <v>33</v>
      </c>
      <c r="S108" s="4" t="str">
        <f t="array" ref="S108:T108">_xlfn.TEXTSPLIT(R108,"/")</f>
        <v>theater</v>
      </c>
      <c r="T108" s="4" t="str"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11">
        <f>E109/D109*"100"</f>
        <v>186.48571428571427</v>
      </c>
      <c r="G109" t="s">
        <v>20</v>
      </c>
      <c r="H109">
        <v>86</v>
      </c>
      <c r="I109" s="9">
        <f t="shared" si="1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2">
        <f>(((L109/60)/60)/24)+DATE(1970,1,1)</f>
        <v>43213.208333333328</v>
      </c>
      <c r="O109" s="12">
        <f>(((M109/60)/60)/24)+DATE(1970,1,1)</f>
        <v>43230.208333333328</v>
      </c>
      <c r="P109" t="b">
        <v>0</v>
      </c>
      <c r="Q109" t="b">
        <v>1</v>
      </c>
      <c r="R109" t="s">
        <v>33</v>
      </c>
      <c r="S109" s="4" t="str">
        <f t="array" ref="S109:T109">_xlfn.TEXTSPLIT(R109,"/")</f>
        <v>theater</v>
      </c>
      <c r="T109" s="4" t="str"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11">
        <f>E110/D110*"100"</f>
        <v>595.26666666666665</v>
      </c>
      <c r="G110" t="s">
        <v>20</v>
      </c>
      <c r="H110">
        <v>83</v>
      </c>
      <c r="I110" s="9">
        <f t="shared" si="1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2">
        <f>(((L110/60)/60)/24)+DATE(1970,1,1)</f>
        <v>41005.208333333336</v>
      </c>
      <c r="O110" s="12">
        <f>(((M110/60)/60)/24)+DATE(1970,1,1)</f>
        <v>41042.208333333336</v>
      </c>
      <c r="P110" t="b">
        <v>0</v>
      </c>
      <c r="Q110" t="b">
        <v>0</v>
      </c>
      <c r="R110" t="s">
        <v>42</v>
      </c>
      <c r="S110" s="4" t="str">
        <f t="array" ref="S110:T110">_xlfn.TEXTSPLIT(R110,"/")</f>
        <v>film &amp; video</v>
      </c>
      <c r="T110" s="4" t="str"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11">
        <f>E111/D111*"100"</f>
        <v>59.21153846153846</v>
      </c>
      <c r="G111" t="s">
        <v>14</v>
      </c>
      <c r="H111">
        <v>60</v>
      </c>
      <c r="I111" s="9">
        <f t="shared" si="1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2">
        <f>(((L111/60)/60)/24)+DATE(1970,1,1)</f>
        <v>41651.25</v>
      </c>
      <c r="O111" s="12">
        <f>(((M111/60)/60)/24)+DATE(1970,1,1)</f>
        <v>41653.25</v>
      </c>
      <c r="P111" t="b">
        <v>0</v>
      </c>
      <c r="Q111" t="b">
        <v>0</v>
      </c>
      <c r="R111" t="s">
        <v>269</v>
      </c>
      <c r="S111" s="4" t="str">
        <f t="array" ref="S111:T111">_xlfn.TEXTSPLIT(R111,"/")</f>
        <v>film &amp; video</v>
      </c>
      <c r="T111" s="4" t="str"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11">
        <f>E112/D112*"100"</f>
        <v>14.962780898876405</v>
      </c>
      <c r="G112" t="s">
        <v>14</v>
      </c>
      <c r="H112">
        <v>296</v>
      </c>
      <c r="I112" s="9">
        <f t="shared" si="1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2">
        <f>(((L112/60)/60)/24)+DATE(1970,1,1)</f>
        <v>43354.208333333328</v>
      </c>
      <c r="O112" s="12">
        <f>(((M112/60)/60)/24)+DATE(1970,1,1)</f>
        <v>43373.208333333328</v>
      </c>
      <c r="P112" t="b">
        <v>0</v>
      </c>
      <c r="Q112" t="b">
        <v>0</v>
      </c>
      <c r="R112" t="s">
        <v>17</v>
      </c>
      <c r="S112" s="4" t="str">
        <f t="array" ref="S112:T112">_xlfn.TEXTSPLIT(R112,"/")</f>
        <v>food</v>
      </c>
      <c r="T112" s="4" t="str"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11">
        <f>E113/D113*"100"</f>
        <v>119.95602605863192</v>
      </c>
      <c r="G113" t="s">
        <v>20</v>
      </c>
      <c r="H113">
        <v>676</v>
      </c>
      <c r="I113" s="9">
        <f t="shared" si="1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2">
        <f>(((L113/60)/60)/24)+DATE(1970,1,1)</f>
        <v>41174.208333333336</v>
      </c>
      <c r="O113" s="12">
        <f>(((M113/60)/60)/24)+DATE(1970,1,1)</f>
        <v>41180.208333333336</v>
      </c>
      <c r="P113" t="b">
        <v>0</v>
      </c>
      <c r="Q113" t="b">
        <v>0</v>
      </c>
      <c r="R113" t="s">
        <v>133</v>
      </c>
      <c r="S113" s="4" t="str">
        <f t="array" ref="S113:T113">_xlfn.TEXTSPLIT(R113,"/")</f>
        <v>publishing</v>
      </c>
      <c r="T113" s="4" t="str"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11">
        <f>E114/D114*"100"</f>
        <v>268.82978723404256</v>
      </c>
      <c r="G114" t="s">
        <v>20</v>
      </c>
      <c r="H114">
        <v>361</v>
      </c>
      <c r="I114" s="9">
        <f t="shared" si="1"/>
        <v>35</v>
      </c>
      <c r="J114" t="s">
        <v>26</v>
      </c>
      <c r="K114" t="s">
        <v>27</v>
      </c>
      <c r="L114">
        <v>1408856400</v>
      </c>
      <c r="M114">
        <v>1410152400</v>
      </c>
      <c r="N114" s="12">
        <f>(((L114/60)/60)/24)+DATE(1970,1,1)</f>
        <v>41875.208333333336</v>
      </c>
      <c r="O114" s="12">
        <f>(((M114/60)/60)/24)+DATE(1970,1,1)</f>
        <v>41890.208333333336</v>
      </c>
      <c r="P114" t="b">
        <v>0</v>
      </c>
      <c r="Q114" t="b">
        <v>0</v>
      </c>
      <c r="R114" t="s">
        <v>28</v>
      </c>
      <c r="S114" s="4" t="str">
        <f t="array" ref="S114:T114">_xlfn.TEXTSPLIT(R114,"/")</f>
        <v>technology</v>
      </c>
      <c r="T114" s="4" t="str"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11">
        <f>E115/D115*"100"</f>
        <v>376.87878787878788</v>
      </c>
      <c r="G115" t="s">
        <v>20</v>
      </c>
      <c r="H115">
        <v>131</v>
      </c>
      <c r="I115" s="9">
        <f t="shared" si="1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2">
        <f>(((L115/60)/60)/24)+DATE(1970,1,1)</f>
        <v>42990.208333333328</v>
      </c>
      <c r="O115" s="12">
        <f>(((M115/60)/60)/24)+DATE(1970,1,1)</f>
        <v>42997.208333333328</v>
      </c>
      <c r="P115" t="b">
        <v>0</v>
      </c>
      <c r="Q115" t="b">
        <v>0</v>
      </c>
      <c r="R115" t="s">
        <v>17</v>
      </c>
      <c r="S115" s="4" t="str">
        <f t="array" ref="S115:T115">_xlfn.TEXTSPLIT(R115,"/")</f>
        <v>food</v>
      </c>
      <c r="T115" s="4" t="str"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11">
        <f>E116/D116*"100"</f>
        <v>727.15789473684208</v>
      </c>
      <c r="G116" t="s">
        <v>20</v>
      </c>
      <c r="H116">
        <v>126</v>
      </c>
      <c r="I116" s="9">
        <f t="shared" si="1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2">
        <f>(((L116/60)/60)/24)+DATE(1970,1,1)</f>
        <v>43564.208333333328</v>
      </c>
      <c r="O116" s="12">
        <f>(((M116/60)/60)/24)+DATE(1970,1,1)</f>
        <v>43565.208333333328</v>
      </c>
      <c r="P116" t="b">
        <v>0</v>
      </c>
      <c r="Q116" t="b">
        <v>1</v>
      </c>
      <c r="R116" t="s">
        <v>65</v>
      </c>
      <c r="S116" s="4" t="str">
        <f t="array" ref="S116:T116">_xlfn.TEXTSPLIT(R116,"/")</f>
        <v>technology</v>
      </c>
      <c r="T116" s="4" t="str"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11">
        <f>E117/D117*"100"</f>
        <v>87.211757648470297</v>
      </c>
      <c r="G117" t="s">
        <v>14</v>
      </c>
      <c r="H117">
        <v>3304</v>
      </c>
      <c r="I117" s="9">
        <f t="shared" si="1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2">
        <f>(((L117/60)/60)/24)+DATE(1970,1,1)</f>
        <v>43056.25</v>
      </c>
      <c r="O117" s="12">
        <f>(((M117/60)/60)/24)+DATE(1970,1,1)</f>
        <v>43091.25</v>
      </c>
      <c r="P117" t="b">
        <v>0</v>
      </c>
      <c r="Q117" t="b">
        <v>0</v>
      </c>
      <c r="R117" t="s">
        <v>119</v>
      </c>
      <c r="S117" s="4" t="str">
        <f t="array" ref="S117:T117">_xlfn.TEXTSPLIT(R117,"/")</f>
        <v>publishing</v>
      </c>
      <c r="T117" s="4" t="str"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11">
        <f>E118/D118*"100"</f>
        <v>88</v>
      </c>
      <c r="G118" t="s">
        <v>14</v>
      </c>
      <c r="H118">
        <v>73</v>
      </c>
      <c r="I118" s="9">
        <f t="shared" si="1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2">
        <f>(((L118/60)/60)/24)+DATE(1970,1,1)</f>
        <v>42265.208333333328</v>
      </c>
      <c r="O118" s="12">
        <f>(((M118/60)/60)/24)+DATE(1970,1,1)</f>
        <v>42266.208333333328</v>
      </c>
      <c r="P118" t="b">
        <v>0</v>
      </c>
      <c r="Q118" t="b">
        <v>0</v>
      </c>
      <c r="R118" t="s">
        <v>33</v>
      </c>
      <c r="S118" s="4" t="str">
        <f t="array" ref="S118:T118">_xlfn.TEXTSPLIT(R118,"/")</f>
        <v>theater</v>
      </c>
      <c r="T118" s="4" t="str"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11">
        <f>E119/D119*"100"</f>
        <v>173.9387755102041</v>
      </c>
      <c r="G119" t="s">
        <v>20</v>
      </c>
      <c r="H119">
        <v>275</v>
      </c>
      <c r="I119" s="9">
        <f t="shared" si="1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2">
        <f>(((L119/60)/60)/24)+DATE(1970,1,1)</f>
        <v>40808.208333333336</v>
      </c>
      <c r="O119" s="12">
        <f>(((M119/60)/60)/24)+DATE(1970,1,1)</f>
        <v>40814.208333333336</v>
      </c>
      <c r="P119" t="b">
        <v>0</v>
      </c>
      <c r="Q119" t="b">
        <v>0</v>
      </c>
      <c r="R119" t="s">
        <v>269</v>
      </c>
      <c r="S119" s="4" t="str">
        <f t="array" ref="S119:T119">_xlfn.TEXTSPLIT(R119,"/")</f>
        <v>film &amp; video</v>
      </c>
      <c r="T119" s="4" t="str"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11">
        <f>E120/D120*"100"</f>
        <v>117.61111111111111</v>
      </c>
      <c r="G120" t="s">
        <v>20</v>
      </c>
      <c r="H120">
        <v>67</v>
      </c>
      <c r="I120" s="9">
        <f t="shared" si="1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2">
        <f>(((L120/60)/60)/24)+DATE(1970,1,1)</f>
        <v>41665.25</v>
      </c>
      <c r="O120" s="12">
        <f>(((M120/60)/60)/24)+DATE(1970,1,1)</f>
        <v>41671.25</v>
      </c>
      <c r="P120" t="b">
        <v>0</v>
      </c>
      <c r="Q120" t="b">
        <v>0</v>
      </c>
      <c r="R120" t="s">
        <v>122</v>
      </c>
      <c r="S120" s="4" t="str">
        <f t="array" ref="S120:T120">_xlfn.TEXTSPLIT(R120,"/")</f>
        <v>photography</v>
      </c>
      <c r="T120" s="4" t="str"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11">
        <f>E121/D121*"100"</f>
        <v>214.96</v>
      </c>
      <c r="G121" t="s">
        <v>20</v>
      </c>
      <c r="H121">
        <v>154</v>
      </c>
      <c r="I121" s="9">
        <f t="shared" si="1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2">
        <f>(((L121/60)/60)/24)+DATE(1970,1,1)</f>
        <v>41806.208333333336</v>
      </c>
      <c r="O121" s="12">
        <f>(((M121/60)/60)/24)+DATE(1970,1,1)</f>
        <v>41823.208333333336</v>
      </c>
      <c r="P121" t="b">
        <v>0</v>
      </c>
      <c r="Q121" t="b">
        <v>1</v>
      </c>
      <c r="R121" t="s">
        <v>42</v>
      </c>
      <c r="S121" s="4" t="str">
        <f t="array" ref="S121:T121">_xlfn.TEXTSPLIT(R121,"/")</f>
        <v>film &amp; video</v>
      </c>
      <c r="T121" s="4" t="str"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11">
        <f>E122/D122*"100"</f>
        <v>149.49667110519306</v>
      </c>
      <c r="G122" t="s">
        <v>20</v>
      </c>
      <c r="H122">
        <v>1782</v>
      </c>
      <c r="I122" s="9">
        <f t="shared" si="1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2">
        <f>(((L122/60)/60)/24)+DATE(1970,1,1)</f>
        <v>42111.208333333328</v>
      </c>
      <c r="O122" s="12">
        <f>(((M122/60)/60)/24)+DATE(1970,1,1)</f>
        <v>42115.208333333328</v>
      </c>
      <c r="P122" t="b">
        <v>0</v>
      </c>
      <c r="Q122" t="b">
        <v>1</v>
      </c>
      <c r="R122" t="s">
        <v>292</v>
      </c>
      <c r="S122" s="4" t="str">
        <f t="array" ref="S122:T122">_xlfn.TEXTSPLIT(R122,"/")</f>
        <v>games</v>
      </c>
      <c r="T122" s="4" t="str"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11">
        <f>E123/D123*"100"</f>
        <v>219.33995584988963</v>
      </c>
      <c r="G123" t="s">
        <v>20</v>
      </c>
      <c r="H123">
        <v>903</v>
      </c>
      <c r="I123" s="9">
        <f t="shared" si="1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2">
        <f>(((L123/60)/60)/24)+DATE(1970,1,1)</f>
        <v>41917.208333333336</v>
      </c>
      <c r="O123" s="12">
        <f>(((M123/60)/60)/24)+DATE(1970,1,1)</f>
        <v>41930.208333333336</v>
      </c>
      <c r="P123" t="b">
        <v>0</v>
      </c>
      <c r="Q123" t="b">
        <v>0</v>
      </c>
      <c r="R123" t="s">
        <v>89</v>
      </c>
      <c r="S123" s="4" t="str">
        <f t="array" ref="S123:T123">_xlfn.TEXTSPLIT(R123,"/")</f>
        <v>games</v>
      </c>
      <c r="T123" s="4" t="str"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11">
        <f>E124/D124*"100"</f>
        <v>64.367690058479525</v>
      </c>
      <c r="G124" t="s">
        <v>14</v>
      </c>
      <c r="H124">
        <v>3387</v>
      </c>
      <c r="I124" s="9">
        <f t="shared" si="1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2">
        <f>(((L124/60)/60)/24)+DATE(1970,1,1)</f>
        <v>41970.25</v>
      </c>
      <c r="O124" s="12">
        <f>(((M124/60)/60)/24)+DATE(1970,1,1)</f>
        <v>41997.25</v>
      </c>
      <c r="P124" t="b">
        <v>0</v>
      </c>
      <c r="Q124" t="b">
        <v>0</v>
      </c>
      <c r="R124" t="s">
        <v>119</v>
      </c>
      <c r="S124" s="4" t="str">
        <f t="array" ref="S124:T124">_xlfn.TEXTSPLIT(R124,"/")</f>
        <v>publishing</v>
      </c>
      <c r="T124" s="4" t="str"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11">
        <f>E125/D125*"100"</f>
        <v>18.622397298818232</v>
      </c>
      <c r="G125" t="s">
        <v>14</v>
      </c>
      <c r="H125">
        <v>662</v>
      </c>
      <c r="I125" s="9">
        <f t="shared" si="1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2">
        <f>(((L125/60)/60)/24)+DATE(1970,1,1)</f>
        <v>42332.25</v>
      </c>
      <c r="O125" s="12">
        <f>(((M125/60)/60)/24)+DATE(1970,1,1)</f>
        <v>42335.25</v>
      </c>
      <c r="P125" t="b">
        <v>1</v>
      </c>
      <c r="Q125" t="b">
        <v>0</v>
      </c>
      <c r="R125" t="s">
        <v>33</v>
      </c>
      <c r="S125" s="4" t="str">
        <f t="array" ref="S125:T125">_xlfn.TEXTSPLIT(R125,"/")</f>
        <v>theater</v>
      </c>
      <c r="T125" s="4" t="str"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11">
        <f>E126/D126*"100"</f>
        <v>367.76923076923077</v>
      </c>
      <c r="G126" t="s">
        <v>20</v>
      </c>
      <c r="H126">
        <v>94</v>
      </c>
      <c r="I126" s="9">
        <f t="shared" si="1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2">
        <f>(((L126/60)/60)/24)+DATE(1970,1,1)</f>
        <v>43598.208333333328</v>
      </c>
      <c r="O126" s="12">
        <f>(((M126/60)/60)/24)+DATE(1970,1,1)</f>
        <v>43651.208333333328</v>
      </c>
      <c r="P126" t="b">
        <v>0</v>
      </c>
      <c r="Q126" t="b">
        <v>0</v>
      </c>
      <c r="R126" t="s">
        <v>122</v>
      </c>
      <c r="S126" s="4" t="str">
        <f t="array" ref="S126:T126">_xlfn.TEXTSPLIT(R126,"/")</f>
        <v>photography</v>
      </c>
      <c r="T126" s="4" t="str"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11">
        <f>E127/D127*"100"</f>
        <v>159.90566037735849</v>
      </c>
      <c r="G127" t="s">
        <v>20</v>
      </c>
      <c r="H127">
        <v>180</v>
      </c>
      <c r="I127" s="9">
        <f t="shared" si="1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2">
        <f>(((L127/60)/60)/24)+DATE(1970,1,1)</f>
        <v>43362.208333333328</v>
      </c>
      <c r="O127" s="12">
        <f>(((M127/60)/60)/24)+DATE(1970,1,1)</f>
        <v>43366.208333333328</v>
      </c>
      <c r="P127" t="b">
        <v>0</v>
      </c>
      <c r="Q127" t="b">
        <v>0</v>
      </c>
      <c r="R127" t="s">
        <v>33</v>
      </c>
      <c r="S127" s="4" t="str">
        <f t="array" ref="S127:T127">_xlfn.TEXTSPLIT(R127,"/")</f>
        <v>theater</v>
      </c>
      <c r="T127" s="4" t="str"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11">
        <f>E128/D128*"100"</f>
        <v>38.633185349611544</v>
      </c>
      <c r="G128" t="s">
        <v>14</v>
      </c>
      <c r="H128">
        <v>774</v>
      </c>
      <c r="I128" s="9">
        <f t="shared" si="1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2">
        <f>(((L128/60)/60)/24)+DATE(1970,1,1)</f>
        <v>42596.208333333328</v>
      </c>
      <c r="O128" s="12">
        <f>(((M128/60)/60)/24)+DATE(1970,1,1)</f>
        <v>42624.208333333328</v>
      </c>
      <c r="P128" t="b">
        <v>0</v>
      </c>
      <c r="Q128" t="b">
        <v>1</v>
      </c>
      <c r="R128" t="s">
        <v>33</v>
      </c>
      <c r="S128" s="4" t="str">
        <f t="array" ref="S128:T128">_xlfn.TEXTSPLIT(R128,"/")</f>
        <v>theater</v>
      </c>
      <c r="T128" s="4" t="str"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11">
        <f>E129/D129*"100"</f>
        <v>51.42151162790698</v>
      </c>
      <c r="G129" t="s">
        <v>14</v>
      </c>
      <c r="H129">
        <v>672</v>
      </c>
      <c r="I129" s="9">
        <f t="shared" si="1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2">
        <f>(((L129/60)/60)/24)+DATE(1970,1,1)</f>
        <v>40310.208333333336</v>
      </c>
      <c r="O129" s="12">
        <f>(((M129/60)/60)/24)+DATE(1970,1,1)</f>
        <v>40313.208333333336</v>
      </c>
      <c r="P129" t="b">
        <v>0</v>
      </c>
      <c r="Q129" t="b">
        <v>0</v>
      </c>
      <c r="R129" t="s">
        <v>33</v>
      </c>
      <c r="S129" s="4" t="str">
        <f t="array" ref="S129:T129">_xlfn.TEXTSPLIT(R129,"/")</f>
        <v>theater</v>
      </c>
      <c r="T129" s="4" t="str"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11">
        <f>E130/D130*"100"</f>
        <v>60.334277620396605</v>
      </c>
      <c r="G130" t="s">
        <v>74</v>
      </c>
      <c r="H130">
        <v>532</v>
      </c>
      <c r="I130" s="9">
        <f t="shared" si="1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2">
        <f>(((L130/60)/60)/24)+DATE(1970,1,1)</f>
        <v>40417.208333333336</v>
      </c>
      <c r="O130" s="12">
        <f>(((M130/60)/60)/24)+DATE(1970,1,1)</f>
        <v>40430.208333333336</v>
      </c>
      <c r="P130" t="b">
        <v>0</v>
      </c>
      <c r="Q130" t="b">
        <v>0</v>
      </c>
      <c r="R130" t="s">
        <v>23</v>
      </c>
      <c r="S130" s="4" t="str">
        <f t="array" ref="S130:T130">_xlfn.TEXTSPLIT(R130,"/")</f>
        <v>music</v>
      </c>
      <c r="T130" s="4" t="str"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11">
        <f>E131/D131*"100"</f>
        <v>3.202693602693603</v>
      </c>
      <c r="G131" t="s">
        <v>74</v>
      </c>
      <c r="H131">
        <v>55</v>
      </c>
      <c r="I131" s="9">
        <f t="shared" si="1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2">
        <f>(((L131/60)/60)/24)+DATE(1970,1,1)</f>
        <v>42038.25</v>
      </c>
      <c r="O131" s="12">
        <f>(((M131/60)/60)/24)+DATE(1970,1,1)</f>
        <v>42063.25</v>
      </c>
      <c r="P131" t="b">
        <v>0</v>
      </c>
      <c r="Q131" t="b">
        <v>0</v>
      </c>
      <c r="R131" t="s">
        <v>17</v>
      </c>
      <c r="S131" s="4" t="str">
        <f t="array" ref="S131:T131">_xlfn.TEXTSPLIT(R131,"/")</f>
        <v>food</v>
      </c>
      <c r="T131" s="4" t="str"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11">
        <f>E132/D132*"100"</f>
        <v>155.46875</v>
      </c>
      <c r="G132" t="s">
        <v>20</v>
      </c>
      <c r="H132">
        <v>533</v>
      </c>
      <c r="I132" s="9">
        <f t="shared" ref="I132:I195" si="2">IFERROR(E132/H132,0)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2">
        <f>(((L132/60)/60)/24)+DATE(1970,1,1)</f>
        <v>40842.208333333336</v>
      </c>
      <c r="O132" s="12">
        <f>(((M132/60)/60)/24)+DATE(1970,1,1)</f>
        <v>40858.25</v>
      </c>
      <c r="P132" t="b">
        <v>0</v>
      </c>
      <c r="Q132" t="b">
        <v>0</v>
      </c>
      <c r="R132" t="s">
        <v>53</v>
      </c>
      <c r="S132" s="4" t="str">
        <f t="array" ref="S132:T132">_xlfn.TEXTSPLIT(R132,"/")</f>
        <v>film &amp; video</v>
      </c>
      <c r="T132" s="4" t="str"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11">
        <f>E133/D133*"100"</f>
        <v>100.85974499089254</v>
      </c>
      <c r="G133" t="s">
        <v>20</v>
      </c>
      <c r="H133">
        <v>2443</v>
      </c>
      <c r="I133" s="9">
        <f t="shared" si="2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2">
        <f>(((L133/60)/60)/24)+DATE(1970,1,1)</f>
        <v>41607.25</v>
      </c>
      <c r="O133" s="12">
        <f>(((M133/60)/60)/24)+DATE(1970,1,1)</f>
        <v>41620.25</v>
      </c>
      <c r="P133" t="b">
        <v>0</v>
      </c>
      <c r="Q133" t="b">
        <v>0</v>
      </c>
      <c r="R133" t="s">
        <v>28</v>
      </c>
      <c r="S133" s="4" t="str">
        <f t="array" ref="S133:T133">_xlfn.TEXTSPLIT(R133,"/")</f>
        <v>technology</v>
      </c>
      <c r="T133" s="4" t="str"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11">
        <f>E134/D134*"100"</f>
        <v>116.18181818181819</v>
      </c>
      <c r="G134" t="s">
        <v>20</v>
      </c>
      <c r="H134">
        <v>89</v>
      </c>
      <c r="I134" s="9">
        <f t="shared" si="2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2">
        <f>(((L134/60)/60)/24)+DATE(1970,1,1)</f>
        <v>43112.25</v>
      </c>
      <c r="O134" s="12">
        <f>(((M134/60)/60)/24)+DATE(1970,1,1)</f>
        <v>43128.25</v>
      </c>
      <c r="P134" t="b">
        <v>0</v>
      </c>
      <c r="Q134" t="b">
        <v>1</v>
      </c>
      <c r="R134" t="s">
        <v>33</v>
      </c>
      <c r="S134" s="4" t="str">
        <f t="array" ref="S134:T134">_xlfn.TEXTSPLIT(R134,"/")</f>
        <v>theater</v>
      </c>
      <c r="T134" s="4" t="str"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11">
        <f>E135/D135*"100"</f>
        <v>310.77777777777777</v>
      </c>
      <c r="G135" t="s">
        <v>20</v>
      </c>
      <c r="H135">
        <v>159</v>
      </c>
      <c r="I135" s="9">
        <f t="shared" si="2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2">
        <f>(((L135/60)/60)/24)+DATE(1970,1,1)</f>
        <v>40767.208333333336</v>
      </c>
      <c r="O135" s="12">
        <f>(((M135/60)/60)/24)+DATE(1970,1,1)</f>
        <v>40789.208333333336</v>
      </c>
      <c r="P135" t="b">
        <v>0</v>
      </c>
      <c r="Q135" t="b">
        <v>0</v>
      </c>
      <c r="R135" t="s">
        <v>319</v>
      </c>
      <c r="S135" s="4" t="str">
        <f t="array" ref="S135:T135">_xlfn.TEXTSPLIT(R135,"/")</f>
        <v>music</v>
      </c>
      <c r="T135" s="4" t="str"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11">
        <f>E136/D136*"100"</f>
        <v>89.73668341708543</v>
      </c>
      <c r="G136" t="s">
        <v>14</v>
      </c>
      <c r="H136">
        <v>940</v>
      </c>
      <c r="I136" s="9">
        <f t="shared" si="2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2">
        <f>(((L136/60)/60)/24)+DATE(1970,1,1)</f>
        <v>40713.208333333336</v>
      </c>
      <c r="O136" s="12">
        <f>(((M136/60)/60)/24)+DATE(1970,1,1)</f>
        <v>40762.208333333336</v>
      </c>
      <c r="P136" t="b">
        <v>0</v>
      </c>
      <c r="Q136" t="b">
        <v>1</v>
      </c>
      <c r="R136" t="s">
        <v>42</v>
      </c>
      <c r="S136" s="4" t="str">
        <f t="array" ref="S136:T136">_xlfn.TEXTSPLIT(R136,"/")</f>
        <v>film &amp; video</v>
      </c>
      <c r="T136" s="4" t="str"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11">
        <f>E137/D137*"100"</f>
        <v>71.27272727272728</v>
      </c>
      <c r="G137" t="s">
        <v>14</v>
      </c>
      <c r="H137">
        <v>117</v>
      </c>
      <c r="I137" s="9">
        <f t="shared" si="2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2">
        <f>(((L137/60)/60)/24)+DATE(1970,1,1)</f>
        <v>41340.25</v>
      </c>
      <c r="O137" s="12">
        <f>(((M137/60)/60)/24)+DATE(1970,1,1)</f>
        <v>41345.208333333336</v>
      </c>
      <c r="P137" t="b">
        <v>0</v>
      </c>
      <c r="Q137" t="b">
        <v>1</v>
      </c>
      <c r="R137" t="s">
        <v>33</v>
      </c>
      <c r="S137" s="4" t="str">
        <f t="array" ref="S137:T137">_xlfn.TEXTSPLIT(R137,"/")</f>
        <v>theater</v>
      </c>
      <c r="T137" s="4" t="str"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11">
        <f>E138/D138*"100"</f>
        <v>3.2862318840579712</v>
      </c>
      <c r="G138" t="s">
        <v>74</v>
      </c>
      <c r="H138">
        <v>58</v>
      </c>
      <c r="I138" s="9">
        <f t="shared" si="2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2">
        <f>(((L138/60)/60)/24)+DATE(1970,1,1)</f>
        <v>41797.208333333336</v>
      </c>
      <c r="O138" s="12">
        <f>(((M138/60)/60)/24)+DATE(1970,1,1)</f>
        <v>41809.208333333336</v>
      </c>
      <c r="P138" t="b">
        <v>0</v>
      </c>
      <c r="Q138" t="b">
        <v>1</v>
      </c>
      <c r="R138" t="s">
        <v>53</v>
      </c>
      <c r="S138" s="4" t="str">
        <f t="array" ref="S138:T138">_xlfn.TEXTSPLIT(R138,"/")</f>
        <v>film &amp; video</v>
      </c>
      <c r="T138" s="4" t="str"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11">
        <f>E139/D139*"100"</f>
        <v>261.77777777777777</v>
      </c>
      <c r="G139" t="s">
        <v>20</v>
      </c>
      <c r="H139">
        <v>50</v>
      </c>
      <c r="I139" s="9">
        <f t="shared" si="2"/>
        <v>94.24</v>
      </c>
      <c r="J139" t="s">
        <v>21</v>
      </c>
      <c r="K139" t="s">
        <v>22</v>
      </c>
      <c r="L139">
        <v>1286341200</v>
      </c>
      <c r="M139">
        <v>1286859600</v>
      </c>
      <c r="N139" s="12">
        <f>(((L139/60)/60)/24)+DATE(1970,1,1)</f>
        <v>40457.208333333336</v>
      </c>
      <c r="O139" s="12">
        <f>(((M139/60)/60)/24)+DATE(1970,1,1)</f>
        <v>40463.208333333336</v>
      </c>
      <c r="P139" t="b">
        <v>0</v>
      </c>
      <c r="Q139" t="b">
        <v>0</v>
      </c>
      <c r="R139" t="s">
        <v>68</v>
      </c>
      <c r="S139" s="4" t="str">
        <f t="array" ref="S139:T139">_xlfn.TEXTSPLIT(R139,"/")</f>
        <v>publishing</v>
      </c>
      <c r="T139" s="4" t="str"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11">
        <f>E140/D140*"100"</f>
        <v>96</v>
      </c>
      <c r="G140" t="s">
        <v>14</v>
      </c>
      <c r="H140">
        <v>115</v>
      </c>
      <c r="I140" s="9">
        <f t="shared" si="2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2">
        <f>(((L140/60)/60)/24)+DATE(1970,1,1)</f>
        <v>41180.208333333336</v>
      </c>
      <c r="O140" s="12">
        <f>(((M140/60)/60)/24)+DATE(1970,1,1)</f>
        <v>41186.208333333336</v>
      </c>
      <c r="P140" t="b">
        <v>0</v>
      </c>
      <c r="Q140" t="b">
        <v>0</v>
      </c>
      <c r="R140" t="s">
        <v>292</v>
      </c>
      <c r="S140" s="4" t="str">
        <f t="array" ref="S140:T140">_xlfn.TEXTSPLIT(R140,"/")</f>
        <v>games</v>
      </c>
      <c r="T140" s="4" t="str"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11">
        <f>E141/D141*"100"</f>
        <v>20.896851248642779</v>
      </c>
      <c r="G141" t="s">
        <v>14</v>
      </c>
      <c r="H141">
        <v>326</v>
      </c>
      <c r="I141" s="9">
        <f t="shared" si="2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2">
        <f>(((L141/60)/60)/24)+DATE(1970,1,1)</f>
        <v>42115.208333333328</v>
      </c>
      <c r="O141" s="12">
        <f>(((M141/60)/60)/24)+DATE(1970,1,1)</f>
        <v>42131.208333333328</v>
      </c>
      <c r="P141" t="b">
        <v>0</v>
      </c>
      <c r="Q141" t="b">
        <v>1</v>
      </c>
      <c r="R141" t="s">
        <v>65</v>
      </c>
      <c r="S141" s="4" t="str">
        <f t="array" ref="S141:T141">_xlfn.TEXTSPLIT(R141,"/")</f>
        <v>technology</v>
      </c>
      <c r="T141" s="4" t="str"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11">
        <f>E142/D142*"100"</f>
        <v>223.16363636363636</v>
      </c>
      <c r="G142" t="s">
        <v>20</v>
      </c>
      <c r="H142">
        <v>186</v>
      </c>
      <c r="I142" s="9">
        <f t="shared" si="2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2">
        <f>(((L142/60)/60)/24)+DATE(1970,1,1)</f>
        <v>43156.25</v>
      </c>
      <c r="O142" s="12">
        <f>(((M142/60)/60)/24)+DATE(1970,1,1)</f>
        <v>43161.25</v>
      </c>
      <c r="P142" t="b">
        <v>0</v>
      </c>
      <c r="Q142" t="b">
        <v>0</v>
      </c>
      <c r="R142" t="s">
        <v>42</v>
      </c>
      <c r="S142" s="4" t="str">
        <f t="array" ref="S142:T142">_xlfn.TEXTSPLIT(R142,"/")</f>
        <v>film &amp; video</v>
      </c>
      <c r="T142" s="4" t="str"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11">
        <f>E143/D143*"100"</f>
        <v>101.59097978227061</v>
      </c>
      <c r="G143" t="s">
        <v>20</v>
      </c>
      <c r="H143">
        <v>1071</v>
      </c>
      <c r="I143" s="9">
        <f t="shared" si="2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2">
        <f>(((L143/60)/60)/24)+DATE(1970,1,1)</f>
        <v>42167.208333333328</v>
      </c>
      <c r="O143" s="12">
        <f>(((M143/60)/60)/24)+DATE(1970,1,1)</f>
        <v>42173.208333333328</v>
      </c>
      <c r="P143" t="b">
        <v>0</v>
      </c>
      <c r="Q143" t="b">
        <v>0</v>
      </c>
      <c r="R143" t="s">
        <v>28</v>
      </c>
      <c r="S143" s="4" t="str">
        <f t="array" ref="S143:T143">_xlfn.TEXTSPLIT(R143,"/")</f>
        <v>technology</v>
      </c>
      <c r="T143" s="4" t="str"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11">
        <f>E144/D144*"100"</f>
        <v>230.03999999999996</v>
      </c>
      <c r="G144" t="s">
        <v>20</v>
      </c>
      <c r="H144">
        <v>117</v>
      </c>
      <c r="I144" s="9">
        <f t="shared" si="2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2">
        <f>(((L144/60)/60)/24)+DATE(1970,1,1)</f>
        <v>41005.208333333336</v>
      </c>
      <c r="O144" s="12">
        <f>(((M144/60)/60)/24)+DATE(1970,1,1)</f>
        <v>41046.208333333336</v>
      </c>
      <c r="P144" t="b">
        <v>0</v>
      </c>
      <c r="Q144" t="b">
        <v>0</v>
      </c>
      <c r="R144" t="s">
        <v>28</v>
      </c>
      <c r="S144" s="4" t="str">
        <f t="array" ref="S144:T144">_xlfn.TEXTSPLIT(R144,"/")</f>
        <v>technology</v>
      </c>
      <c r="T144" s="4" t="str"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11">
        <f>E145/D145*"100"</f>
        <v>135.59259259259261</v>
      </c>
      <c r="G145" t="s">
        <v>20</v>
      </c>
      <c r="H145">
        <v>70</v>
      </c>
      <c r="I145" s="9">
        <f t="shared" si="2"/>
        <v>104.6</v>
      </c>
      <c r="J145" t="s">
        <v>21</v>
      </c>
      <c r="K145" t="s">
        <v>22</v>
      </c>
      <c r="L145">
        <v>1277701200</v>
      </c>
      <c r="M145">
        <v>1279429200</v>
      </c>
      <c r="N145" s="12">
        <f>(((L145/60)/60)/24)+DATE(1970,1,1)</f>
        <v>40357.208333333336</v>
      </c>
      <c r="O145" s="12">
        <f>(((M145/60)/60)/24)+DATE(1970,1,1)</f>
        <v>40377.208333333336</v>
      </c>
      <c r="P145" t="b">
        <v>0</v>
      </c>
      <c r="Q145" t="b">
        <v>0</v>
      </c>
      <c r="R145" t="s">
        <v>60</v>
      </c>
      <c r="S145" s="4" t="str">
        <f t="array" ref="S145:T145">_xlfn.TEXTSPLIT(R145,"/")</f>
        <v>music</v>
      </c>
      <c r="T145" s="4" t="str"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11">
        <f>E146/D146*"100"</f>
        <v>129.1</v>
      </c>
      <c r="G146" t="s">
        <v>20</v>
      </c>
      <c r="H146">
        <v>135</v>
      </c>
      <c r="I146" s="9">
        <f t="shared" si="2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2">
        <f>(((L146/60)/60)/24)+DATE(1970,1,1)</f>
        <v>43633.208333333328</v>
      </c>
      <c r="O146" s="12">
        <f>(((M146/60)/60)/24)+DATE(1970,1,1)</f>
        <v>43641.208333333328</v>
      </c>
      <c r="P146" t="b">
        <v>0</v>
      </c>
      <c r="Q146" t="b">
        <v>0</v>
      </c>
      <c r="R146" t="s">
        <v>33</v>
      </c>
      <c r="S146" s="4" t="str">
        <f t="array" ref="S146:T146">_xlfn.TEXTSPLIT(R146,"/")</f>
        <v>theater</v>
      </c>
      <c r="T146" s="4" t="str"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11">
        <f>E147/D147*"100"</f>
        <v>236.512</v>
      </c>
      <c r="G147" t="s">
        <v>20</v>
      </c>
      <c r="H147">
        <v>768</v>
      </c>
      <c r="I147" s="9">
        <f t="shared" si="2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2">
        <f>(((L147/60)/60)/24)+DATE(1970,1,1)</f>
        <v>41889.208333333336</v>
      </c>
      <c r="O147" s="12">
        <f>(((M147/60)/60)/24)+DATE(1970,1,1)</f>
        <v>41894.208333333336</v>
      </c>
      <c r="P147" t="b">
        <v>0</v>
      </c>
      <c r="Q147" t="b">
        <v>0</v>
      </c>
      <c r="R147" t="s">
        <v>65</v>
      </c>
      <c r="S147" s="4" t="str">
        <f t="array" ref="S147:T147">_xlfn.TEXTSPLIT(R147,"/")</f>
        <v>technology</v>
      </c>
      <c r="T147" s="4" t="str"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11">
        <f>E148/D148*"100"</f>
        <v>17.25</v>
      </c>
      <c r="G148" t="s">
        <v>74</v>
      </c>
      <c r="H148">
        <v>51</v>
      </c>
      <c r="I148" s="9">
        <f t="shared" si="2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2">
        <f>(((L148/60)/60)/24)+DATE(1970,1,1)</f>
        <v>40855.25</v>
      </c>
      <c r="O148" s="12">
        <f>(((M148/60)/60)/24)+DATE(1970,1,1)</f>
        <v>40875.25</v>
      </c>
      <c r="P148" t="b">
        <v>0</v>
      </c>
      <c r="Q148" t="b">
        <v>0</v>
      </c>
      <c r="R148" t="s">
        <v>33</v>
      </c>
      <c r="S148" s="4" t="str">
        <f t="array" ref="S148:T148">_xlfn.TEXTSPLIT(R148,"/")</f>
        <v>theater</v>
      </c>
      <c r="T148" s="4" t="str"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11">
        <f>E149/D149*"100"</f>
        <v>112.49397590361446</v>
      </c>
      <c r="G149" t="s">
        <v>20</v>
      </c>
      <c r="H149">
        <v>199</v>
      </c>
      <c r="I149" s="9">
        <f t="shared" si="2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2">
        <f>(((L149/60)/60)/24)+DATE(1970,1,1)</f>
        <v>42534.208333333328</v>
      </c>
      <c r="O149" s="12">
        <f>(((M149/60)/60)/24)+DATE(1970,1,1)</f>
        <v>42540.208333333328</v>
      </c>
      <c r="P149" t="b">
        <v>0</v>
      </c>
      <c r="Q149" t="b">
        <v>1</v>
      </c>
      <c r="R149" t="s">
        <v>33</v>
      </c>
      <c r="S149" s="4" t="str">
        <f t="array" ref="S149:T149">_xlfn.TEXTSPLIT(R149,"/")</f>
        <v>theater</v>
      </c>
      <c r="T149" s="4" t="str"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11">
        <f>E150/D150*"100"</f>
        <v>121.02150537634408</v>
      </c>
      <c r="G150" t="s">
        <v>20</v>
      </c>
      <c r="H150">
        <v>107</v>
      </c>
      <c r="I150" s="9">
        <f t="shared" si="2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2">
        <f>(((L150/60)/60)/24)+DATE(1970,1,1)</f>
        <v>42941.208333333328</v>
      </c>
      <c r="O150" s="12">
        <f>(((M150/60)/60)/24)+DATE(1970,1,1)</f>
        <v>42950.208333333328</v>
      </c>
      <c r="P150" t="b">
        <v>0</v>
      </c>
      <c r="Q150" t="b">
        <v>0</v>
      </c>
      <c r="R150" t="s">
        <v>65</v>
      </c>
      <c r="S150" s="4" t="str">
        <f t="array" ref="S150:T150">_xlfn.TEXTSPLIT(R150,"/")</f>
        <v>technology</v>
      </c>
      <c r="T150" s="4" t="str"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11">
        <f>E151/D151*"100"</f>
        <v>219.87096774193549</v>
      </c>
      <c r="G151" t="s">
        <v>20</v>
      </c>
      <c r="H151">
        <v>195</v>
      </c>
      <c r="I151" s="9">
        <f t="shared" si="2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2">
        <f>(((L151/60)/60)/24)+DATE(1970,1,1)</f>
        <v>41275.25</v>
      </c>
      <c r="O151" s="12">
        <f>(((M151/60)/60)/24)+DATE(1970,1,1)</f>
        <v>41327.25</v>
      </c>
      <c r="P151" t="b">
        <v>0</v>
      </c>
      <c r="Q151" t="b">
        <v>0</v>
      </c>
      <c r="R151" t="s">
        <v>60</v>
      </c>
      <c r="S151" s="4" t="str">
        <f t="array" ref="S151:T151">_xlfn.TEXTSPLIT(R151,"/")</f>
        <v>music</v>
      </c>
      <c r="T151" s="4" t="str"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11">
        <f>E152/D152*"100"</f>
        <v>1</v>
      </c>
      <c r="G152" t="s">
        <v>14</v>
      </c>
      <c r="H152">
        <v>1</v>
      </c>
      <c r="I152" s="9">
        <f t="shared" si="2"/>
        <v>1</v>
      </c>
      <c r="J152" t="s">
        <v>21</v>
      </c>
      <c r="K152" t="s">
        <v>22</v>
      </c>
      <c r="L152">
        <v>1544940000</v>
      </c>
      <c r="M152">
        <v>1545026400</v>
      </c>
      <c r="N152" s="12">
        <f>(((L152/60)/60)/24)+DATE(1970,1,1)</f>
        <v>43450.25</v>
      </c>
      <c r="O152" s="12">
        <f>(((M152/60)/60)/24)+DATE(1970,1,1)</f>
        <v>43451.25</v>
      </c>
      <c r="P152" t="b">
        <v>0</v>
      </c>
      <c r="Q152" t="b">
        <v>0</v>
      </c>
      <c r="R152" t="s">
        <v>23</v>
      </c>
      <c r="S152" s="4" t="str">
        <f t="array" ref="S152:T152">_xlfn.TEXTSPLIT(R152,"/")</f>
        <v>music</v>
      </c>
      <c r="T152" s="4" t="str"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11">
        <f>E153/D153*"100"</f>
        <v>64.166909620991248</v>
      </c>
      <c r="G153" t="s">
        <v>14</v>
      </c>
      <c r="H153">
        <v>1467</v>
      </c>
      <c r="I153" s="9">
        <f t="shared" si="2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2">
        <f>(((L153/60)/60)/24)+DATE(1970,1,1)</f>
        <v>41799.208333333336</v>
      </c>
      <c r="O153" s="12">
        <f>(((M153/60)/60)/24)+DATE(1970,1,1)</f>
        <v>41850.208333333336</v>
      </c>
      <c r="P153" t="b">
        <v>0</v>
      </c>
      <c r="Q153" t="b">
        <v>0</v>
      </c>
      <c r="R153" t="s">
        <v>50</v>
      </c>
      <c r="S153" s="4" t="str">
        <f t="array" ref="S153:T153">_xlfn.TEXTSPLIT(R153,"/")</f>
        <v>music</v>
      </c>
      <c r="T153" s="4" t="str"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11">
        <f>E154/D154*"100"</f>
        <v>423.06746987951806</v>
      </c>
      <c r="G154" t="s">
        <v>20</v>
      </c>
      <c r="H154">
        <v>3376</v>
      </c>
      <c r="I154" s="9">
        <f t="shared" si="2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2">
        <f>(((L154/60)/60)/24)+DATE(1970,1,1)</f>
        <v>42783.25</v>
      </c>
      <c r="O154" s="12">
        <f>(((M154/60)/60)/24)+DATE(1970,1,1)</f>
        <v>42790.25</v>
      </c>
      <c r="P154" t="b">
        <v>0</v>
      </c>
      <c r="Q154" t="b">
        <v>0</v>
      </c>
      <c r="R154" t="s">
        <v>60</v>
      </c>
      <c r="S154" s="4" t="str">
        <f t="array" ref="S154:T154">_xlfn.TEXTSPLIT(R154,"/")</f>
        <v>music</v>
      </c>
      <c r="T154" s="4" t="str"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11">
        <f>E155/D155*"100"</f>
        <v>92.984160506863773</v>
      </c>
      <c r="G155" t="s">
        <v>14</v>
      </c>
      <c r="H155">
        <v>5681</v>
      </c>
      <c r="I155" s="9">
        <f t="shared" si="2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2">
        <f>(((L155/60)/60)/24)+DATE(1970,1,1)</f>
        <v>41201.208333333336</v>
      </c>
      <c r="O155" s="12">
        <f>(((M155/60)/60)/24)+DATE(1970,1,1)</f>
        <v>41207.208333333336</v>
      </c>
      <c r="P155" t="b">
        <v>0</v>
      </c>
      <c r="Q155" t="b">
        <v>0</v>
      </c>
      <c r="R155" t="s">
        <v>33</v>
      </c>
      <c r="S155" s="4" t="str">
        <f t="array" ref="S155:T155">_xlfn.TEXTSPLIT(R155,"/")</f>
        <v>theater</v>
      </c>
      <c r="T155" s="4" t="str"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11">
        <f>E156/D156*"100"</f>
        <v>58.756567425569173</v>
      </c>
      <c r="G156" t="s">
        <v>14</v>
      </c>
      <c r="H156">
        <v>1059</v>
      </c>
      <c r="I156" s="9">
        <f t="shared" si="2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2">
        <f>(((L156/60)/60)/24)+DATE(1970,1,1)</f>
        <v>42502.208333333328</v>
      </c>
      <c r="O156" s="12">
        <f>(((M156/60)/60)/24)+DATE(1970,1,1)</f>
        <v>42525.208333333328</v>
      </c>
      <c r="P156" t="b">
        <v>0</v>
      </c>
      <c r="Q156" t="b">
        <v>1</v>
      </c>
      <c r="R156" t="s">
        <v>60</v>
      </c>
      <c r="S156" s="4" t="str">
        <f t="array" ref="S156:T156">_xlfn.TEXTSPLIT(R156,"/")</f>
        <v>music</v>
      </c>
      <c r="T156" s="4" t="str"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11">
        <f>E157/D157*"100"</f>
        <v>65.022222222222226</v>
      </c>
      <c r="G157" t="s">
        <v>14</v>
      </c>
      <c r="H157">
        <v>1194</v>
      </c>
      <c r="I157" s="9">
        <f t="shared" si="2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2">
        <f>(((L157/60)/60)/24)+DATE(1970,1,1)</f>
        <v>40262.208333333336</v>
      </c>
      <c r="O157" s="12">
        <f>(((M157/60)/60)/24)+DATE(1970,1,1)</f>
        <v>40277.208333333336</v>
      </c>
      <c r="P157" t="b">
        <v>0</v>
      </c>
      <c r="Q157" t="b">
        <v>0</v>
      </c>
      <c r="R157" t="s">
        <v>33</v>
      </c>
      <c r="S157" s="4" t="str">
        <f t="array" ref="S157:T157">_xlfn.TEXTSPLIT(R157,"/")</f>
        <v>theater</v>
      </c>
      <c r="T157" s="4" t="str"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11">
        <f>E158/D158*"100"</f>
        <v>73.939560439560438</v>
      </c>
      <c r="G158" t="s">
        <v>74</v>
      </c>
      <c r="H158">
        <v>379</v>
      </c>
      <c r="I158" s="9">
        <f t="shared" si="2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2">
        <f>(((L158/60)/60)/24)+DATE(1970,1,1)</f>
        <v>43743.208333333328</v>
      </c>
      <c r="O158" s="12">
        <f>(((M158/60)/60)/24)+DATE(1970,1,1)</f>
        <v>43767.208333333328</v>
      </c>
      <c r="P158" t="b">
        <v>0</v>
      </c>
      <c r="Q158" t="b">
        <v>0</v>
      </c>
      <c r="R158" t="s">
        <v>23</v>
      </c>
      <c r="S158" s="4" t="str">
        <f t="array" ref="S158:T158">_xlfn.TEXTSPLIT(R158,"/")</f>
        <v>music</v>
      </c>
      <c r="T158" s="4" t="str"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11">
        <f>E159/D159*"100"</f>
        <v>52.666666666666664</v>
      </c>
      <c r="G159" t="s">
        <v>14</v>
      </c>
      <c r="H159">
        <v>30</v>
      </c>
      <c r="I159" s="9">
        <f t="shared" si="2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2">
        <f>(((L159/60)/60)/24)+DATE(1970,1,1)</f>
        <v>41638.25</v>
      </c>
      <c r="O159" s="12">
        <f>(((M159/60)/60)/24)+DATE(1970,1,1)</f>
        <v>41650.25</v>
      </c>
      <c r="P159" t="b">
        <v>0</v>
      </c>
      <c r="Q159" t="b">
        <v>0</v>
      </c>
      <c r="R159" t="s">
        <v>122</v>
      </c>
      <c r="S159" s="4" t="str">
        <f t="array" ref="S159:T159">_xlfn.TEXTSPLIT(R159,"/")</f>
        <v>photography</v>
      </c>
      <c r="T159" s="4" t="str"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11">
        <f>E160/D160*"100"</f>
        <v>220.95238095238096</v>
      </c>
      <c r="G160" t="s">
        <v>20</v>
      </c>
      <c r="H160">
        <v>41</v>
      </c>
      <c r="I160" s="9">
        <f t="shared" si="2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2">
        <f>(((L160/60)/60)/24)+DATE(1970,1,1)</f>
        <v>42346.25</v>
      </c>
      <c r="O160" s="12">
        <f>(((M160/60)/60)/24)+DATE(1970,1,1)</f>
        <v>42347.25</v>
      </c>
      <c r="P160" t="b">
        <v>0</v>
      </c>
      <c r="Q160" t="b">
        <v>0</v>
      </c>
      <c r="R160" t="s">
        <v>23</v>
      </c>
      <c r="S160" s="4" t="str">
        <f t="array" ref="S160:T160">_xlfn.TEXTSPLIT(R160,"/")</f>
        <v>music</v>
      </c>
      <c r="T160" s="4" t="str"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11">
        <f>E161/D161*"100"</f>
        <v>100.01150627615063</v>
      </c>
      <c r="G161" t="s">
        <v>20</v>
      </c>
      <c r="H161">
        <v>1821</v>
      </c>
      <c r="I161" s="9">
        <f t="shared" si="2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2">
        <f>(((L161/60)/60)/24)+DATE(1970,1,1)</f>
        <v>43551.208333333328</v>
      </c>
      <c r="O161" s="12">
        <f>(((M161/60)/60)/24)+DATE(1970,1,1)</f>
        <v>43569.208333333328</v>
      </c>
      <c r="P161" t="b">
        <v>0</v>
      </c>
      <c r="Q161" t="b">
        <v>1</v>
      </c>
      <c r="R161" t="s">
        <v>33</v>
      </c>
      <c r="S161" s="4" t="str">
        <f t="array" ref="S161:T161">_xlfn.TEXTSPLIT(R161,"/")</f>
        <v>theater</v>
      </c>
      <c r="T161" s="4" t="str"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11">
        <f>E162/D162*"100"</f>
        <v>162.3125</v>
      </c>
      <c r="G162" t="s">
        <v>20</v>
      </c>
      <c r="H162">
        <v>164</v>
      </c>
      <c r="I162" s="9">
        <f t="shared" si="2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2">
        <f>(((L162/60)/60)/24)+DATE(1970,1,1)</f>
        <v>43582.208333333328</v>
      </c>
      <c r="O162" s="12">
        <f>(((M162/60)/60)/24)+DATE(1970,1,1)</f>
        <v>43598.208333333328</v>
      </c>
      <c r="P162" t="b">
        <v>0</v>
      </c>
      <c r="Q162" t="b">
        <v>0</v>
      </c>
      <c r="R162" t="s">
        <v>65</v>
      </c>
      <c r="S162" s="4" t="str">
        <f t="array" ref="S162:T162">_xlfn.TEXTSPLIT(R162,"/")</f>
        <v>technology</v>
      </c>
      <c r="T162" s="4" t="str"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11">
        <f>E163/D163*"100"</f>
        <v>78.181818181818187</v>
      </c>
      <c r="G163" t="s">
        <v>14</v>
      </c>
      <c r="H163">
        <v>75</v>
      </c>
      <c r="I163" s="9">
        <f t="shared" si="2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2">
        <f>(((L163/60)/60)/24)+DATE(1970,1,1)</f>
        <v>42270.208333333328</v>
      </c>
      <c r="O163" s="12">
        <f>(((M163/60)/60)/24)+DATE(1970,1,1)</f>
        <v>42276.208333333328</v>
      </c>
      <c r="P163" t="b">
        <v>0</v>
      </c>
      <c r="Q163" t="b">
        <v>1</v>
      </c>
      <c r="R163" t="s">
        <v>28</v>
      </c>
      <c r="S163" s="4" t="str">
        <f t="array" ref="S163:T163">_xlfn.TEXTSPLIT(R163,"/")</f>
        <v>technology</v>
      </c>
      <c r="T163" s="4" t="str"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11">
        <f>E164/D164*"100"</f>
        <v>149.73770491803279</v>
      </c>
      <c r="G164" t="s">
        <v>20</v>
      </c>
      <c r="H164">
        <v>157</v>
      </c>
      <c r="I164" s="9">
        <f t="shared" si="2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2">
        <f>(((L164/60)/60)/24)+DATE(1970,1,1)</f>
        <v>43442.25</v>
      </c>
      <c r="O164" s="12">
        <f>(((M164/60)/60)/24)+DATE(1970,1,1)</f>
        <v>43472.25</v>
      </c>
      <c r="P164" t="b">
        <v>0</v>
      </c>
      <c r="Q164" t="b">
        <v>0</v>
      </c>
      <c r="R164" t="s">
        <v>23</v>
      </c>
      <c r="S164" s="4" t="str">
        <f t="array" ref="S164:T164">_xlfn.TEXTSPLIT(R164,"/")</f>
        <v>music</v>
      </c>
      <c r="T164" s="4" t="str"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11">
        <f>E165/D165*"100"</f>
        <v>253.25714285714284</v>
      </c>
      <c r="G165" t="s">
        <v>20</v>
      </c>
      <c r="H165">
        <v>246</v>
      </c>
      <c r="I165" s="9">
        <f t="shared" si="2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2">
        <f>(((L165/60)/60)/24)+DATE(1970,1,1)</f>
        <v>43028.208333333328</v>
      </c>
      <c r="O165" s="12">
        <f>(((M165/60)/60)/24)+DATE(1970,1,1)</f>
        <v>43077.25</v>
      </c>
      <c r="P165" t="b">
        <v>0</v>
      </c>
      <c r="Q165" t="b">
        <v>1</v>
      </c>
      <c r="R165" t="s">
        <v>122</v>
      </c>
      <c r="S165" s="4" t="str">
        <f t="array" ref="S165:T165">_xlfn.TEXTSPLIT(R165,"/")</f>
        <v>photography</v>
      </c>
      <c r="T165" s="4" t="str"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11">
        <f>E166/D166*"100"</f>
        <v>100.16943521594683</v>
      </c>
      <c r="G166" t="s">
        <v>20</v>
      </c>
      <c r="H166">
        <v>1396</v>
      </c>
      <c r="I166" s="9">
        <f t="shared" si="2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2">
        <f>(((L166/60)/60)/24)+DATE(1970,1,1)</f>
        <v>43016.208333333328</v>
      </c>
      <c r="O166" s="12">
        <f>(((M166/60)/60)/24)+DATE(1970,1,1)</f>
        <v>43017.208333333328</v>
      </c>
      <c r="P166" t="b">
        <v>0</v>
      </c>
      <c r="Q166" t="b">
        <v>0</v>
      </c>
      <c r="R166" t="s">
        <v>33</v>
      </c>
      <c r="S166" s="4" t="str">
        <f t="array" ref="S166:T166">_xlfn.TEXTSPLIT(R166,"/")</f>
        <v>theater</v>
      </c>
      <c r="T166" s="4" t="str"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11">
        <f>E167/D167*"100"</f>
        <v>121.99004424778761</v>
      </c>
      <c r="G167" t="s">
        <v>20</v>
      </c>
      <c r="H167">
        <v>2506</v>
      </c>
      <c r="I167" s="9">
        <f t="shared" si="2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2">
        <f>(((L167/60)/60)/24)+DATE(1970,1,1)</f>
        <v>42948.208333333328</v>
      </c>
      <c r="O167" s="12">
        <f>(((M167/60)/60)/24)+DATE(1970,1,1)</f>
        <v>42980.208333333328</v>
      </c>
      <c r="P167" t="b">
        <v>0</v>
      </c>
      <c r="Q167" t="b">
        <v>0</v>
      </c>
      <c r="R167" t="s">
        <v>28</v>
      </c>
      <c r="S167" s="4" t="str">
        <f t="array" ref="S167:T167">_xlfn.TEXTSPLIT(R167,"/")</f>
        <v>technology</v>
      </c>
      <c r="T167" s="4" t="str"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11">
        <f>E168/D168*"100"</f>
        <v>137.13265306122449</v>
      </c>
      <c r="G168" t="s">
        <v>20</v>
      </c>
      <c r="H168">
        <v>244</v>
      </c>
      <c r="I168" s="9">
        <f t="shared" si="2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2">
        <f>(((L168/60)/60)/24)+DATE(1970,1,1)</f>
        <v>40534.25</v>
      </c>
      <c r="O168" s="12">
        <f>(((M168/60)/60)/24)+DATE(1970,1,1)</f>
        <v>40538.25</v>
      </c>
      <c r="P168" t="b">
        <v>0</v>
      </c>
      <c r="Q168" t="b">
        <v>0</v>
      </c>
      <c r="R168" t="s">
        <v>122</v>
      </c>
      <c r="S168" s="4" t="str">
        <f t="array" ref="S168:T168">_xlfn.TEXTSPLIT(R168,"/")</f>
        <v>photography</v>
      </c>
      <c r="T168" s="4" t="str"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11">
        <f>E169/D169*"100"</f>
        <v>415.53846153846149</v>
      </c>
      <c r="G169" t="s">
        <v>20</v>
      </c>
      <c r="H169">
        <v>146</v>
      </c>
      <c r="I169" s="9">
        <f t="shared" si="2"/>
        <v>74</v>
      </c>
      <c r="J169" t="s">
        <v>26</v>
      </c>
      <c r="K169" t="s">
        <v>27</v>
      </c>
      <c r="L169">
        <v>1370840400</v>
      </c>
      <c r="M169">
        <v>1371704400</v>
      </c>
      <c r="N169" s="12">
        <f>(((L169/60)/60)/24)+DATE(1970,1,1)</f>
        <v>41435.208333333336</v>
      </c>
      <c r="O169" s="12">
        <f>(((M169/60)/60)/24)+DATE(1970,1,1)</f>
        <v>41445.208333333336</v>
      </c>
      <c r="P169" t="b">
        <v>0</v>
      </c>
      <c r="Q169" t="b">
        <v>0</v>
      </c>
      <c r="R169" t="s">
        <v>33</v>
      </c>
      <c r="S169" s="4" t="str">
        <f t="array" ref="S169:T169">_xlfn.TEXTSPLIT(R169,"/")</f>
        <v>theater</v>
      </c>
      <c r="T169" s="4" t="str"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11">
        <f>E170/D170*"100"</f>
        <v>31.30913348946136</v>
      </c>
      <c r="G170" t="s">
        <v>14</v>
      </c>
      <c r="H170">
        <v>955</v>
      </c>
      <c r="I170" s="9">
        <f t="shared" si="2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2">
        <f>(((L170/60)/60)/24)+DATE(1970,1,1)</f>
        <v>43518.25</v>
      </c>
      <c r="O170" s="12">
        <f>(((M170/60)/60)/24)+DATE(1970,1,1)</f>
        <v>43541.208333333328</v>
      </c>
      <c r="P170" t="b">
        <v>0</v>
      </c>
      <c r="Q170" t="b">
        <v>1</v>
      </c>
      <c r="R170" t="s">
        <v>60</v>
      </c>
      <c r="S170" s="4" t="str">
        <f t="array" ref="S170:T170">_xlfn.TEXTSPLIT(R170,"/")</f>
        <v>music</v>
      </c>
      <c r="T170" s="4" t="str"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11">
        <f>E171/D171*"100"</f>
        <v>424.08154506437768</v>
      </c>
      <c r="G171" t="s">
        <v>20</v>
      </c>
      <c r="H171">
        <v>1267</v>
      </c>
      <c r="I171" s="9">
        <f t="shared" si="2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2">
        <f>(((L171/60)/60)/24)+DATE(1970,1,1)</f>
        <v>41077.208333333336</v>
      </c>
      <c r="O171" s="12">
        <f>(((M171/60)/60)/24)+DATE(1970,1,1)</f>
        <v>41105.208333333336</v>
      </c>
      <c r="P171" t="b">
        <v>0</v>
      </c>
      <c r="Q171" t="b">
        <v>1</v>
      </c>
      <c r="R171" t="s">
        <v>100</v>
      </c>
      <c r="S171" s="4" t="str">
        <f t="array" ref="S171:T171">_xlfn.TEXTSPLIT(R171,"/")</f>
        <v>film &amp; video</v>
      </c>
      <c r="T171" s="4" t="str"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11">
        <f>E172/D172*"100"</f>
        <v>2.93886230728336</v>
      </c>
      <c r="G172" t="s">
        <v>14</v>
      </c>
      <c r="H172">
        <v>67</v>
      </c>
      <c r="I172" s="9">
        <f t="shared" si="2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2">
        <f>(((L172/60)/60)/24)+DATE(1970,1,1)</f>
        <v>42950.208333333328</v>
      </c>
      <c r="O172" s="12">
        <f>(((M172/60)/60)/24)+DATE(1970,1,1)</f>
        <v>42957.208333333328</v>
      </c>
      <c r="P172" t="b">
        <v>0</v>
      </c>
      <c r="Q172" t="b">
        <v>0</v>
      </c>
      <c r="R172" t="s">
        <v>60</v>
      </c>
      <c r="S172" s="4" t="str">
        <f t="array" ref="S172:T172">_xlfn.TEXTSPLIT(R172,"/")</f>
        <v>music</v>
      </c>
      <c r="T172" s="4" t="str"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11">
        <f>E173/D173*"100"</f>
        <v>10.63265306122449</v>
      </c>
      <c r="G173" t="s">
        <v>14</v>
      </c>
      <c r="H173">
        <v>5</v>
      </c>
      <c r="I173" s="9">
        <f t="shared" si="2"/>
        <v>104.2</v>
      </c>
      <c r="J173" t="s">
        <v>21</v>
      </c>
      <c r="K173" t="s">
        <v>22</v>
      </c>
      <c r="L173">
        <v>1395291600</v>
      </c>
      <c r="M173">
        <v>1397192400</v>
      </c>
      <c r="N173" s="12">
        <f>(((L173/60)/60)/24)+DATE(1970,1,1)</f>
        <v>41718.208333333336</v>
      </c>
      <c r="O173" s="12">
        <f>(((M173/60)/60)/24)+DATE(1970,1,1)</f>
        <v>41740.208333333336</v>
      </c>
      <c r="P173" t="b">
        <v>0</v>
      </c>
      <c r="Q173" t="b">
        <v>0</v>
      </c>
      <c r="R173" t="s">
        <v>206</v>
      </c>
      <c r="S173" s="4" t="str">
        <f t="array" ref="S173:T173">_xlfn.TEXTSPLIT(R173,"/")</f>
        <v>publishing</v>
      </c>
      <c r="T173" s="4" t="str"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11">
        <f>E174/D174*"100"</f>
        <v>82.875</v>
      </c>
      <c r="G174" t="s">
        <v>14</v>
      </c>
      <c r="H174">
        <v>26</v>
      </c>
      <c r="I174" s="9">
        <f t="shared" si="2"/>
        <v>25.5</v>
      </c>
      <c r="J174" t="s">
        <v>21</v>
      </c>
      <c r="K174" t="s">
        <v>22</v>
      </c>
      <c r="L174">
        <v>1405746000</v>
      </c>
      <c r="M174">
        <v>1407042000</v>
      </c>
      <c r="N174" s="12">
        <f>(((L174/60)/60)/24)+DATE(1970,1,1)</f>
        <v>41839.208333333336</v>
      </c>
      <c r="O174" s="12">
        <f>(((M174/60)/60)/24)+DATE(1970,1,1)</f>
        <v>41854.208333333336</v>
      </c>
      <c r="P174" t="b">
        <v>0</v>
      </c>
      <c r="Q174" t="b">
        <v>1</v>
      </c>
      <c r="R174" t="s">
        <v>42</v>
      </c>
      <c r="S174" s="4" t="str">
        <f t="array" ref="S174:T174">_xlfn.TEXTSPLIT(R174,"/")</f>
        <v>film &amp; video</v>
      </c>
      <c r="T174" s="4" t="str"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11">
        <f>E175/D175*"100"</f>
        <v>163.01447776628748</v>
      </c>
      <c r="G175" t="s">
        <v>20</v>
      </c>
      <c r="H175">
        <v>1561</v>
      </c>
      <c r="I175" s="9">
        <f t="shared" si="2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2">
        <f>(((L175/60)/60)/24)+DATE(1970,1,1)</f>
        <v>41412.208333333336</v>
      </c>
      <c r="O175" s="12">
        <f>(((M175/60)/60)/24)+DATE(1970,1,1)</f>
        <v>41418.208333333336</v>
      </c>
      <c r="P175" t="b">
        <v>0</v>
      </c>
      <c r="Q175" t="b">
        <v>0</v>
      </c>
      <c r="R175" t="s">
        <v>33</v>
      </c>
      <c r="S175" s="4" t="str">
        <f t="array" ref="S175:T175">_xlfn.TEXTSPLIT(R175,"/")</f>
        <v>theater</v>
      </c>
      <c r="T175" s="4" t="str"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11">
        <f>E176/D176*"100"</f>
        <v>894.66666666666674</v>
      </c>
      <c r="G176" t="s">
        <v>20</v>
      </c>
      <c r="H176">
        <v>48</v>
      </c>
      <c r="I176" s="9">
        <f t="shared" si="2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2">
        <f>(((L176/60)/60)/24)+DATE(1970,1,1)</f>
        <v>42282.208333333328</v>
      </c>
      <c r="O176" s="12">
        <f>(((M176/60)/60)/24)+DATE(1970,1,1)</f>
        <v>42283.208333333328</v>
      </c>
      <c r="P176" t="b">
        <v>0</v>
      </c>
      <c r="Q176" t="b">
        <v>1</v>
      </c>
      <c r="R176" t="s">
        <v>65</v>
      </c>
      <c r="S176" s="4" t="str">
        <f t="array" ref="S176:T176">_xlfn.TEXTSPLIT(R176,"/")</f>
        <v>technology</v>
      </c>
      <c r="T176" s="4" t="str"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11">
        <f>E177/D177*"100"</f>
        <v>26.191501103752756</v>
      </c>
      <c r="G177" t="s">
        <v>14</v>
      </c>
      <c r="H177">
        <v>1130</v>
      </c>
      <c r="I177" s="9">
        <f t="shared" si="2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2">
        <f>(((L177/60)/60)/24)+DATE(1970,1,1)</f>
        <v>42613.208333333328</v>
      </c>
      <c r="O177" s="12">
        <f>(((M177/60)/60)/24)+DATE(1970,1,1)</f>
        <v>42632.208333333328</v>
      </c>
      <c r="P177" t="b">
        <v>0</v>
      </c>
      <c r="Q177" t="b">
        <v>0</v>
      </c>
      <c r="R177" t="s">
        <v>33</v>
      </c>
      <c r="S177" s="4" t="str">
        <f t="array" ref="S177:T177">_xlfn.TEXTSPLIT(R177,"/")</f>
        <v>theater</v>
      </c>
      <c r="T177" s="4" t="str"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11">
        <f>E178/D178*"100"</f>
        <v>74.834782608695647</v>
      </c>
      <c r="G178" t="s">
        <v>14</v>
      </c>
      <c r="H178">
        <v>782</v>
      </c>
      <c r="I178" s="9">
        <f t="shared" si="2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2">
        <f>(((L178/60)/60)/24)+DATE(1970,1,1)</f>
        <v>42616.208333333328</v>
      </c>
      <c r="O178" s="12">
        <f>(((M178/60)/60)/24)+DATE(1970,1,1)</f>
        <v>42625.208333333328</v>
      </c>
      <c r="P178" t="b">
        <v>0</v>
      </c>
      <c r="Q178" t="b">
        <v>0</v>
      </c>
      <c r="R178" t="s">
        <v>33</v>
      </c>
      <c r="S178" s="4" t="str">
        <f t="array" ref="S178:T178">_xlfn.TEXTSPLIT(R178,"/")</f>
        <v>theater</v>
      </c>
      <c r="T178" s="4" t="str"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11">
        <f>E179/D179*"100"</f>
        <v>416.47680412371136</v>
      </c>
      <c r="G179" t="s">
        <v>20</v>
      </c>
      <c r="H179">
        <v>2739</v>
      </c>
      <c r="I179" s="9">
        <f t="shared" si="2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2">
        <f>(((L179/60)/60)/24)+DATE(1970,1,1)</f>
        <v>40497.25</v>
      </c>
      <c r="O179" s="12">
        <f>(((M179/60)/60)/24)+DATE(1970,1,1)</f>
        <v>40522.25</v>
      </c>
      <c r="P179" t="b">
        <v>0</v>
      </c>
      <c r="Q179" t="b">
        <v>0</v>
      </c>
      <c r="R179" t="s">
        <v>33</v>
      </c>
      <c r="S179" s="4" t="str">
        <f t="array" ref="S179:T179">_xlfn.TEXTSPLIT(R179,"/")</f>
        <v>theater</v>
      </c>
      <c r="T179" s="4" t="str"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11">
        <f>E180/D180*"100"</f>
        <v>96.208333333333329</v>
      </c>
      <c r="G180" t="s">
        <v>14</v>
      </c>
      <c r="H180">
        <v>210</v>
      </c>
      <c r="I180" s="9">
        <f t="shared" si="2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2">
        <f>(((L180/60)/60)/24)+DATE(1970,1,1)</f>
        <v>42999.208333333328</v>
      </c>
      <c r="O180" s="12">
        <f>(((M180/60)/60)/24)+DATE(1970,1,1)</f>
        <v>43008.208333333328</v>
      </c>
      <c r="P180" t="b">
        <v>0</v>
      </c>
      <c r="Q180" t="b">
        <v>0</v>
      </c>
      <c r="R180" t="s">
        <v>17</v>
      </c>
      <c r="S180" s="4" t="str">
        <f t="array" ref="S180:T180">_xlfn.TEXTSPLIT(R180,"/")</f>
        <v>food</v>
      </c>
      <c r="T180" s="4" t="str"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11">
        <f>E181/D181*"100"</f>
        <v>357.71910112359546</v>
      </c>
      <c r="G181" t="s">
        <v>20</v>
      </c>
      <c r="H181">
        <v>3537</v>
      </c>
      <c r="I181" s="9">
        <f t="shared" si="2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2">
        <f>(((L181/60)/60)/24)+DATE(1970,1,1)</f>
        <v>41350.208333333336</v>
      </c>
      <c r="O181" s="12">
        <f>(((M181/60)/60)/24)+DATE(1970,1,1)</f>
        <v>41351.208333333336</v>
      </c>
      <c r="P181" t="b">
        <v>0</v>
      </c>
      <c r="Q181" t="b">
        <v>1</v>
      </c>
      <c r="R181" t="s">
        <v>33</v>
      </c>
      <c r="S181" s="4" t="str">
        <f t="array" ref="S181:T181">_xlfn.TEXTSPLIT(R181,"/")</f>
        <v>theater</v>
      </c>
      <c r="T181" s="4" t="str"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11">
        <f>E182/D182*"100"</f>
        <v>308.45714285714286</v>
      </c>
      <c r="G182" t="s">
        <v>20</v>
      </c>
      <c r="H182">
        <v>2107</v>
      </c>
      <c r="I182" s="9">
        <f t="shared" si="2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2">
        <f>(((L182/60)/60)/24)+DATE(1970,1,1)</f>
        <v>40259.208333333336</v>
      </c>
      <c r="O182" s="12">
        <f>(((M182/60)/60)/24)+DATE(1970,1,1)</f>
        <v>40264.208333333336</v>
      </c>
      <c r="P182" t="b">
        <v>0</v>
      </c>
      <c r="Q182" t="b">
        <v>0</v>
      </c>
      <c r="R182" t="s">
        <v>65</v>
      </c>
      <c r="S182" s="4" t="str">
        <f t="array" ref="S182:T182">_xlfn.TEXTSPLIT(R182,"/")</f>
        <v>technology</v>
      </c>
      <c r="T182" s="4" t="str"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11">
        <f>E183/D183*"100"</f>
        <v>61.802325581395344</v>
      </c>
      <c r="G183" t="s">
        <v>14</v>
      </c>
      <c r="H183">
        <v>136</v>
      </c>
      <c r="I183" s="9">
        <f t="shared" si="2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2">
        <f>(((L183/60)/60)/24)+DATE(1970,1,1)</f>
        <v>43012.208333333328</v>
      </c>
      <c r="O183" s="12">
        <f>(((M183/60)/60)/24)+DATE(1970,1,1)</f>
        <v>43030.208333333328</v>
      </c>
      <c r="P183" t="b">
        <v>0</v>
      </c>
      <c r="Q183" t="b">
        <v>0</v>
      </c>
      <c r="R183" t="s">
        <v>28</v>
      </c>
      <c r="S183" s="4" t="str">
        <f t="array" ref="S183:T183">_xlfn.TEXTSPLIT(R183,"/")</f>
        <v>technology</v>
      </c>
      <c r="T183" s="4" t="str"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11">
        <f>E184/D184*"100"</f>
        <v>722.32472324723244</v>
      </c>
      <c r="G184" t="s">
        <v>20</v>
      </c>
      <c r="H184">
        <v>3318</v>
      </c>
      <c r="I184" s="9">
        <f t="shared" si="2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2">
        <f>(((L184/60)/60)/24)+DATE(1970,1,1)</f>
        <v>43631.208333333328</v>
      </c>
      <c r="O184" s="12">
        <f>(((M184/60)/60)/24)+DATE(1970,1,1)</f>
        <v>43647.208333333328</v>
      </c>
      <c r="P184" t="b">
        <v>0</v>
      </c>
      <c r="Q184" t="b">
        <v>0</v>
      </c>
      <c r="R184" t="s">
        <v>33</v>
      </c>
      <c r="S184" s="4" t="str">
        <f t="array" ref="S184:T184">_xlfn.TEXTSPLIT(R184,"/")</f>
        <v>theater</v>
      </c>
      <c r="T184" s="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11">
        <f>E185/D185*"100"</f>
        <v>69.117647058823522</v>
      </c>
      <c r="G185" t="s">
        <v>14</v>
      </c>
      <c r="H185">
        <v>86</v>
      </c>
      <c r="I185" s="9">
        <f t="shared" si="2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2">
        <f>(((L185/60)/60)/24)+DATE(1970,1,1)</f>
        <v>40430.208333333336</v>
      </c>
      <c r="O185" s="12">
        <f>(((M185/60)/60)/24)+DATE(1970,1,1)</f>
        <v>40443.208333333336</v>
      </c>
      <c r="P185" t="b">
        <v>0</v>
      </c>
      <c r="Q185" t="b">
        <v>0</v>
      </c>
      <c r="R185" t="s">
        <v>23</v>
      </c>
      <c r="S185" s="4" t="str">
        <f t="array" ref="S185:T185">_xlfn.TEXTSPLIT(R185,"/")</f>
        <v>music</v>
      </c>
      <c r="T185" s="4" t="str"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11">
        <f>E186/D186*"100"</f>
        <v>293.05555555555554</v>
      </c>
      <c r="G186" t="s">
        <v>20</v>
      </c>
      <c r="H186">
        <v>340</v>
      </c>
      <c r="I186" s="9">
        <f t="shared" si="2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2">
        <f>(((L186/60)/60)/24)+DATE(1970,1,1)</f>
        <v>43588.208333333328</v>
      </c>
      <c r="O186" s="12">
        <f>(((M186/60)/60)/24)+DATE(1970,1,1)</f>
        <v>43589.208333333328</v>
      </c>
      <c r="P186" t="b">
        <v>0</v>
      </c>
      <c r="Q186" t="b">
        <v>0</v>
      </c>
      <c r="R186" t="s">
        <v>33</v>
      </c>
      <c r="S186" s="4" t="str">
        <f t="array" ref="S186:T186">_xlfn.TEXTSPLIT(R186,"/")</f>
        <v>theater</v>
      </c>
      <c r="T186" s="4" t="str"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11">
        <f>E187/D187*"100"</f>
        <v>71.8</v>
      </c>
      <c r="G187" t="s">
        <v>14</v>
      </c>
      <c r="H187">
        <v>19</v>
      </c>
      <c r="I187" s="9">
        <f t="shared" si="2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2">
        <f>(((L187/60)/60)/24)+DATE(1970,1,1)</f>
        <v>43233.208333333328</v>
      </c>
      <c r="O187" s="12">
        <f>(((M187/60)/60)/24)+DATE(1970,1,1)</f>
        <v>43244.208333333328</v>
      </c>
      <c r="P187" t="b">
        <v>0</v>
      </c>
      <c r="Q187" t="b">
        <v>0</v>
      </c>
      <c r="R187" t="s">
        <v>269</v>
      </c>
      <c r="S187" s="4" t="str">
        <f t="array" ref="S187:T187">_xlfn.TEXTSPLIT(R187,"/")</f>
        <v>film &amp; video</v>
      </c>
      <c r="T187" s="4" t="str"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11">
        <f>E188/D188*"100"</f>
        <v>31.934684684684683</v>
      </c>
      <c r="G188" t="s">
        <v>14</v>
      </c>
      <c r="H188">
        <v>886</v>
      </c>
      <c r="I188" s="9">
        <f t="shared" si="2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2">
        <f>(((L188/60)/60)/24)+DATE(1970,1,1)</f>
        <v>41782.208333333336</v>
      </c>
      <c r="O188" s="12">
        <f>(((M188/60)/60)/24)+DATE(1970,1,1)</f>
        <v>41797.208333333336</v>
      </c>
      <c r="P188" t="b">
        <v>0</v>
      </c>
      <c r="Q188" t="b">
        <v>0</v>
      </c>
      <c r="R188" t="s">
        <v>33</v>
      </c>
      <c r="S188" s="4" t="str">
        <f t="array" ref="S188:T188">_xlfn.TEXTSPLIT(R188,"/")</f>
        <v>theater</v>
      </c>
      <c r="T188" s="4" t="str"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11">
        <f>E189/D189*"100"</f>
        <v>229.87375415282392</v>
      </c>
      <c r="G189" t="s">
        <v>20</v>
      </c>
      <c r="H189">
        <v>1442</v>
      </c>
      <c r="I189" s="9">
        <f t="shared" si="2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2">
        <f>(((L189/60)/60)/24)+DATE(1970,1,1)</f>
        <v>41328.25</v>
      </c>
      <c r="O189" s="12">
        <f>(((M189/60)/60)/24)+DATE(1970,1,1)</f>
        <v>41356.208333333336</v>
      </c>
      <c r="P189" t="b">
        <v>0</v>
      </c>
      <c r="Q189" t="b">
        <v>1</v>
      </c>
      <c r="R189" t="s">
        <v>100</v>
      </c>
      <c r="S189" s="4" t="str">
        <f t="array" ref="S189:T189">_xlfn.TEXTSPLIT(R189,"/")</f>
        <v>film &amp; video</v>
      </c>
      <c r="T189" s="4" t="str"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11">
        <f>E190/D190*"100"</f>
        <v>32.012195121951223</v>
      </c>
      <c r="G190" t="s">
        <v>14</v>
      </c>
      <c r="H190">
        <v>35</v>
      </c>
      <c r="I190" s="9">
        <f t="shared" si="2"/>
        <v>75</v>
      </c>
      <c r="J190" t="s">
        <v>107</v>
      </c>
      <c r="K190" t="s">
        <v>108</v>
      </c>
      <c r="L190">
        <v>1417500000</v>
      </c>
      <c r="M190">
        <v>1417586400</v>
      </c>
      <c r="N190" s="12">
        <f>(((L190/60)/60)/24)+DATE(1970,1,1)</f>
        <v>41975.25</v>
      </c>
      <c r="O190" s="12">
        <f>(((M190/60)/60)/24)+DATE(1970,1,1)</f>
        <v>41976.25</v>
      </c>
      <c r="P190" t="b">
        <v>0</v>
      </c>
      <c r="Q190" t="b">
        <v>0</v>
      </c>
      <c r="R190" t="s">
        <v>33</v>
      </c>
      <c r="S190" s="4" t="str">
        <f t="array" ref="S190:T190">_xlfn.TEXTSPLIT(R190,"/")</f>
        <v>theater</v>
      </c>
      <c r="T190" s="4" t="str"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11">
        <f>E191/D191*"100"</f>
        <v>23.525352848928385</v>
      </c>
      <c r="G191" t="s">
        <v>74</v>
      </c>
      <c r="H191">
        <v>441</v>
      </c>
      <c r="I191" s="9">
        <f t="shared" si="2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2">
        <f>(((L191/60)/60)/24)+DATE(1970,1,1)</f>
        <v>42433.25</v>
      </c>
      <c r="O191" s="12">
        <f>(((M191/60)/60)/24)+DATE(1970,1,1)</f>
        <v>42433.25</v>
      </c>
      <c r="P191" t="b">
        <v>0</v>
      </c>
      <c r="Q191" t="b">
        <v>0</v>
      </c>
      <c r="R191" t="s">
        <v>33</v>
      </c>
      <c r="S191" s="4" t="str">
        <f t="array" ref="S191:T191">_xlfn.TEXTSPLIT(R191,"/")</f>
        <v>theater</v>
      </c>
      <c r="T191" s="4" t="str"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11">
        <f>E192/D192*"100"</f>
        <v>68.594594594594597</v>
      </c>
      <c r="G192" t="s">
        <v>14</v>
      </c>
      <c r="H192">
        <v>24</v>
      </c>
      <c r="I192" s="9">
        <f t="shared" si="2"/>
        <v>105.75</v>
      </c>
      <c r="J192" t="s">
        <v>21</v>
      </c>
      <c r="K192" t="s">
        <v>22</v>
      </c>
      <c r="L192">
        <v>1370322000</v>
      </c>
      <c r="M192">
        <v>1370408400</v>
      </c>
      <c r="N192" s="12">
        <f>(((L192/60)/60)/24)+DATE(1970,1,1)</f>
        <v>41429.208333333336</v>
      </c>
      <c r="O192" s="12">
        <f>(((M192/60)/60)/24)+DATE(1970,1,1)</f>
        <v>41430.208333333336</v>
      </c>
      <c r="P192" t="b">
        <v>0</v>
      </c>
      <c r="Q192" t="b">
        <v>1</v>
      </c>
      <c r="R192" t="s">
        <v>33</v>
      </c>
      <c r="S192" s="4" t="str">
        <f t="array" ref="S192:T192">_xlfn.TEXTSPLIT(R192,"/")</f>
        <v>theater</v>
      </c>
      <c r="T192" s="4" t="str"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11">
        <f>E193/D193*"100"</f>
        <v>37.952380952380956</v>
      </c>
      <c r="G193" t="s">
        <v>14</v>
      </c>
      <c r="H193">
        <v>86</v>
      </c>
      <c r="I193" s="9">
        <f t="shared" si="2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2">
        <f>(((L193/60)/60)/24)+DATE(1970,1,1)</f>
        <v>43536.208333333328</v>
      </c>
      <c r="O193" s="12">
        <f>(((M193/60)/60)/24)+DATE(1970,1,1)</f>
        <v>43539.208333333328</v>
      </c>
      <c r="P193" t="b">
        <v>0</v>
      </c>
      <c r="Q193" t="b">
        <v>0</v>
      </c>
      <c r="R193" t="s">
        <v>33</v>
      </c>
      <c r="S193" s="4" t="str">
        <f t="array" ref="S193:T193">_xlfn.TEXTSPLIT(R193,"/")</f>
        <v>theater</v>
      </c>
      <c r="T193" s="4" t="str"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11">
        <f>E194/D194*"100"</f>
        <v>19.992957746478872</v>
      </c>
      <c r="G194" t="s">
        <v>14</v>
      </c>
      <c r="H194">
        <v>243</v>
      </c>
      <c r="I194" s="9">
        <f t="shared" si="2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2">
        <f>(((L194/60)/60)/24)+DATE(1970,1,1)</f>
        <v>41817.208333333336</v>
      </c>
      <c r="O194" s="12">
        <f>(((M194/60)/60)/24)+DATE(1970,1,1)</f>
        <v>41821.208333333336</v>
      </c>
      <c r="P194" t="b">
        <v>0</v>
      </c>
      <c r="Q194" t="b">
        <v>0</v>
      </c>
      <c r="R194" t="s">
        <v>23</v>
      </c>
      <c r="S194" s="4" t="str">
        <f t="array" ref="S194:T194">_xlfn.TEXTSPLIT(R194,"/")</f>
        <v>music</v>
      </c>
      <c r="T194" s="4" t="str"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11">
        <f>E195/D195*"100"</f>
        <v>45.636363636363633</v>
      </c>
      <c r="G195" t="s">
        <v>14</v>
      </c>
      <c r="H195">
        <v>65</v>
      </c>
      <c r="I195" s="9">
        <f t="shared" si="2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2">
        <f>(((L195/60)/60)/24)+DATE(1970,1,1)</f>
        <v>43198.208333333328</v>
      </c>
      <c r="O195" s="12">
        <f>(((M195/60)/60)/24)+DATE(1970,1,1)</f>
        <v>43202.208333333328</v>
      </c>
      <c r="P195" t="b">
        <v>1</v>
      </c>
      <c r="Q195" t="b">
        <v>0</v>
      </c>
      <c r="R195" t="s">
        <v>60</v>
      </c>
      <c r="S195" s="4" t="str">
        <f t="array" ref="S195:T195">_xlfn.TEXTSPLIT(R195,"/")</f>
        <v>music</v>
      </c>
      <c r="T195" s="4" t="str"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11">
        <f>E196/D196*"100"</f>
        <v>122.7605633802817</v>
      </c>
      <c r="G196" t="s">
        <v>20</v>
      </c>
      <c r="H196">
        <v>126</v>
      </c>
      <c r="I196" s="9">
        <f t="shared" ref="I196:I259" si="3">IFERROR(E196/H196,0)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2">
        <f>(((L196/60)/60)/24)+DATE(1970,1,1)</f>
        <v>42261.208333333328</v>
      </c>
      <c r="O196" s="12">
        <f>(((M196/60)/60)/24)+DATE(1970,1,1)</f>
        <v>42277.208333333328</v>
      </c>
      <c r="P196" t="b">
        <v>0</v>
      </c>
      <c r="Q196" t="b">
        <v>0</v>
      </c>
      <c r="R196" t="s">
        <v>148</v>
      </c>
      <c r="S196" s="4" t="str">
        <f t="array" ref="S196:T196">_xlfn.TEXTSPLIT(R196,"/")</f>
        <v>music</v>
      </c>
      <c r="T196" s="4" t="str"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11">
        <f>E197/D197*"100"</f>
        <v>361.75316455696202</v>
      </c>
      <c r="G197" t="s">
        <v>20</v>
      </c>
      <c r="H197">
        <v>524</v>
      </c>
      <c r="I197" s="9">
        <f t="shared" si="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2">
        <f>(((L197/60)/60)/24)+DATE(1970,1,1)</f>
        <v>43310.208333333328</v>
      </c>
      <c r="O197" s="12">
        <f>(((M197/60)/60)/24)+DATE(1970,1,1)</f>
        <v>43317.208333333328</v>
      </c>
      <c r="P197" t="b">
        <v>0</v>
      </c>
      <c r="Q197" t="b">
        <v>0</v>
      </c>
      <c r="R197" t="s">
        <v>50</v>
      </c>
      <c r="S197" s="4" t="str">
        <f t="array" ref="S197:T197">_xlfn.TEXTSPLIT(R197,"/")</f>
        <v>music</v>
      </c>
      <c r="T197" s="4" t="str"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11">
        <f>E198/D198*"100"</f>
        <v>63.146341463414636</v>
      </c>
      <c r="G198" t="s">
        <v>14</v>
      </c>
      <c r="H198">
        <v>100</v>
      </c>
      <c r="I198" s="9">
        <f t="shared" si="3"/>
        <v>51.78</v>
      </c>
      <c r="J198" t="s">
        <v>36</v>
      </c>
      <c r="K198" t="s">
        <v>37</v>
      </c>
      <c r="L198">
        <v>1472878800</v>
      </c>
      <c r="M198">
        <v>1474520400</v>
      </c>
      <c r="N198" s="12">
        <f>(((L198/60)/60)/24)+DATE(1970,1,1)</f>
        <v>42616.208333333328</v>
      </c>
      <c r="O198" s="12">
        <f>(((M198/60)/60)/24)+DATE(1970,1,1)</f>
        <v>42635.208333333328</v>
      </c>
      <c r="P198" t="b">
        <v>0</v>
      </c>
      <c r="Q198" t="b">
        <v>0</v>
      </c>
      <c r="R198" t="s">
        <v>65</v>
      </c>
      <c r="S198" s="4" t="str">
        <f t="array" ref="S198:T198">_xlfn.TEXTSPLIT(R198,"/")</f>
        <v>technology</v>
      </c>
      <c r="T198" s="4" t="str"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11">
        <f>E199/D199*"100"</f>
        <v>298.20475319926874</v>
      </c>
      <c r="G199" t="s">
        <v>20</v>
      </c>
      <c r="H199">
        <v>1989</v>
      </c>
      <c r="I199" s="9">
        <f t="shared" si="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2">
        <f>(((L199/60)/60)/24)+DATE(1970,1,1)</f>
        <v>42909.208333333328</v>
      </c>
      <c r="O199" s="12">
        <f>(((M199/60)/60)/24)+DATE(1970,1,1)</f>
        <v>42923.208333333328</v>
      </c>
      <c r="P199" t="b">
        <v>0</v>
      </c>
      <c r="Q199" t="b">
        <v>0</v>
      </c>
      <c r="R199" t="s">
        <v>53</v>
      </c>
      <c r="S199" s="4" t="str">
        <f t="array" ref="S199:T199">_xlfn.TEXTSPLIT(R199,"/")</f>
        <v>film &amp; video</v>
      </c>
      <c r="T199" s="4" t="str"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11">
        <f>E200/D200*"100"</f>
        <v>9.5585443037974684</v>
      </c>
      <c r="G200" t="s">
        <v>14</v>
      </c>
      <c r="H200">
        <v>168</v>
      </c>
      <c r="I200" s="9">
        <f t="shared" si="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2">
        <f>(((L200/60)/60)/24)+DATE(1970,1,1)</f>
        <v>40396.208333333336</v>
      </c>
      <c r="O200" s="12">
        <f>(((M200/60)/60)/24)+DATE(1970,1,1)</f>
        <v>40425.208333333336</v>
      </c>
      <c r="P200" t="b">
        <v>0</v>
      </c>
      <c r="Q200" t="b">
        <v>0</v>
      </c>
      <c r="R200" t="s">
        <v>50</v>
      </c>
      <c r="S200" s="4" t="str">
        <f t="array" ref="S200:T200">_xlfn.TEXTSPLIT(R200,"/")</f>
        <v>music</v>
      </c>
      <c r="T200" s="4" t="str"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11">
        <f>E201/D201*"100"</f>
        <v>53.777777777777779</v>
      </c>
      <c r="G201" t="s">
        <v>14</v>
      </c>
      <c r="H201">
        <v>13</v>
      </c>
      <c r="I201" s="9">
        <f t="shared" si="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2">
        <f>(((L201/60)/60)/24)+DATE(1970,1,1)</f>
        <v>42192.208333333328</v>
      </c>
      <c r="O201" s="12">
        <f>(((M201/60)/60)/24)+DATE(1970,1,1)</f>
        <v>42196.208333333328</v>
      </c>
      <c r="P201" t="b">
        <v>0</v>
      </c>
      <c r="Q201" t="b">
        <v>0</v>
      </c>
      <c r="R201" t="s">
        <v>23</v>
      </c>
      <c r="S201" s="4" t="str">
        <f t="array" ref="S201:T201">_xlfn.TEXTSPLIT(R201,"/")</f>
        <v>music</v>
      </c>
      <c r="T201" s="4" t="str"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11">
        <f>E202/D202*"100"</f>
        <v>2</v>
      </c>
      <c r="G202" t="s">
        <v>14</v>
      </c>
      <c r="H202">
        <v>1</v>
      </c>
      <c r="I202" s="9">
        <f t="shared" si="3"/>
        <v>2</v>
      </c>
      <c r="J202" t="s">
        <v>15</v>
      </c>
      <c r="K202" t="s">
        <v>16</v>
      </c>
      <c r="L202">
        <v>1269493200</v>
      </c>
      <c r="M202">
        <v>1270443600</v>
      </c>
      <c r="N202" s="12">
        <f>(((L202/60)/60)/24)+DATE(1970,1,1)</f>
        <v>40262.208333333336</v>
      </c>
      <c r="O202" s="12">
        <f>(((M202/60)/60)/24)+DATE(1970,1,1)</f>
        <v>40273.208333333336</v>
      </c>
      <c r="P202" t="b">
        <v>0</v>
      </c>
      <c r="Q202" t="b">
        <v>0</v>
      </c>
      <c r="R202" t="s">
        <v>33</v>
      </c>
      <c r="S202" s="4" t="str">
        <f t="array" ref="S202:T202">_xlfn.TEXTSPLIT(R202,"/")</f>
        <v>theater</v>
      </c>
      <c r="T202" s="4" t="str"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11">
        <f>E203/D203*"100"</f>
        <v>681.19047619047615</v>
      </c>
      <c r="G203" t="s">
        <v>20</v>
      </c>
      <c r="H203">
        <v>157</v>
      </c>
      <c r="I203" s="9">
        <f t="shared" si="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2">
        <f>(((L203/60)/60)/24)+DATE(1970,1,1)</f>
        <v>41845.208333333336</v>
      </c>
      <c r="O203" s="12">
        <f>(((M203/60)/60)/24)+DATE(1970,1,1)</f>
        <v>41863.208333333336</v>
      </c>
      <c r="P203" t="b">
        <v>0</v>
      </c>
      <c r="Q203" t="b">
        <v>0</v>
      </c>
      <c r="R203" t="s">
        <v>28</v>
      </c>
      <c r="S203" s="4" t="str">
        <f t="array" ref="S203:T203">_xlfn.TEXTSPLIT(R203,"/")</f>
        <v>technology</v>
      </c>
      <c r="T203" s="4" t="str"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11">
        <f>E204/D204*"100"</f>
        <v>78.831325301204828</v>
      </c>
      <c r="G204" t="s">
        <v>74</v>
      </c>
      <c r="H204">
        <v>82</v>
      </c>
      <c r="I204" s="9">
        <f t="shared" si="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2">
        <f>(((L204/60)/60)/24)+DATE(1970,1,1)</f>
        <v>40818.208333333336</v>
      </c>
      <c r="O204" s="12">
        <f>(((M204/60)/60)/24)+DATE(1970,1,1)</f>
        <v>40822.208333333336</v>
      </c>
      <c r="P204" t="b">
        <v>0</v>
      </c>
      <c r="Q204" t="b">
        <v>0</v>
      </c>
      <c r="R204" t="s">
        <v>17</v>
      </c>
      <c r="S204" s="4" t="str">
        <f t="array" ref="S204:T204">_xlfn.TEXTSPLIT(R204,"/")</f>
        <v>food</v>
      </c>
      <c r="T204" s="4" t="str"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11">
        <f>E205/D205*"100"</f>
        <v>134.40792216817235</v>
      </c>
      <c r="G205" t="s">
        <v>20</v>
      </c>
      <c r="H205">
        <v>4498</v>
      </c>
      <c r="I205" s="9">
        <f t="shared" si="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2">
        <f>(((L205/60)/60)/24)+DATE(1970,1,1)</f>
        <v>42752.25</v>
      </c>
      <c r="O205" s="12">
        <f>(((M205/60)/60)/24)+DATE(1970,1,1)</f>
        <v>42754.25</v>
      </c>
      <c r="P205" t="b">
        <v>0</v>
      </c>
      <c r="Q205" t="b">
        <v>0</v>
      </c>
      <c r="R205" t="s">
        <v>33</v>
      </c>
      <c r="S205" s="4" t="str">
        <f t="array" ref="S205:T205">_xlfn.TEXTSPLIT(R205,"/")</f>
        <v>theater</v>
      </c>
      <c r="T205" s="4" t="str"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11">
        <f>E206/D206*"100"</f>
        <v>3.3719999999999999</v>
      </c>
      <c r="G206" t="s">
        <v>14</v>
      </c>
      <c r="H206">
        <v>40</v>
      </c>
      <c r="I206" s="9">
        <f t="shared" si="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2">
        <f>(((L206/60)/60)/24)+DATE(1970,1,1)</f>
        <v>40636.208333333336</v>
      </c>
      <c r="O206" s="12">
        <f>(((M206/60)/60)/24)+DATE(1970,1,1)</f>
        <v>40646.208333333336</v>
      </c>
      <c r="P206" t="b">
        <v>0</v>
      </c>
      <c r="Q206" t="b">
        <v>0</v>
      </c>
      <c r="R206" t="s">
        <v>159</v>
      </c>
      <c r="S206" s="4" t="str">
        <f t="array" ref="S206:T206">_xlfn.TEXTSPLIT(R206,"/")</f>
        <v>music</v>
      </c>
      <c r="T206" s="4" t="str"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11">
        <f>E207/D207*"100"</f>
        <v>431.84615384615387</v>
      </c>
      <c r="G207" t="s">
        <v>20</v>
      </c>
      <c r="H207">
        <v>80</v>
      </c>
      <c r="I207" s="9">
        <f t="shared" si="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2">
        <f>(((L207/60)/60)/24)+DATE(1970,1,1)</f>
        <v>43390.208333333328</v>
      </c>
      <c r="O207" s="12">
        <f>(((M207/60)/60)/24)+DATE(1970,1,1)</f>
        <v>43402.208333333328</v>
      </c>
      <c r="P207" t="b">
        <v>1</v>
      </c>
      <c r="Q207" t="b">
        <v>0</v>
      </c>
      <c r="R207" t="s">
        <v>33</v>
      </c>
      <c r="S207" s="4" t="str">
        <f t="array" ref="S207:T207">_xlfn.TEXTSPLIT(R207,"/")</f>
        <v>theater</v>
      </c>
      <c r="T207" s="4" t="str"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11">
        <f>E208/D208*"100"</f>
        <v>38.844444444444441</v>
      </c>
      <c r="G208" t="s">
        <v>74</v>
      </c>
      <c r="H208">
        <v>57</v>
      </c>
      <c r="I208" s="9">
        <f t="shared" si="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2">
        <f>(((L208/60)/60)/24)+DATE(1970,1,1)</f>
        <v>40236.25</v>
      </c>
      <c r="O208" s="12">
        <f>(((M208/60)/60)/24)+DATE(1970,1,1)</f>
        <v>40245.25</v>
      </c>
      <c r="P208" t="b">
        <v>0</v>
      </c>
      <c r="Q208" t="b">
        <v>0</v>
      </c>
      <c r="R208" t="s">
        <v>119</v>
      </c>
      <c r="S208" s="4" t="str">
        <f t="array" ref="S208:T208">_xlfn.TEXTSPLIT(R208,"/")</f>
        <v>publishing</v>
      </c>
      <c r="T208" s="4" t="str"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11">
        <f>E209/D209*"100"</f>
        <v>425.7</v>
      </c>
      <c r="G209" t="s">
        <v>20</v>
      </c>
      <c r="H209">
        <v>43</v>
      </c>
      <c r="I209" s="9">
        <f t="shared" si="3"/>
        <v>99</v>
      </c>
      <c r="J209" t="s">
        <v>21</v>
      </c>
      <c r="K209" t="s">
        <v>22</v>
      </c>
      <c r="L209">
        <v>1535432400</v>
      </c>
      <c r="M209">
        <v>1537160400</v>
      </c>
      <c r="N209" s="12">
        <f>(((L209/60)/60)/24)+DATE(1970,1,1)</f>
        <v>43340.208333333328</v>
      </c>
      <c r="O209" s="12">
        <f>(((M209/60)/60)/24)+DATE(1970,1,1)</f>
        <v>43360.208333333328</v>
      </c>
      <c r="P209" t="b">
        <v>0</v>
      </c>
      <c r="Q209" t="b">
        <v>1</v>
      </c>
      <c r="R209" t="s">
        <v>23</v>
      </c>
      <c r="S209" s="4" t="str">
        <f t="array" ref="S209:T209">_xlfn.TEXTSPLIT(R209,"/")</f>
        <v>music</v>
      </c>
      <c r="T209" s="4" t="str"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11">
        <f>E210/D210*"100"</f>
        <v>101.12239715591672</v>
      </c>
      <c r="G210" t="s">
        <v>20</v>
      </c>
      <c r="H210">
        <v>2053</v>
      </c>
      <c r="I210" s="9">
        <f t="shared" si="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2">
        <f>(((L210/60)/60)/24)+DATE(1970,1,1)</f>
        <v>43048.25</v>
      </c>
      <c r="O210" s="12">
        <f>(((M210/60)/60)/24)+DATE(1970,1,1)</f>
        <v>43072.25</v>
      </c>
      <c r="P210" t="b">
        <v>0</v>
      </c>
      <c r="Q210" t="b">
        <v>0</v>
      </c>
      <c r="R210" t="s">
        <v>42</v>
      </c>
      <c r="S210" s="4" t="str">
        <f t="array" ref="S210:T210">_xlfn.TEXTSPLIT(R210,"/")</f>
        <v>film &amp; video</v>
      </c>
      <c r="T210" s="4" t="str"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11">
        <f>E211/D211*"100"</f>
        <v>21.188688946015425</v>
      </c>
      <c r="G211" t="s">
        <v>47</v>
      </c>
      <c r="H211">
        <v>808</v>
      </c>
      <c r="I211" s="9">
        <f t="shared" si="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2">
        <f>(((L211/60)/60)/24)+DATE(1970,1,1)</f>
        <v>42496.208333333328</v>
      </c>
      <c r="O211" s="12">
        <f>(((M211/60)/60)/24)+DATE(1970,1,1)</f>
        <v>42503.208333333328</v>
      </c>
      <c r="P211" t="b">
        <v>0</v>
      </c>
      <c r="Q211" t="b">
        <v>0</v>
      </c>
      <c r="R211" t="s">
        <v>42</v>
      </c>
      <c r="S211" s="4" t="str">
        <f t="array" ref="S211:T211">_xlfn.TEXTSPLIT(R211,"/")</f>
        <v>film &amp; video</v>
      </c>
      <c r="T211" s="4" t="str"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11">
        <f>E212/D212*"100"</f>
        <v>67.425531914893625</v>
      </c>
      <c r="G212" t="s">
        <v>14</v>
      </c>
      <c r="H212">
        <v>226</v>
      </c>
      <c r="I212" s="9">
        <f t="shared" si="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2">
        <f>(((L212/60)/60)/24)+DATE(1970,1,1)</f>
        <v>42797.25</v>
      </c>
      <c r="O212" s="12">
        <f>(((M212/60)/60)/24)+DATE(1970,1,1)</f>
        <v>42824.208333333328</v>
      </c>
      <c r="P212" t="b">
        <v>0</v>
      </c>
      <c r="Q212" t="b">
        <v>0</v>
      </c>
      <c r="R212" t="s">
        <v>474</v>
      </c>
      <c r="S212" s="4" t="str">
        <f t="array" ref="S212:T212">_xlfn.TEXTSPLIT(R212,"/")</f>
        <v>film &amp; video</v>
      </c>
      <c r="T212" s="4" t="str"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11">
        <f>E213/D213*"100"</f>
        <v>94.923371647509583</v>
      </c>
      <c r="G213" t="s">
        <v>14</v>
      </c>
      <c r="H213">
        <v>1625</v>
      </c>
      <c r="I213" s="9">
        <f t="shared" si="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2">
        <f>(((L213/60)/60)/24)+DATE(1970,1,1)</f>
        <v>41513.208333333336</v>
      </c>
      <c r="O213" s="12">
        <f>(((M213/60)/60)/24)+DATE(1970,1,1)</f>
        <v>41537.208333333336</v>
      </c>
      <c r="P213" t="b">
        <v>0</v>
      </c>
      <c r="Q213" t="b">
        <v>0</v>
      </c>
      <c r="R213" t="s">
        <v>33</v>
      </c>
      <c r="S213" s="4" t="str">
        <f t="array" ref="S213:T213">_xlfn.TEXTSPLIT(R213,"/")</f>
        <v>theater</v>
      </c>
      <c r="T213" s="4" t="str"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11">
        <f>E214/D214*"100"</f>
        <v>151.85185185185185</v>
      </c>
      <c r="G214" t="s">
        <v>20</v>
      </c>
      <c r="H214">
        <v>168</v>
      </c>
      <c r="I214" s="9">
        <f t="shared" si="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2">
        <f>(((L214/60)/60)/24)+DATE(1970,1,1)</f>
        <v>43814.25</v>
      </c>
      <c r="O214" s="12">
        <f>(((M214/60)/60)/24)+DATE(1970,1,1)</f>
        <v>43860.25</v>
      </c>
      <c r="P214" t="b">
        <v>0</v>
      </c>
      <c r="Q214" t="b">
        <v>0</v>
      </c>
      <c r="R214" t="s">
        <v>33</v>
      </c>
      <c r="S214" s="4" t="str">
        <f t="array" ref="S214:T214">_xlfn.TEXTSPLIT(R214,"/")</f>
        <v>theater</v>
      </c>
      <c r="T214" s="4" t="str"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11">
        <f>E215/D215*"100"</f>
        <v>195.16382252559728</v>
      </c>
      <c r="G215" t="s">
        <v>20</v>
      </c>
      <c r="H215">
        <v>4289</v>
      </c>
      <c r="I215" s="9">
        <f t="shared" si="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2">
        <f>(((L215/60)/60)/24)+DATE(1970,1,1)</f>
        <v>40488.208333333336</v>
      </c>
      <c r="O215" s="12">
        <f>(((M215/60)/60)/24)+DATE(1970,1,1)</f>
        <v>40496.25</v>
      </c>
      <c r="P215" t="b">
        <v>0</v>
      </c>
      <c r="Q215" t="b">
        <v>1</v>
      </c>
      <c r="R215" t="s">
        <v>60</v>
      </c>
      <c r="S215" s="4" t="str">
        <f t="array" ref="S215:T215">_xlfn.TEXTSPLIT(R215,"/")</f>
        <v>music</v>
      </c>
      <c r="T215" s="4" t="str"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11">
        <f>E216/D216*"100"</f>
        <v>1023.1428571428571</v>
      </c>
      <c r="G216" t="s">
        <v>20</v>
      </c>
      <c r="H216">
        <v>165</v>
      </c>
      <c r="I216" s="9">
        <f t="shared" si="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2">
        <f>(((L216/60)/60)/24)+DATE(1970,1,1)</f>
        <v>40409.208333333336</v>
      </c>
      <c r="O216" s="12">
        <f>(((M216/60)/60)/24)+DATE(1970,1,1)</f>
        <v>40415.208333333336</v>
      </c>
      <c r="P216" t="b">
        <v>0</v>
      </c>
      <c r="Q216" t="b">
        <v>0</v>
      </c>
      <c r="R216" t="s">
        <v>23</v>
      </c>
      <c r="S216" s="4" t="str">
        <f t="array" ref="S216:T216">_xlfn.TEXTSPLIT(R216,"/")</f>
        <v>music</v>
      </c>
      <c r="T216" s="4" t="str"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11">
        <f>E217/D217*"100"</f>
        <v>3.841836734693878</v>
      </c>
      <c r="G217" t="s">
        <v>14</v>
      </c>
      <c r="H217">
        <v>143</v>
      </c>
      <c r="I217" s="9">
        <f t="shared" si="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2">
        <f>(((L217/60)/60)/24)+DATE(1970,1,1)</f>
        <v>43509.25</v>
      </c>
      <c r="O217" s="12">
        <f>(((M217/60)/60)/24)+DATE(1970,1,1)</f>
        <v>43511.25</v>
      </c>
      <c r="P217" t="b">
        <v>0</v>
      </c>
      <c r="Q217" t="b">
        <v>0</v>
      </c>
      <c r="R217" t="s">
        <v>33</v>
      </c>
      <c r="S217" s="4" t="str">
        <f t="array" ref="S217:T217">_xlfn.TEXTSPLIT(R217,"/")</f>
        <v>theater</v>
      </c>
      <c r="T217" s="4" t="str"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11">
        <f>E218/D218*"100"</f>
        <v>155.07066557107643</v>
      </c>
      <c r="G218" t="s">
        <v>20</v>
      </c>
      <c r="H218">
        <v>1815</v>
      </c>
      <c r="I218" s="9">
        <f t="shared" si="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2">
        <f>(((L218/60)/60)/24)+DATE(1970,1,1)</f>
        <v>40869.25</v>
      </c>
      <c r="O218" s="12">
        <f>(((M218/60)/60)/24)+DATE(1970,1,1)</f>
        <v>40871.25</v>
      </c>
      <c r="P218" t="b">
        <v>0</v>
      </c>
      <c r="Q218" t="b">
        <v>0</v>
      </c>
      <c r="R218" t="s">
        <v>33</v>
      </c>
      <c r="S218" s="4" t="str">
        <f t="array" ref="S218:T218">_xlfn.TEXTSPLIT(R218,"/")</f>
        <v>theater</v>
      </c>
      <c r="T218" s="4" t="str"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11">
        <f>E219/D219*"100"</f>
        <v>44.753477588871718</v>
      </c>
      <c r="G219" t="s">
        <v>14</v>
      </c>
      <c r="H219">
        <v>934</v>
      </c>
      <c r="I219" s="9">
        <f t="shared" si="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2">
        <f>(((L219/60)/60)/24)+DATE(1970,1,1)</f>
        <v>43583.208333333328</v>
      </c>
      <c r="O219" s="12">
        <f>(((M219/60)/60)/24)+DATE(1970,1,1)</f>
        <v>43592.208333333328</v>
      </c>
      <c r="P219" t="b">
        <v>0</v>
      </c>
      <c r="Q219" t="b">
        <v>0</v>
      </c>
      <c r="R219" t="s">
        <v>474</v>
      </c>
      <c r="S219" s="4" t="str">
        <f t="array" ref="S219:T219">_xlfn.TEXTSPLIT(R219,"/")</f>
        <v>film &amp; video</v>
      </c>
      <c r="T219" s="4" t="str"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11">
        <f>E220/D220*"100"</f>
        <v>215.94736842105263</v>
      </c>
      <c r="G220" t="s">
        <v>20</v>
      </c>
      <c r="H220">
        <v>397</v>
      </c>
      <c r="I220" s="9">
        <f t="shared" si="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2">
        <f>(((L220/60)/60)/24)+DATE(1970,1,1)</f>
        <v>40858.25</v>
      </c>
      <c r="O220" s="12">
        <f>(((M220/60)/60)/24)+DATE(1970,1,1)</f>
        <v>40892.25</v>
      </c>
      <c r="P220" t="b">
        <v>0</v>
      </c>
      <c r="Q220" t="b">
        <v>1</v>
      </c>
      <c r="R220" t="s">
        <v>100</v>
      </c>
      <c r="S220" s="4" t="str">
        <f t="array" ref="S220:T220">_xlfn.TEXTSPLIT(R220,"/")</f>
        <v>film &amp; video</v>
      </c>
      <c r="T220" s="4" t="str"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11">
        <f>E221/D221*"100"</f>
        <v>332.12709832134288</v>
      </c>
      <c r="G221" t="s">
        <v>20</v>
      </c>
      <c r="H221">
        <v>1539</v>
      </c>
      <c r="I221" s="9">
        <f t="shared" si="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2">
        <f>(((L221/60)/60)/24)+DATE(1970,1,1)</f>
        <v>41137.208333333336</v>
      </c>
      <c r="O221" s="12">
        <f>(((M221/60)/60)/24)+DATE(1970,1,1)</f>
        <v>41149.208333333336</v>
      </c>
      <c r="P221" t="b">
        <v>0</v>
      </c>
      <c r="Q221" t="b">
        <v>0</v>
      </c>
      <c r="R221" t="s">
        <v>71</v>
      </c>
      <c r="S221" s="4" t="str">
        <f t="array" ref="S221:T221">_xlfn.TEXTSPLIT(R221,"/")</f>
        <v>film &amp; video</v>
      </c>
      <c r="T221" s="4" t="str"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11">
        <f>E222/D222*"100"</f>
        <v>8.4430379746835449</v>
      </c>
      <c r="G222" t="s">
        <v>14</v>
      </c>
      <c r="H222">
        <v>17</v>
      </c>
      <c r="I222" s="9">
        <f t="shared" si="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2">
        <f>(((L222/60)/60)/24)+DATE(1970,1,1)</f>
        <v>40725.208333333336</v>
      </c>
      <c r="O222" s="12">
        <f>(((M222/60)/60)/24)+DATE(1970,1,1)</f>
        <v>40743.208333333336</v>
      </c>
      <c r="P222" t="b">
        <v>1</v>
      </c>
      <c r="Q222" t="b">
        <v>0</v>
      </c>
      <c r="R222" t="s">
        <v>33</v>
      </c>
      <c r="S222" s="4" t="str">
        <f t="array" ref="S222:T222">_xlfn.TEXTSPLIT(R222,"/")</f>
        <v>theater</v>
      </c>
      <c r="T222" s="4" t="str"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11">
        <f>E223/D223*"100"</f>
        <v>98.625514403292186</v>
      </c>
      <c r="G223" t="s">
        <v>14</v>
      </c>
      <c r="H223">
        <v>2179</v>
      </c>
      <c r="I223" s="9">
        <f t="shared" si="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2">
        <f>(((L223/60)/60)/24)+DATE(1970,1,1)</f>
        <v>41081.208333333336</v>
      </c>
      <c r="O223" s="12">
        <f>(((M223/60)/60)/24)+DATE(1970,1,1)</f>
        <v>41083.208333333336</v>
      </c>
      <c r="P223" t="b">
        <v>1</v>
      </c>
      <c r="Q223" t="b">
        <v>0</v>
      </c>
      <c r="R223" t="s">
        <v>17</v>
      </c>
      <c r="S223" s="4" t="str">
        <f t="array" ref="S223:T223">_xlfn.TEXTSPLIT(R223,"/")</f>
        <v>food</v>
      </c>
      <c r="T223" s="4" t="str"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11">
        <f>E224/D224*"100"</f>
        <v>137.97916666666669</v>
      </c>
      <c r="G224" t="s">
        <v>20</v>
      </c>
      <c r="H224">
        <v>138</v>
      </c>
      <c r="I224" s="9">
        <f t="shared" si="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2">
        <f>(((L224/60)/60)/24)+DATE(1970,1,1)</f>
        <v>41914.208333333336</v>
      </c>
      <c r="O224" s="12">
        <f>(((M224/60)/60)/24)+DATE(1970,1,1)</f>
        <v>41915.208333333336</v>
      </c>
      <c r="P224" t="b">
        <v>0</v>
      </c>
      <c r="Q224" t="b">
        <v>0</v>
      </c>
      <c r="R224" t="s">
        <v>122</v>
      </c>
      <c r="S224" s="4" t="str">
        <f t="array" ref="S224:T224">_xlfn.TEXTSPLIT(R224,"/")</f>
        <v>photography</v>
      </c>
      <c r="T224" s="4" t="str"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11">
        <f>E225/D225*"100"</f>
        <v>93.81099656357388</v>
      </c>
      <c r="G225" t="s">
        <v>14</v>
      </c>
      <c r="H225">
        <v>931</v>
      </c>
      <c r="I225" s="9">
        <f t="shared" si="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2">
        <f>(((L225/60)/60)/24)+DATE(1970,1,1)</f>
        <v>42445.208333333328</v>
      </c>
      <c r="O225" s="12">
        <f>(((M225/60)/60)/24)+DATE(1970,1,1)</f>
        <v>42459.208333333328</v>
      </c>
      <c r="P225" t="b">
        <v>0</v>
      </c>
      <c r="Q225" t="b">
        <v>0</v>
      </c>
      <c r="R225" t="s">
        <v>33</v>
      </c>
      <c r="S225" s="4" t="str">
        <f t="array" ref="S225:T225">_xlfn.TEXTSPLIT(R225,"/")</f>
        <v>theater</v>
      </c>
      <c r="T225" s="4" t="str"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11">
        <f>E226/D226*"100"</f>
        <v>403.63930885529157</v>
      </c>
      <c r="G226" t="s">
        <v>20</v>
      </c>
      <c r="H226">
        <v>3594</v>
      </c>
      <c r="I226" s="9">
        <f t="shared" si="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2">
        <f>(((L226/60)/60)/24)+DATE(1970,1,1)</f>
        <v>41906.208333333336</v>
      </c>
      <c r="O226" s="12">
        <f>(((M226/60)/60)/24)+DATE(1970,1,1)</f>
        <v>41951.25</v>
      </c>
      <c r="P226" t="b">
        <v>0</v>
      </c>
      <c r="Q226" t="b">
        <v>0</v>
      </c>
      <c r="R226" t="s">
        <v>474</v>
      </c>
      <c r="S226" s="4" t="str">
        <f t="array" ref="S226:T226">_xlfn.TEXTSPLIT(R226,"/")</f>
        <v>film &amp; video</v>
      </c>
      <c r="T226" s="4" t="str"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11">
        <f>E227/D227*"100"</f>
        <v>260.1740412979351</v>
      </c>
      <c r="G227" t="s">
        <v>20</v>
      </c>
      <c r="H227">
        <v>5880</v>
      </c>
      <c r="I227" s="9">
        <f t="shared" si="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2">
        <f>(((L227/60)/60)/24)+DATE(1970,1,1)</f>
        <v>41762.208333333336</v>
      </c>
      <c r="O227" s="12">
        <f>(((M227/60)/60)/24)+DATE(1970,1,1)</f>
        <v>41762.208333333336</v>
      </c>
      <c r="P227" t="b">
        <v>1</v>
      </c>
      <c r="Q227" t="b">
        <v>0</v>
      </c>
      <c r="R227" t="s">
        <v>23</v>
      </c>
      <c r="S227" s="4" t="str">
        <f t="array" ref="S227:T227">_xlfn.TEXTSPLIT(R227,"/")</f>
        <v>music</v>
      </c>
      <c r="T227" s="4" t="str"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11">
        <f>E228/D228*"100"</f>
        <v>366.63333333333333</v>
      </c>
      <c r="G228" t="s">
        <v>20</v>
      </c>
      <c r="H228">
        <v>112</v>
      </c>
      <c r="I228" s="9">
        <f t="shared" si="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2">
        <f>(((L228/60)/60)/24)+DATE(1970,1,1)</f>
        <v>40276.208333333336</v>
      </c>
      <c r="O228" s="12">
        <f>(((M228/60)/60)/24)+DATE(1970,1,1)</f>
        <v>40313.208333333336</v>
      </c>
      <c r="P228" t="b">
        <v>0</v>
      </c>
      <c r="Q228" t="b">
        <v>0</v>
      </c>
      <c r="R228" t="s">
        <v>122</v>
      </c>
      <c r="S228" s="4" t="str">
        <f t="array" ref="S228:T228">_xlfn.TEXTSPLIT(R228,"/")</f>
        <v>photography</v>
      </c>
      <c r="T228" s="4" t="str"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11">
        <f>E229/D229*"100"</f>
        <v>168.72085385878489</v>
      </c>
      <c r="G229" t="s">
        <v>20</v>
      </c>
      <c r="H229">
        <v>943</v>
      </c>
      <c r="I229" s="9">
        <f t="shared" si="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2">
        <f>(((L229/60)/60)/24)+DATE(1970,1,1)</f>
        <v>42139.208333333328</v>
      </c>
      <c r="O229" s="12">
        <f>(((M229/60)/60)/24)+DATE(1970,1,1)</f>
        <v>42145.208333333328</v>
      </c>
      <c r="P229" t="b">
        <v>0</v>
      </c>
      <c r="Q229" t="b">
        <v>0</v>
      </c>
      <c r="R229" t="s">
        <v>292</v>
      </c>
      <c r="S229" s="4" t="str">
        <f t="array" ref="S229:T229">_xlfn.TEXTSPLIT(R229,"/")</f>
        <v>games</v>
      </c>
      <c r="T229" s="4" t="str"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11">
        <f>E230/D230*"100"</f>
        <v>119.90717911530093</v>
      </c>
      <c r="G230" t="s">
        <v>20</v>
      </c>
      <c r="H230">
        <v>2468</v>
      </c>
      <c r="I230" s="9">
        <f t="shared" si="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2">
        <f>(((L230/60)/60)/24)+DATE(1970,1,1)</f>
        <v>42613.208333333328</v>
      </c>
      <c r="O230" s="12">
        <f>(((M230/60)/60)/24)+DATE(1970,1,1)</f>
        <v>42638.208333333328</v>
      </c>
      <c r="P230" t="b">
        <v>0</v>
      </c>
      <c r="Q230" t="b">
        <v>0</v>
      </c>
      <c r="R230" t="s">
        <v>71</v>
      </c>
      <c r="S230" s="4" t="str">
        <f t="array" ref="S230:T230">_xlfn.TEXTSPLIT(R230,"/")</f>
        <v>film &amp; video</v>
      </c>
      <c r="T230" s="4" t="str"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11">
        <f>E231/D231*"100"</f>
        <v>193.68925233644859</v>
      </c>
      <c r="G231" t="s">
        <v>20</v>
      </c>
      <c r="H231">
        <v>2551</v>
      </c>
      <c r="I231" s="9">
        <f t="shared" si="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2">
        <f>(((L231/60)/60)/24)+DATE(1970,1,1)</f>
        <v>42887.208333333328</v>
      </c>
      <c r="O231" s="12">
        <f>(((M231/60)/60)/24)+DATE(1970,1,1)</f>
        <v>42935.208333333328</v>
      </c>
      <c r="P231" t="b">
        <v>0</v>
      </c>
      <c r="Q231" t="b">
        <v>1</v>
      </c>
      <c r="R231" t="s">
        <v>292</v>
      </c>
      <c r="S231" s="4" t="str">
        <f t="array" ref="S231:T231">_xlfn.TEXTSPLIT(R231,"/")</f>
        <v>games</v>
      </c>
      <c r="T231" s="4" t="str"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11">
        <f>E232/D232*"100"</f>
        <v>420.16666666666669</v>
      </c>
      <c r="G232" t="s">
        <v>20</v>
      </c>
      <c r="H232">
        <v>101</v>
      </c>
      <c r="I232" s="9">
        <f t="shared" si="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2">
        <f>(((L232/60)/60)/24)+DATE(1970,1,1)</f>
        <v>43805.25</v>
      </c>
      <c r="O232" s="12">
        <f>(((M232/60)/60)/24)+DATE(1970,1,1)</f>
        <v>43805.25</v>
      </c>
      <c r="P232" t="b">
        <v>0</v>
      </c>
      <c r="Q232" t="b">
        <v>0</v>
      </c>
      <c r="R232" t="s">
        <v>89</v>
      </c>
      <c r="S232" s="4" t="str">
        <f t="array" ref="S232:T232">_xlfn.TEXTSPLIT(R232,"/")</f>
        <v>games</v>
      </c>
      <c r="T232" s="4" t="str"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11">
        <f>E233/D233*"100"</f>
        <v>76.708333333333329</v>
      </c>
      <c r="G233" t="s">
        <v>74</v>
      </c>
      <c r="H233">
        <v>67</v>
      </c>
      <c r="I233" s="9">
        <f t="shared" si="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2">
        <f>(((L233/60)/60)/24)+DATE(1970,1,1)</f>
        <v>41415.208333333336</v>
      </c>
      <c r="O233" s="12">
        <f>(((M233/60)/60)/24)+DATE(1970,1,1)</f>
        <v>41473.208333333336</v>
      </c>
      <c r="P233" t="b">
        <v>0</v>
      </c>
      <c r="Q233" t="b">
        <v>0</v>
      </c>
      <c r="R233" t="s">
        <v>33</v>
      </c>
      <c r="S233" s="4" t="str">
        <f t="array" ref="S233:T233">_xlfn.TEXTSPLIT(R233,"/")</f>
        <v>theater</v>
      </c>
      <c r="T233" s="4" t="str"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11">
        <f>E234/D234*"100"</f>
        <v>171.26470588235293</v>
      </c>
      <c r="G234" t="s">
        <v>20</v>
      </c>
      <c r="H234">
        <v>92</v>
      </c>
      <c r="I234" s="9">
        <f t="shared" si="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2">
        <f>(((L234/60)/60)/24)+DATE(1970,1,1)</f>
        <v>42576.208333333328</v>
      </c>
      <c r="O234" s="12">
        <f>(((M234/60)/60)/24)+DATE(1970,1,1)</f>
        <v>42577.208333333328</v>
      </c>
      <c r="P234" t="b">
        <v>0</v>
      </c>
      <c r="Q234" t="b">
        <v>0</v>
      </c>
      <c r="R234" t="s">
        <v>33</v>
      </c>
      <c r="S234" s="4" t="str">
        <f t="array" ref="S234:T234">_xlfn.TEXTSPLIT(R234,"/")</f>
        <v>theater</v>
      </c>
      <c r="T234" s="4" t="str"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11">
        <f>E235/D235*"100"</f>
        <v>157.89473684210526</v>
      </c>
      <c r="G235" t="s">
        <v>20</v>
      </c>
      <c r="H235">
        <v>62</v>
      </c>
      <c r="I235" s="9">
        <f t="shared" si="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2">
        <f>(((L235/60)/60)/24)+DATE(1970,1,1)</f>
        <v>40706.208333333336</v>
      </c>
      <c r="O235" s="12">
        <f>(((M235/60)/60)/24)+DATE(1970,1,1)</f>
        <v>40722.208333333336</v>
      </c>
      <c r="P235" t="b">
        <v>0</v>
      </c>
      <c r="Q235" t="b">
        <v>0</v>
      </c>
      <c r="R235" t="s">
        <v>71</v>
      </c>
      <c r="S235" s="4" t="str">
        <f t="array" ref="S235:T235">_xlfn.TEXTSPLIT(R235,"/")</f>
        <v>film &amp; video</v>
      </c>
      <c r="T235" s="4" t="str"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11">
        <f>E236/D236*"100"</f>
        <v>109.08</v>
      </c>
      <c r="G236" t="s">
        <v>20</v>
      </c>
      <c r="H236">
        <v>149</v>
      </c>
      <c r="I236" s="9">
        <f t="shared" si="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2">
        <f>(((L236/60)/60)/24)+DATE(1970,1,1)</f>
        <v>42969.208333333328</v>
      </c>
      <c r="O236" s="12">
        <f>(((M236/60)/60)/24)+DATE(1970,1,1)</f>
        <v>42976.208333333328</v>
      </c>
      <c r="P236" t="b">
        <v>0</v>
      </c>
      <c r="Q236" t="b">
        <v>1</v>
      </c>
      <c r="R236" t="s">
        <v>89</v>
      </c>
      <c r="S236" s="4" t="str">
        <f t="array" ref="S236:T236">_xlfn.TEXTSPLIT(R236,"/")</f>
        <v>games</v>
      </c>
      <c r="T236" s="4" t="str"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11">
        <f>E237/D237*"100"</f>
        <v>41.732558139534881</v>
      </c>
      <c r="G237" t="s">
        <v>14</v>
      </c>
      <c r="H237">
        <v>92</v>
      </c>
      <c r="I237" s="9">
        <f t="shared" si="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2">
        <f>(((L237/60)/60)/24)+DATE(1970,1,1)</f>
        <v>42779.25</v>
      </c>
      <c r="O237" s="12">
        <f>(((M237/60)/60)/24)+DATE(1970,1,1)</f>
        <v>42784.25</v>
      </c>
      <c r="P237" t="b">
        <v>0</v>
      </c>
      <c r="Q237" t="b">
        <v>0</v>
      </c>
      <c r="R237" t="s">
        <v>71</v>
      </c>
      <c r="S237" s="4" t="str">
        <f t="array" ref="S237:T237">_xlfn.TEXTSPLIT(R237,"/")</f>
        <v>film &amp; video</v>
      </c>
      <c r="T237" s="4" t="str"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11">
        <f>E238/D238*"100"</f>
        <v>10.944303797468354</v>
      </c>
      <c r="G238" t="s">
        <v>14</v>
      </c>
      <c r="H238">
        <v>57</v>
      </c>
      <c r="I238" s="9">
        <f t="shared" si="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2">
        <f>(((L238/60)/60)/24)+DATE(1970,1,1)</f>
        <v>43641.208333333328</v>
      </c>
      <c r="O238" s="12">
        <f>(((M238/60)/60)/24)+DATE(1970,1,1)</f>
        <v>43648.208333333328</v>
      </c>
      <c r="P238" t="b">
        <v>0</v>
      </c>
      <c r="Q238" t="b">
        <v>1</v>
      </c>
      <c r="R238" t="s">
        <v>23</v>
      </c>
      <c r="S238" s="4" t="str">
        <f t="array" ref="S238:T238">_xlfn.TEXTSPLIT(R238,"/")</f>
        <v>music</v>
      </c>
      <c r="T238" s="4" t="str"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11">
        <f>E239/D239*"100"</f>
        <v>159.3763440860215</v>
      </c>
      <c r="G239" t="s">
        <v>20</v>
      </c>
      <c r="H239">
        <v>329</v>
      </c>
      <c r="I239" s="9">
        <f t="shared" si="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2">
        <f>(((L239/60)/60)/24)+DATE(1970,1,1)</f>
        <v>41754.208333333336</v>
      </c>
      <c r="O239" s="12">
        <f>(((M239/60)/60)/24)+DATE(1970,1,1)</f>
        <v>41756.208333333336</v>
      </c>
      <c r="P239" t="b">
        <v>0</v>
      </c>
      <c r="Q239" t="b">
        <v>0</v>
      </c>
      <c r="R239" t="s">
        <v>71</v>
      </c>
      <c r="S239" s="4" t="str">
        <f t="array" ref="S239:T239">_xlfn.TEXTSPLIT(R239,"/")</f>
        <v>film &amp; video</v>
      </c>
      <c r="T239" s="4" t="str"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11">
        <f>E240/D240*"100"</f>
        <v>422.41666666666669</v>
      </c>
      <c r="G240" t="s">
        <v>20</v>
      </c>
      <c r="H240">
        <v>97</v>
      </c>
      <c r="I240" s="9">
        <f t="shared" si="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2">
        <f>(((L240/60)/60)/24)+DATE(1970,1,1)</f>
        <v>43083.25</v>
      </c>
      <c r="O240" s="12">
        <f>(((M240/60)/60)/24)+DATE(1970,1,1)</f>
        <v>43108.25</v>
      </c>
      <c r="P240" t="b">
        <v>0</v>
      </c>
      <c r="Q240" t="b">
        <v>1</v>
      </c>
      <c r="R240" t="s">
        <v>33</v>
      </c>
      <c r="S240" s="4" t="str">
        <f t="array" ref="S240:T240">_xlfn.TEXTSPLIT(R240,"/")</f>
        <v>theater</v>
      </c>
      <c r="T240" s="4" t="str"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11">
        <f>E241/D241*"100"</f>
        <v>97.71875</v>
      </c>
      <c r="G241" t="s">
        <v>14</v>
      </c>
      <c r="H241">
        <v>41</v>
      </c>
      <c r="I241" s="9">
        <f t="shared" si="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2">
        <f>(((L241/60)/60)/24)+DATE(1970,1,1)</f>
        <v>42245.208333333328</v>
      </c>
      <c r="O241" s="12">
        <f>(((M241/60)/60)/24)+DATE(1970,1,1)</f>
        <v>42249.208333333328</v>
      </c>
      <c r="P241" t="b">
        <v>0</v>
      </c>
      <c r="Q241" t="b">
        <v>0</v>
      </c>
      <c r="R241" t="s">
        <v>65</v>
      </c>
      <c r="S241" s="4" t="str">
        <f t="array" ref="S241:T241">_xlfn.TEXTSPLIT(R241,"/")</f>
        <v>technology</v>
      </c>
      <c r="T241" s="4" t="str"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11">
        <f>E242/D242*"100"</f>
        <v>418.78911564625849</v>
      </c>
      <c r="G242" t="s">
        <v>20</v>
      </c>
      <c r="H242">
        <v>1784</v>
      </c>
      <c r="I242" s="9">
        <f t="shared" si="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2">
        <f>(((L242/60)/60)/24)+DATE(1970,1,1)</f>
        <v>40396.208333333336</v>
      </c>
      <c r="O242" s="12">
        <f>(((M242/60)/60)/24)+DATE(1970,1,1)</f>
        <v>40397.208333333336</v>
      </c>
      <c r="P242" t="b">
        <v>0</v>
      </c>
      <c r="Q242" t="b">
        <v>0</v>
      </c>
      <c r="R242" t="s">
        <v>33</v>
      </c>
      <c r="S242" s="4" t="str">
        <f t="array" ref="S242:T242">_xlfn.TEXTSPLIT(R242,"/")</f>
        <v>theater</v>
      </c>
      <c r="T242" s="4" t="str"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11">
        <f>E243/D243*"100"</f>
        <v>101.91632047477745</v>
      </c>
      <c r="G243" t="s">
        <v>20</v>
      </c>
      <c r="H243">
        <v>1684</v>
      </c>
      <c r="I243" s="9">
        <f t="shared" si="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2">
        <f>(((L243/60)/60)/24)+DATE(1970,1,1)</f>
        <v>41742.208333333336</v>
      </c>
      <c r="O243" s="12">
        <f>(((M243/60)/60)/24)+DATE(1970,1,1)</f>
        <v>41752.208333333336</v>
      </c>
      <c r="P243" t="b">
        <v>0</v>
      </c>
      <c r="Q243" t="b">
        <v>1</v>
      </c>
      <c r="R243" t="s">
        <v>68</v>
      </c>
      <c r="S243" s="4" t="str">
        <f t="array" ref="S243:T243">_xlfn.TEXTSPLIT(R243,"/")</f>
        <v>publishing</v>
      </c>
      <c r="T243" s="4" t="str"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11">
        <f>E244/D244*"100"</f>
        <v>127.72619047619047</v>
      </c>
      <c r="G244" t="s">
        <v>20</v>
      </c>
      <c r="H244">
        <v>250</v>
      </c>
      <c r="I244" s="9">
        <f t="shared" si="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2">
        <f>(((L244/60)/60)/24)+DATE(1970,1,1)</f>
        <v>42865.208333333328</v>
      </c>
      <c r="O244" s="12">
        <f>(((M244/60)/60)/24)+DATE(1970,1,1)</f>
        <v>42875.208333333328</v>
      </c>
      <c r="P244" t="b">
        <v>0</v>
      </c>
      <c r="Q244" t="b">
        <v>1</v>
      </c>
      <c r="R244" t="s">
        <v>23</v>
      </c>
      <c r="S244" s="4" t="str">
        <f t="array" ref="S244:T244">_xlfn.TEXTSPLIT(R244,"/")</f>
        <v>music</v>
      </c>
      <c r="T244" s="4" t="str"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11">
        <f>E245/D245*"100"</f>
        <v>445.21739130434781</v>
      </c>
      <c r="G245" t="s">
        <v>20</v>
      </c>
      <c r="H245">
        <v>238</v>
      </c>
      <c r="I245" s="9">
        <f t="shared" si="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2">
        <f>(((L245/60)/60)/24)+DATE(1970,1,1)</f>
        <v>43163.25</v>
      </c>
      <c r="O245" s="12">
        <f>(((M245/60)/60)/24)+DATE(1970,1,1)</f>
        <v>43166.25</v>
      </c>
      <c r="P245" t="b">
        <v>0</v>
      </c>
      <c r="Q245" t="b">
        <v>0</v>
      </c>
      <c r="R245" t="s">
        <v>33</v>
      </c>
      <c r="S245" s="4" t="str">
        <f t="array" ref="S245:T245">_xlfn.TEXTSPLIT(R245,"/")</f>
        <v>theater</v>
      </c>
      <c r="T245" s="4" t="str"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11">
        <f>E246/D246*"100"</f>
        <v>569.71428571428578</v>
      </c>
      <c r="G246" t="s">
        <v>20</v>
      </c>
      <c r="H246">
        <v>53</v>
      </c>
      <c r="I246" s="9">
        <f t="shared" si="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2">
        <f>(((L246/60)/60)/24)+DATE(1970,1,1)</f>
        <v>41834.208333333336</v>
      </c>
      <c r="O246" s="12">
        <f>(((M246/60)/60)/24)+DATE(1970,1,1)</f>
        <v>41886.208333333336</v>
      </c>
      <c r="P246" t="b">
        <v>0</v>
      </c>
      <c r="Q246" t="b">
        <v>0</v>
      </c>
      <c r="R246" t="s">
        <v>33</v>
      </c>
      <c r="S246" s="4" t="str">
        <f t="array" ref="S246:T246">_xlfn.TEXTSPLIT(R246,"/")</f>
        <v>theater</v>
      </c>
      <c r="T246" s="4" t="str"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11">
        <f>E247/D247*"100"</f>
        <v>509.34482758620686</v>
      </c>
      <c r="G247" t="s">
        <v>20</v>
      </c>
      <c r="H247">
        <v>214</v>
      </c>
      <c r="I247" s="9">
        <f t="shared" si="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2">
        <f>(((L247/60)/60)/24)+DATE(1970,1,1)</f>
        <v>41736.208333333336</v>
      </c>
      <c r="O247" s="12">
        <f>(((M247/60)/60)/24)+DATE(1970,1,1)</f>
        <v>41737.208333333336</v>
      </c>
      <c r="P247" t="b">
        <v>0</v>
      </c>
      <c r="Q247" t="b">
        <v>0</v>
      </c>
      <c r="R247" t="s">
        <v>33</v>
      </c>
      <c r="S247" s="4" t="str">
        <f t="array" ref="S247:T247">_xlfn.TEXTSPLIT(R247,"/")</f>
        <v>theater</v>
      </c>
      <c r="T247" s="4" t="str"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11">
        <f>E248/D248*"100"</f>
        <v>325.5333333333333</v>
      </c>
      <c r="G248" t="s">
        <v>20</v>
      </c>
      <c r="H248">
        <v>222</v>
      </c>
      <c r="I248" s="9">
        <f t="shared" si="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2">
        <f>(((L248/60)/60)/24)+DATE(1970,1,1)</f>
        <v>41491.208333333336</v>
      </c>
      <c r="O248" s="12">
        <f>(((M248/60)/60)/24)+DATE(1970,1,1)</f>
        <v>41495.208333333336</v>
      </c>
      <c r="P248" t="b">
        <v>0</v>
      </c>
      <c r="Q248" t="b">
        <v>0</v>
      </c>
      <c r="R248" t="s">
        <v>28</v>
      </c>
      <c r="S248" s="4" t="str">
        <f t="array" ref="S248:T248">_xlfn.TEXTSPLIT(R248,"/")</f>
        <v>technology</v>
      </c>
      <c r="T248" s="4" t="str"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11">
        <f>E249/D249*"100"</f>
        <v>932.61616161616166</v>
      </c>
      <c r="G249" t="s">
        <v>20</v>
      </c>
      <c r="H249">
        <v>1884</v>
      </c>
      <c r="I249" s="9">
        <f t="shared" si="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2">
        <f>(((L249/60)/60)/24)+DATE(1970,1,1)</f>
        <v>42726.25</v>
      </c>
      <c r="O249" s="12">
        <f>(((M249/60)/60)/24)+DATE(1970,1,1)</f>
        <v>42741.25</v>
      </c>
      <c r="P249" t="b">
        <v>0</v>
      </c>
      <c r="Q249" t="b">
        <v>1</v>
      </c>
      <c r="R249" t="s">
        <v>119</v>
      </c>
      <c r="S249" s="4" t="str">
        <f t="array" ref="S249:T249">_xlfn.TEXTSPLIT(R249,"/")</f>
        <v>publishing</v>
      </c>
      <c r="T249" s="4" t="str"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11">
        <f>E250/D250*"100"</f>
        <v>211.33870967741933</v>
      </c>
      <c r="G250" t="s">
        <v>20</v>
      </c>
      <c r="H250">
        <v>218</v>
      </c>
      <c r="I250" s="9">
        <f t="shared" si="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2">
        <f>(((L250/60)/60)/24)+DATE(1970,1,1)</f>
        <v>42004.25</v>
      </c>
      <c r="O250" s="12">
        <f>(((M250/60)/60)/24)+DATE(1970,1,1)</f>
        <v>42009.25</v>
      </c>
      <c r="P250" t="b">
        <v>0</v>
      </c>
      <c r="Q250" t="b">
        <v>0</v>
      </c>
      <c r="R250" t="s">
        <v>292</v>
      </c>
      <c r="S250" s="4" t="str">
        <f t="array" ref="S250:T250">_xlfn.TEXTSPLIT(R250,"/")</f>
        <v>games</v>
      </c>
      <c r="T250" s="4" t="str"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11">
        <f>E251/D251*"100"</f>
        <v>273.32520325203251</v>
      </c>
      <c r="G251" t="s">
        <v>20</v>
      </c>
      <c r="H251">
        <v>6465</v>
      </c>
      <c r="I251" s="9">
        <f t="shared" si="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2">
        <f>(((L251/60)/60)/24)+DATE(1970,1,1)</f>
        <v>42006.25</v>
      </c>
      <c r="O251" s="12">
        <f>(((M251/60)/60)/24)+DATE(1970,1,1)</f>
        <v>42013.25</v>
      </c>
      <c r="P251" t="b">
        <v>0</v>
      </c>
      <c r="Q251" t="b">
        <v>0</v>
      </c>
      <c r="R251" t="s">
        <v>206</v>
      </c>
      <c r="S251" s="4" t="str">
        <f t="array" ref="S251:T251">_xlfn.TEXTSPLIT(R251,"/")</f>
        <v>publishing</v>
      </c>
      <c r="T251" s="4" t="str"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11">
        <f>E252/D252*"100"</f>
        <v>3</v>
      </c>
      <c r="G252" t="s">
        <v>14</v>
      </c>
      <c r="H252">
        <v>1</v>
      </c>
      <c r="I252" s="9">
        <f t="shared" si="3"/>
        <v>3</v>
      </c>
      <c r="J252" t="s">
        <v>21</v>
      </c>
      <c r="K252" t="s">
        <v>22</v>
      </c>
      <c r="L252">
        <v>1264399200</v>
      </c>
      <c r="M252">
        <v>1267423200</v>
      </c>
      <c r="N252" s="12">
        <f>(((L252/60)/60)/24)+DATE(1970,1,1)</f>
        <v>40203.25</v>
      </c>
      <c r="O252" s="12">
        <f>(((M252/60)/60)/24)+DATE(1970,1,1)</f>
        <v>40238.25</v>
      </c>
      <c r="P252" t="b">
        <v>0</v>
      </c>
      <c r="Q252" t="b">
        <v>0</v>
      </c>
      <c r="R252" t="s">
        <v>23</v>
      </c>
      <c r="S252" s="4" t="str">
        <f t="array" ref="S252:T252">_xlfn.TEXTSPLIT(R252,"/")</f>
        <v>music</v>
      </c>
      <c r="T252" s="4" t="str"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11">
        <f>E253/D253*"100"</f>
        <v>54.084507042253513</v>
      </c>
      <c r="G253" t="s">
        <v>14</v>
      </c>
      <c r="H253">
        <v>101</v>
      </c>
      <c r="I253" s="9">
        <f t="shared" si="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2">
        <f>(((L253/60)/60)/24)+DATE(1970,1,1)</f>
        <v>41252.25</v>
      </c>
      <c r="O253" s="12">
        <f>(((M253/60)/60)/24)+DATE(1970,1,1)</f>
        <v>41254.25</v>
      </c>
      <c r="P253" t="b">
        <v>0</v>
      </c>
      <c r="Q253" t="b">
        <v>0</v>
      </c>
      <c r="R253" t="s">
        <v>33</v>
      </c>
      <c r="S253" s="4" t="str">
        <f t="array" ref="S253:T253">_xlfn.TEXTSPLIT(R253,"/")</f>
        <v>theater</v>
      </c>
      <c r="T253" s="4" t="str"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11">
        <f>E254/D254*"100"</f>
        <v>626.29999999999995</v>
      </c>
      <c r="G254" t="s">
        <v>20</v>
      </c>
      <c r="H254">
        <v>59</v>
      </c>
      <c r="I254" s="9">
        <f t="shared" si="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2">
        <f>(((L254/60)/60)/24)+DATE(1970,1,1)</f>
        <v>41572.208333333336</v>
      </c>
      <c r="O254" s="12">
        <f>(((M254/60)/60)/24)+DATE(1970,1,1)</f>
        <v>41577.208333333336</v>
      </c>
      <c r="P254" t="b">
        <v>0</v>
      </c>
      <c r="Q254" t="b">
        <v>0</v>
      </c>
      <c r="R254" t="s">
        <v>33</v>
      </c>
      <c r="S254" s="4" t="str">
        <f t="array" ref="S254:T254">_xlfn.TEXTSPLIT(R254,"/")</f>
        <v>theater</v>
      </c>
      <c r="T254" s="4" t="str"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11">
        <f>E255/D255*"100"</f>
        <v>89.021399176954731</v>
      </c>
      <c r="G255" t="s">
        <v>14</v>
      </c>
      <c r="H255">
        <v>1335</v>
      </c>
      <c r="I255" s="9">
        <f t="shared" si="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2">
        <f>(((L255/60)/60)/24)+DATE(1970,1,1)</f>
        <v>40641.208333333336</v>
      </c>
      <c r="O255" s="12">
        <f>(((M255/60)/60)/24)+DATE(1970,1,1)</f>
        <v>40653.208333333336</v>
      </c>
      <c r="P255" t="b">
        <v>0</v>
      </c>
      <c r="Q255" t="b">
        <v>0</v>
      </c>
      <c r="R255" t="s">
        <v>53</v>
      </c>
      <c r="S255" s="4" t="str">
        <f t="array" ref="S255:T255">_xlfn.TEXTSPLIT(R255,"/")</f>
        <v>film &amp; video</v>
      </c>
      <c r="T255" s="4" t="str"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11">
        <f>E256/D256*"100"</f>
        <v>184.89130434782609</v>
      </c>
      <c r="G256" t="s">
        <v>20</v>
      </c>
      <c r="H256">
        <v>88</v>
      </c>
      <c r="I256" s="9">
        <f t="shared" si="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2">
        <f>(((L256/60)/60)/24)+DATE(1970,1,1)</f>
        <v>42787.25</v>
      </c>
      <c r="O256" s="12">
        <f>(((M256/60)/60)/24)+DATE(1970,1,1)</f>
        <v>42789.25</v>
      </c>
      <c r="P256" t="b">
        <v>0</v>
      </c>
      <c r="Q256" t="b">
        <v>0</v>
      </c>
      <c r="R256" t="s">
        <v>68</v>
      </c>
      <c r="S256" s="4" t="str">
        <f t="array" ref="S256:T256">_xlfn.TEXTSPLIT(R256,"/")</f>
        <v>publishing</v>
      </c>
      <c r="T256" s="4" t="str"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11">
        <f>E257/D257*"100"</f>
        <v>120.16770186335404</v>
      </c>
      <c r="G257" t="s">
        <v>20</v>
      </c>
      <c r="H257">
        <v>1697</v>
      </c>
      <c r="I257" s="9">
        <f t="shared" si="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2">
        <f>(((L257/60)/60)/24)+DATE(1970,1,1)</f>
        <v>40590.25</v>
      </c>
      <c r="O257" s="12">
        <f>(((M257/60)/60)/24)+DATE(1970,1,1)</f>
        <v>40595.25</v>
      </c>
      <c r="P257" t="b">
        <v>0</v>
      </c>
      <c r="Q257" t="b">
        <v>1</v>
      </c>
      <c r="R257" t="s">
        <v>23</v>
      </c>
      <c r="S257" s="4" t="str">
        <f t="array" ref="S257:T257">_xlfn.TEXTSPLIT(R257,"/")</f>
        <v>music</v>
      </c>
      <c r="T257" s="4" t="str"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11">
        <f>E258/D258*"100"</f>
        <v>23.390243902439025</v>
      </c>
      <c r="G258" t="s">
        <v>14</v>
      </c>
      <c r="H258">
        <v>15</v>
      </c>
      <c r="I258" s="9">
        <f t="shared" si="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2">
        <f>(((L258/60)/60)/24)+DATE(1970,1,1)</f>
        <v>42393.25</v>
      </c>
      <c r="O258" s="12">
        <f>(((M258/60)/60)/24)+DATE(1970,1,1)</f>
        <v>42430.25</v>
      </c>
      <c r="P258" t="b">
        <v>0</v>
      </c>
      <c r="Q258" t="b">
        <v>0</v>
      </c>
      <c r="R258" t="s">
        <v>23</v>
      </c>
      <c r="S258" s="4" t="str">
        <f t="array" ref="S258:T258">_xlfn.TEXTSPLIT(R258,"/")</f>
        <v>music</v>
      </c>
      <c r="T258" s="4" t="str"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11">
        <f>E259/D259*"100"</f>
        <v>146</v>
      </c>
      <c r="G259" t="s">
        <v>20</v>
      </c>
      <c r="H259">
        <v>92</v>
      </c>
      <c r="I259" s="9">
        <f t="shared" si="3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2">
        <f>(((L259/60)/60)/24)+DATE(1970,1,1)</f>
        <v>41338.25</v>
      </c>
      <c r="O259" s="12">
        <f>(((M259/60)/60)/24)+DATE(1970,1,1)</f>
        <v>41352.208333333336</v>
      </c>
      <c r="P259" t="b">
        <v>0</v>
      </c>
      <c r="Q259" t="b">
        <v>0</v>
      </c>
      <c r="R259" t="s">
        <v>33</v>
      </c>
      <c r="S259" s="4" t="str">
        <f t="array" ref="S259:T259">_xlfn.TEXTSPLIT(R259,"/")</f>
        <v>theater</v>
      </c>
      <c r="T259" s="4" t="str"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11">
        <f>E260/D260*"100"</f>
        <v>268.48</v>
      </c>
      <c r="G260" t="s">
        <v>20</v>
      </c>
      <c r="H260">
        <v>186</v>
      </c>
      <c r="I260" s="9">
        <f t="shared" ref="I260:I323" si="4">IFERROR(E260/H260,0)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2">
        <f>(((L260/60)/60)/24)+DATE(1970,1,1)</f>
        <v>42712.25</v>
      </c>
      <c r="O260" s="12">
        <f>(((M260/60)/60)/24)+DATE(1970,1,1)</f>
        <v>42732.25</v>
      </c>
      <c r="P260" t="b">
        <v>0</v>
      </c>
      <c r="Q260" t="b">
        <v>1</v>
      </c>
      <c r="R260" t="s">
        <v>33</v>
      </c>
      <c r="S260" s="4" t="str">
        <f t="array" ref="S260:T260">_xlfn.TEXTSPLIT(R260,"/")</f>
        <v>theater</v>
      </c>
      <c r="T260" s="4" t="str"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11">
        <f>E261/D261*"100"</f>
        <v>597.5</v>
      </c>
      <c r="G261" t="s">
        <v>20</v>
      </c>
      <c r="H261">
        <v>138</v>
      </c>
      <c r="I261" s="9">
        <f t="shared" si="4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2">
        <f>(((L261/60)/60)/24)+DATE(1970,1,1)</f>
        <v>41251.25</v>
      </c>
      <c r="O261" s="12">
        <f>(((M261/60)/60)/24)+DATE(1970,1,1)</f>
        <v>41270.25</v>
      </c>
      <c r="P261" t="b">
        <v>1</v>
      </c>
      <c r="Q261" t="b">
        <v>0</v>
      </c>
      <c r="R261" t="s">
        <v>122</v>
      </c>
      <c r="S261" s="4" t="str">
        <f t="array" ref="S261:T261">_xlfn.TEXTSPLIT(R261,"/")</f>
        <v>photography</v>
      </c>
      <c r="T261" s="4" t="str"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11">
        <f>E262/D262*"100"</f>
        <v>157.69841269841268</v>
      </c>
      <c r="G262" t="s">
        <v>20</v>
      </c>
      <c r="H262">
        <v>261</v>
      </c>
      <c r="I262" s="9">
        <f t="shared" si="4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2">
        <f>(((L262/60)/60)/24)+DATE(1970,1,1)</f>
        <v>41180.208333333336</v>
      </c>
      <c r="O262" s="12">
        <f>(((M262/60)/60)/24)+DATE(1970,1,1)</f>
        <v>41192.208333333336</v>
      </c>
      <c r="P262" t="b">
        <v>0</v>
      </c>
      <c r="Q262" t="b">
        <v>0</v>
      </c>
      <c r="R262" t="s">
        <v>23</v>
      </c>
      <c r="S262" s="4" t="str">
        <f t="array" ref="S262:T262">_xlfn.TEXTSPLIT(R262,"/")</f>
        <v>music</v>
      </c>
      <c r="T262" s="4" t="str"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11">
        <f>E263/D263*"100"</f>
        <v>31.201660735468568</v>
      </c>
      <c r="G263" t="s">
        <v>14</v>
      </c>
      <c r="H263">
        <v>454</v>
      </c>
      <c r="I263" s="9">
        <f t="shared" si="4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2">
        <f>(((L263/60)/60)/24)+DATE(1970,1,1)</f>
        <v>40415.208333333336</v>
      </c>
      <c r="O263" s="12">
        <f>(((M263/60)/60)/24)+DATE(1970,1,1)</f>
        <v>40419.208333333336</v>
      </c>
      <c r="P263" t="b">
        <v>0</v>
      </c>
      <c r="Q263" t="b">
        <v>1</v>
      </c>
      <c r="R263" t="s">
        <v>23</v>
      </c>
      <c r="S263" s="4" t="str">
        <f t="array" ref="S263:T263">_xlfn.TEXTSPLIT(R263,"/")</f>
        <v>music</v>
      </c>
      <c r="T263" s="4" t="str"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11">
        <f>E264/D264*"100"</f>
        <v>313.41176470588238</v>
      </c>
      <c r="G264" t="s">
        <v>20</v>
      </c>
      <c r="H264">
        <v>107</v>
      </c>
      <c r="I264" s="9">
        <f t="shared" si="4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2">
        <f>(((L264/60)/60)/24)+DATE(1970,1,1)</f>
        <v>40638.208333333336</v>
      </c>
      <c r="O264" s="12">
        <f>(((M264/60)/60)/24)+DATE(1970,1,1)</f>
        <v>40664.208333333336</v>
      </c>
      <c r="P264" t="b">
        <v>0</v>
      </c>
      <c r="Q264" t="b">
        <v>1</v>
      </c>
      <c r="R264" t="s">
        <v>60</v>
      </c>
      <c r="S264" s="4" t="str">
        <f t="array" ref="S264:T264">_xlfn.TEXTSPLIT(R264,"/")</f>
        <v>music</v>
      </c>
      <c r="T264" s="4" t="str"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11">
        <f>E265/D265*"100"</f>
        <v>370.89655172413791</v>
      </c>
      <c r="G265" t="s">
        <v>20</v>
      </c>
      <c r="H265">
        <v>199</v>
      </c>
      <c r="I265" s="9">
        <f t="shared" si="4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2">
        <f>(((L265/60)/60)/24)+DATE(1970,1,1)</f>
        <v>40187.25</v>
      </c>
      <c r="O265" s="12">
        <f>(((M265/60)/60)/24)+DATE(1970,1,1)</f>
        <v>40187.25</v>
      </c>
      <c r="P265" t="b">
        <v>0</v>
      </c>
      <c r="Q265" t="b">
        <v>0</v>
      </c>
      <c r="R265" t="s">
        <v>122</v>
      </c>
      <c r="S265" s="4" t="str">
        <f t="array" ref="S265:T265">_xlfn.TEXTSPLIT(R265,"/")</f>
        <v>photography</v>
      </c>
      <c r="T265" s="4" t="str"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11">
        <f>E266/D266*"100"</f>
        <v>362.66447368421052</v>
      </c>
      <c r="G266" t="s">
        <v>20</v>
      </c>
      <c r="H266">
        <v>5512</v>
      </c>
      <c r="I266" s="9">
        <f t="shared" si="4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2">
        <f>(((L266/60)/60)/24)+DATE(1970,1,1)</f>
        <v>41317.25</v>
      </c>
      <c r="O266" s="12">
        <f>(((M266/60)/60)/24)+DATE(1970,1,1)</f>
        <v>41333.25</v>
      </c>
      <c r="P266" t="b">
        <v>0</v>
      </c>
      <c r="Q266" t="b">
        <v>0</v>
      </c>
      <c r="R266" t="s">
        <v>33</v>
      </c>
      <c r="S266" s="4" t="str">
        <f t="array" ref="S266:T266">_xlfn.TEXTSPLIT(R266,"/")</f>
        <v>theater</v>
      </c>
      <c r="T266" s="4" t="str"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11">
        <f>E267/D267*"100"</f>
        <v>123.08163265306122</v>
      </c>
      <c r="G267" t="s">
        <v>20</v>
      </c>
      <c r="H267">
        <v>86</v>
      </c>
      <c r="I267" s="9">
        <f t="shared" si="4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2">
        <f>(((L267/60)/60)/24)+DATE(1970,1,1)</f>
        <v>42372.25</v>
      </c>
      <c r="O267" s="12">
        <f>(((M267/60)/60)/24)+DATE(1970,1,1)</f>
        <v>42416.25</v>
      </c>
      <c r="P267" t="b">
        <v>0</v>
      </c>
      <c r="Q267" t="b">
        <v>0</v>
      </c>
      <c r="R267" t="s">
        <v>33</v>
      </c>
      <c r="S267" s="4" t="str">
        <f t="array" ref="S267:T267">_xlfn.TEXTSPLIT(R267,"/")</f>
        <v>theater</v>
      </c>
      <c r="T267" s="4" t="str"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11">
        <f>E268/D268*"100"</f>
        <v>76.766756032171585</v>
      </c>
      <c r="G268" t="s">
        <v>14</v>
      </c>
      <c r="H268">
        <v>3182</v>
      </c>
      <c r="I268" s="9">
        <f t="shared" si="4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2">
        <f>(((L268/60)/60)/24)+DATE(1970,1,1)</f>
        <v>41950.25</v>
      </c>
      <c r="O268" s="12">
        <f>(((M268/60)/60)/24)+DATE(1970,1,1)</f>
        <v>41983.25</v>
      </c>
      <c r="P268" t="b">
        <v>0</v>
      </c>
      <c r="Q268" t="b">
        <v>1</v>
      </c>
      <c r="R268" t="s">
        <v>159</v>
      </c>
      <c r="S268" s="4" t="str">
        <f t="array" ref="S268:T268">_xlfn.TEXTSPLIT(R268,"/")</f>
        <v>music</v>
      </c>
      <c r="T268" s="4" t="str"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11">
        <f>E269/D269*"100"</f>
        <v>233.62012987012989</v>
      </c>
      <c r="G269" t="s">
        <v>20</v>
      </c>
      <c r="H269">
        <v>2768</v>
      </c>
      <c r="I269" s="9">
        <f t="shared" si="4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2">
        <f>(((L269/60)/60)/24)+DATE(1970,1,1)</f>
        <v>41206.208333333336</v>
      </c>
      <c r="O269" s="12">
        <f>(((M269/60)/60)/24)+DATE(1970,1,1)</f>
        <v>41222.25</v>
      </c>
      <c r="P269" t="b">
        <v>0</v>
      </c>
      <c r="Q269" t="b">
        <v>0</v>
      </c>
      <c r="R269" t="s">
        <v>33</v>
      </c>
      <c r="S269" s="4" t="str">
        <f t="array" ref="S269:T269">_xlfn.TEXTSPLIT(R269,"/")</f>
        <v>theater</v>
      </c>
      <c r="T269" s="4" t="str"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11">
        <f>E270/D270*"100"</f>
        <v>180.53333333333333</v>
      </c>
      <c r="G270" t="s">
        <v>20</v>
      </c>
      <c r="H270">
        <v>48</v>
      </c>
      <c r="I270" s="9">
        <f t="shared" si="4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2">
        <f>(((L270/60)/60)/24)+DATE(1970,1,1)</f>
        <v>41186.208333333336</v>
      </c>
      <c r="O270" s="12">
        <f>(((M270/60)/60)/24)+DATE(1970,1,1)</f>
        <v>41232.25</v>
      </c>
      <c r="P270" t="b">
        <v>0</v>
      </c>
      <c r="Q270" t="b">
        <v>0</v>
      </c>
      <c r="R270" t="s">
        <v>42</v>
      </c>
      <c r="S270" s="4" t="str">
        <f t="array" ref="S270:T270">_xlfn.TEXTSPLIT(R270,"/")</f>
        <v>film &amp; video</v>
      </c>
      <c r="T270" s="4" t="str"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11">
        <f>E271/D271*"100"</f>
        <v>252.62857142857143</v>
      </c>
      <c r="G271" t="s">
        <v>20</v>
      </c>
      <c r="H271">
        <v>87</v>
      </c>
      <c r="I271" s="9">
        <f t="shared" si="4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2">
        <f>(((L271/60)/60)/24)+DATE(1970,1,1)</f>
        <v>43496.25</v>
      </c>
      <c r="O271" s="12">
        <f>(((M271/60)/60)/24)+DATE(1970,1,1)</f>
        <v>43517.25</v>
      </c>
      <c r="P271" t="b">
        <v>0</v>
      </c>
      <c r="Q271" t="b">
        <v>0</v>
      </c>
      <c r="R271" t="s">
        <v>269</v>
      </c>
      <c r="S271" s="4" t="str">
        <f t="array" ref="S271:T271">_xlfn.TEXTSPLIT(R271,"/")</f>
        <v>film &amp; video</v>
      </c>
      <c r="T271" s="4" t="str"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11">
        <f>E272/D272*"100"</f>
        <v>27.176538240368025</v>
      </c>
      <c r="G272" t="s">
        <v>74</v>
      </c>
      <c r="H272">
        <v>1890</v>
      </c>
      <c r="I272" s="9">
        <f t="shared" si="4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2">
        <f>(((L272/60)/60)/24)+DATE(1970,1,1)</f>
        <v>40514.25</v>
      </c>
      <c r="O272" s="12">
        <f>(((M272/60)/60)/24)+DATE(1970,1,1)</f>
        <v>40516.25</v>
      </c>
      <c r="P272" t="b">
        <v>0</v>
      </c>
      <c r="Q272" t="b">
        <v>0</v>
      </c>
      <c r="R272" t="s">
        <v>89</v>
      </c>
      <c r="S272" s="4" t="str">
        <f t="array" ref="S272:T272">_xlfn.TEXTSPLIT(R272,"/")</f>
        <v>games</v>
      </c>
      <c r="T272" s="4" t="str"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11">
        <f>E273/D273*"100"</f>
        <v>1.2706571242680547</v>
      </c>
      <c r="G273" t="s">
        <v>47</v>
      </c>
      <c r="H273">
        <v>61</v>
      </c>
      <c r="I273" s="9">
        <f t="shared" si="4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2">
        <f>(((L273/60)/60)/24)+DATE(1970,1,1)</f>
        <v>42345.25</v>
      </c>
      <c r="O273" s="12">
        <f>(((M273/60)/60)/24)+DATE(1970,1,1)</f>
        <v>42376.25</v>
      </c>
      <c r="P273" t="b">
        <v>0</v>
      </c>
      <c r="Q273" t="b">
        <v>0</v>
      </c>
      <c r="R273" t="s">
        <v>122</v>
      </c>
      <c r="S273" s="4" t="str">
        <f t="array" ref="S273:T273">_xlfn.TEXTSPLIT(R273,"/")</f>
        <v>photography</v>
      </c>
      <c r="T273" s="4" t="str"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11">
        <f>E274/D274*"100"</f>
        <v>304.0097847358121</v>
      </c>
      <c r="G274" t="s">
        <v>20</v>
      </c>
      <c r="H274">
        <v>1894</v>
      </c>
      <c r="I274" s="9">
        <f t="shared" si="4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2">
        <f>(((L274/60)/60)/24)+DATE(1970,1,1)</f>
        <v>43656.208333333328</v>
      </c>
      <c r="O274" s="12">
        <f>(((M274/60)/60)/24)+DATE(1970,1,1)</f>
        <v>43681.208333333328</v>
      </c>
      <c r="P274" t="b">
        <v>0</v>
      </c>
      <c r="Q274" t="b">
        <v>1</v>
      </c>
      <c r="R274" t="s">
        <v>33</v>
      </c>
      <c r="S274" s="4" t="str">
        <f t="array" ref="S274:T274">_xlfn.TEXTSPLIT(R274,"/")</f>
        <v>theater</v>
      </c>
      <c r="T274" s="4" t="str"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11">
        <f>E275/D275*"100"</f>
        <v>137.23076923076923</v>
      </c>
      <c r="G275" t="s">
        <v>20</v>
      </c>
      <c r="H275">
        <v>282</v>
      </c>
      <c r="I275" s="9">
        <f t="shared" si="4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2">
        <f>(((L275/60)/60)/24)+DATE(1970,1,1)</f>
        <v>42995.208333333328</v>
      </c>
      <c r="O275" s="12">
        <f>(((M275/60)/60)/24)+DATE(1970,1,1)</f>
        <v>42998.208333333328</v>
      </c>
      <c r="P275" t="b">
        <v>0</v>
      </c>
      <c r="Q275" t="b">
        <v>0</v>
      </c>
      <c r="R275" t="s">
        <v>33</v>
      </c>
      <c r="S275" s="4" t="str">
        <f t="array" ref="S275:T275">_xlfn.TEXTSPLIT(R275,"/")</f>
        <v>theater</v>
      </c>
      <c r="T275" s="4" t="str"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11">
        <f>E276/D276*"100"</f>
        <v>32.208333333333336</v>
      </c>
      <c r="G276" t="s">
        <v>14</v>
      </c>
      <c r="H276">
        <v>15</v>
      </c>
      <c r="I276" s="9">
        <f t="shared" si="4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2">
        <f>(((L276/60)/60)/24)+DATE(1970,1,1)</f>
        <v>43045.25</v>
      </c>
      <c r="O276" s="12">
        <f>(((M276/60)/60)/24)+DATE(1970,1,1)</f>
        <v>43050.25</v>
      </c>
      <c r="P276" t="b">
        <v>0</v>
      </c>
      <c r="Q276" t="b">
        <v>0</v>
      </c>
      <c r="R276" t="s">
        <v>33</v>
      </c>
      <c r="S276" s="4" t="str">
        <f t="array" ref="S276:T276">_xlfn.TEXTSPLIT(R276,"/")</f>
        <v>theater</v>
      </c>
      <c r="T276" s="4" t="str"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11">
        <f>E277/D277*"100"</f>
        <v>241.51282051282053</v>
      </c>
      <c r="G277" t="s">
        <v>20</v>
      </c>
      <c r="H277">
        <v>116</v>
      </c>
      <c r="I277" s="9">
        <f t="shared" si="4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2">
        <f>(((L277/60)/60)/24)+DATE(1970,1,1)</f>
        <v>43561.208333333328</v>
      </c>
      <c r="O277" s="12">
        <f>(((M277/60)/60)/24)+DATE(1970,1,1)</f>
        <v>43569.208333333328</v>
      </c>
      <c r="P277" t="b">
        <v>0</v>
      </c>
      <c r="Q277" t="b">
        <v>0</v>
      </c>
      <c r="R277" t="s">
        <v>206</v>
      </c>
      <c r="S277" s="4" t="str">
        <f t="array" ref="S277:T277">_xlfn.TEXTSPLIT(R277,"/")</f>
        <v>publishing</v>
      </c>
      <c r="T277" s="4" t="str"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11">
        <f>E278/D278*"100"</f>
        <v>96.8</v>
      </c>
      <c r="G278" t="s">
        <v>14</v>
      </c>
      <c r="H278">
        <v>133</v>
      </c>
      <c r="I278" s="9">
        <f t="shared" si="4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2">
        <f>(((L278/60)/60)/24)+DATE(1970,1,1)</f>
        <v>41018.208333333336</v>
      </c>
      <c r="O278" s="12">
        <f>(((M278/60)/60)/24)+DATE(1970,1,1)</f>
        <v>41023.208333333336</v>
      </c>
      <c r="P278" t="b">
        <v>0</v>
      </c>
      <c r="Q278" t="b">
        <v>1</v>
      </c>
      <c r="R278" t="s">
        <v>89</v>
      </c>
      <c r="S278" s="4" t="str">
        <f t="array" ref="S278:T278">_xlfn.TEXTSPLIT(R278,"/")</f>
        <v>games</v>
      </c>
      <c r="T278" s="4" t="str"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11">
        <f>E279/D279*"100"</f>
        <v>1066.4285714285716</v>
      </c>
      <c r="G279" t="s">
        <v>20</v>
      </c>
      <c r="H279">
        <v>83</v>
      </c>
      <c r="I279" s="9">
        <f t="shared" si="4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2">
        <f>(((L279/60)/60)/24)+DATE(1970,1,1)</f>
        <v>40378.208333333336</v>
      </c>
      <c r="O279" s="12">
        <f>(((M279/60)/60)/24)+DATE(1970,1,1)</f>
        <v>40380.208333333336</v>
      </c>
      <c r="P279" t="b">
        <v>0</v>
      </c>
      <c r="Q279" t="b">
        <v>0</v>
      </c>
      <c r="R279" t="s">
        <v>33</v>
      </c>
      <c r="S279" s="4" t="str">
        <f t="array" ref="S279:T279">_xlfn.TEXTSPLIT(R279,"/")</f>
        <v>theater</v>
      </c>
      <c r="T279" s="4" t="str"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11">
        <f>E280/D280*"100"</f>
        <v>325.88888888888891</v>
      </c>
      <c r="G280" t="s">
        <v>20</v>
      </c>
      <c r="H280">
        <v>91</v>
      </c>
      <c r="I280" s="9">
        <f t="shared" si="4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2">
        <f>(((L280/60)/60)/24)+DATE(1970,1,1)</f>
        <v>41239.25</v>
      </c>
      <c r="O280" s="12">
        <f>(((M280/60)/60)/24)+DATE(1970,1,1)</f>
        <v>41264.25</v>
      </c>
      <c r="P280" t="b">
        <v>0</v>
      </c>
      <c r="Q280" t="b">
        <v>0</v>
      </c>
      <c r="R280" t="s">
        <v>28</v>
      </c>
      <c r="S280" s="4" t="str">
        <f t="array" ref="S280:T280">_xlfn.TEXTSPLIT(R280,"/")</f>
        <v>technology</v>
      </c>
      <c r="T280" s="4" t="str"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11">
        <f>E281/D281*"100"</f>
        <v>170.70000000000002</v>
      </c>
      <c r="G281" t="s">
        <v>20</v>
      </c>
      <c r="H281">
        <v>546</v>
      </c>
      <c r="I281" s="9">
        <f t="shared" si="4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2">
        <f>(((L281/60)/60)/24)+DATE(1970,1,1)</f>
        <v>43346.208333333328</v>
      </c>
      <c r="O281" s="12">
        <f>(((M281/60)/60)/24)+DATE(1970,1,1)</f>
        <v>43349.208333333328</v>
      </c>
      <c r="P281" t="b">
        <v>0</v>
      </c>
      <c r="Q281" t="b">
        <v>0</v>
      </c>
      <c r="R281" t="s">
        <v>33</v>
      </c>
      <c r="S281" s="4" t="str">
        <f t="array" ref="S281:T281">_xlfn.TEXTSPLIT(R281,"/")</f>
        <v>theater</v>
      </c>
      <c r="T281" s="4" t="str"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11">
        <f>E282/D282*"100"</f>
        <v>581.44000000000005</v>
      </c>
      <c r="G282" t="s">
        <v>20</v>
      </c>
      <c r="H282">
        <v>393</v>
      </c>
      <c r="I282" s="9">
        <f t="shared" si="4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2">
        <f>(((L282/60)/60)/24)+DATE(1970,1,1)</f>
        <v>43060.25</v>
      </c>
      <c r="O282" s="12">
        <f>(((M282/60)/60)/24)+DATE(1970,1,1)</f>
        <v>43066.25</v>
      </c>
      <c r="P282" t="b">
        <v>0</v>
      </c>
      <c r="Q282" t="b">
        <v>0</v>
      </c>
      <c r="R282" t="s">
        <v>71</v>
      </c>
      <c r="S282" s="4" t="str">
        <f t="array" ref="S282:T282">_xlfn.TEXTSPLIT(R282,"/")</f>
        <v>film &amp; video</v>
      </c>
      <c r="T282" s="4" t="str"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11">
        <f>E283/D283*"100"</f>
        <v>91.520972644376897</v>
      </c>
      <c r="G283" t="s">
        <v>14</v>
      </c>
      <c r="H283">
        <v>2062</v>
      </c>
      <c r="I283" s="9">
        <f t="shared" si="4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2">
        <f>(((L283/60)/60)/24)+DATE(1970,1,1)</f>
        <v>40979.25</v>
      </c>
      <c r="O283" s="12">
        <f>(((M283/60)/60)/24)+DATE(1970,1,1)</f>
        <v>41000.208333333336</v>
      </c>
      <c r="P283" t="b">
        <v>0</v>
      </c>
      <c r="Q283" t="b">
        <v>1</v>
      </c>
      <c r="R283" t="s">
        <v>33</v>
      </c>
      <c r="S283" s="4" t="str">
        <f t="array" ref="S283:T283">_xlfn.TEXTSPLIT(R283,"/")</f>
        <v>theater</v>
      </c>
      <c r="T283" s="4" t="str"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11">
        <f>E284/D284*"100"</f>
        <v>108.04761904761904</v>
      </c>
      <c r="G284" t="s">
        <v>20</v>
      </c>
      <c r="H284">
        <v>133</v>
      </c>
      <c r="I284" s="9">
        <f t="shared" si="4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2">
        <f>(((L284/60)/60)/24)+DATE(1970,1,1)</f>
        <v>42701.25</v>
      </c>
      <c r="O284" s="12">
        <f>(((M284/60)/60)/24)+DATE(1970,1,1)</f>
        <v>42707.25</v>
      </c>
      <c r="P284" t="b">
        <v>0</v>
      </c>
      <c r="Q284" t="b">
        <v>1</v>
      </c>
      <c r="R284" t="s">
        <v>269</v>
      </c>
      <c r="S284" s="4" t="str">
        <f t="array" ref="S284:T284">_xlfn.TEXTSPLIT(R284,"/")</f>
        <v>film &amp; video</v>
      </c>
      <c r="T284" s="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11">
        <f>E285/D285*"100"</f>
        <v>18.728395061728396</v>
      </c>
      <c r="G285" t="s">
        <v>14</v>
      </c>
      <c r="H285">
        <v>29</v>
      </c>
      <c r="I285" s="9">
        <f t="shared" si="4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2">
        <f>(((L285/60)/60)/24)+DATE(1970,1,1)</f>
        <v>42520.208333333328</v>
      </c>
      <c r="O285" s="12">
        <f>(((M285/60)/60)/24)+DATE(1970,1,1)</f>
        <v>42525.208333333328</v>
      </c>
      <c r="P285" t="b">
        <v>0</v>
      </c>
      <c r="Q285" t="b">
        <v>0</v>
      </c>
      <c r="R285" t="s">
        <v>23</v>
      </c>
      <c r="S285" s="4" t="str">
        <f t="array" ref="S285:T285">_xlfn.TEXTSPLIT(R285,"/")</f>
        <v>music</v>
      </c>
      <c r="T285" s="4" t="str"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11">
        <f>E286/D286*"100"</f>
        <v>83.193877551020407</v>
      </c>
      <c r="G286" t="s">
        <v>14</v>
      </c>
      <c r="H286">
        <v>132</v>
      </c>
      <c r="I286" s="9">
        <f t="shared" si="4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2">
        <f>(((L286/60)/60)/24)+DATE(1970,1,1)</f>
        <v>41030.208333333336</v>
      </c>
      <c r="O286" s="12">
        <f>(((M286/60)/60)/24)+DATE(1970,1,1)</f>
        <v>41035.208333333336</v>
      </c>
      <c r="P286" t="b">
        <v>0</v>
      </c>
      <c r="Q286" t="b">
        <v>0</v>
      </c>
      <c r="R286" t="s">
        <v>28</v>
      </c>
      <c r="S286" s="4" t="str">
        <f t="array" ref="S286:T286">_xlfn.TEXTSPLIT(R286,"/")</f>
        <v>technology</v>
      </c>
      <c r="T286" s="4" t="str"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11">
        <f>E287/D287*"100"</f>
        <v>706.33333333333337</v>
      </c>
      <c r="G287" t="s">
        <v>20</v>
      </c>
      <c r="H287">
        <v>254</v>
      </c>
      <c r="I287" s="9">
        <f t="shared" si="4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2">
        <f>(((L287/60)/60)/24)+DATE(1970,1,1)</f>
        <v>42623.208333333328</v>
      </c>
      <c r="O287" s="12">
        <f>(((M287/60)/60)/24)+DATE(1970,1,1)</f>
        <v>42661.208333333328</v>
      </c>
      <c r="P287" t="b">
        <v>0</v>
      </c>
      <c r="Q287" t="b">
        <v>0</v>
      </c>
      <c r="R287" t="s">
        <v>33</v>
      </c>
      <c r="S287" s="4" t="str">
        <f t="array" ref="S287:T287">_xlfn.TEXTSPLIT(R287,"/")</f>
        <v>theater</v>
      </c>
      <c r="T287" s="4" t="str"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11">
        <f>E288/D288*"100"</f>
        <v>17.446030330062445</v>
      </c>
      <c r="G288" t="s">
        <v>74</v>
      </c>
      <c r="H288">
        <v>184</v>
      </c>
      <c r="I288" s="9">
        <f t="shared" si="4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2">
        <f>(((L288/60)/60)/24)+DATE(1970,1,1)</f>
        <v>42697.25</v>
      </c>
      <c r="O288" s="12">
        <f>(((M288/60)/60)/24)+DATE(1970,1,1)</f>
        <v>42704.25</v>
      </c>
      <c r="P288" t="b">
        <v>0</v>
      </c>
      <c r="Q288" t="b">
        <v>0</v>
      </c>
      <c r="R288" t="s">
        <v>33</v>
      </c>
      <c r="S288" s="4" t="str">
        <f t="array" ref="S288:T288">_xlfn.TEXTSPLIT(R288,"/")</f>
        <v>theater</v>
      </c>
      <c r="T288" s="4" t="str"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11">
        <f>E289/D289*"100"</f>
        <v>209.73015873015873</v>
      </c>
      <c r="G289" t="s">
        <v>20</v>
      </c>
      <c r="H289">
        <v>176</v>
      </c>
      <c r="I289" s="9">
        <f t="shared" si="4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2">
        <f>(((L289/60)/60)/24)+DATE(1970,1,1)</f>
        <v>42122.208333333328</v>
      </c>
      <c r="O289" s="12">
        <f>(((M289/60)/60)/24)+DATE(1970,1,1)</f>
        <v>42122.208333333328</v>
      </c>
      <c r="P289" t="b">
        <v>0</v>
      </c>
      <c r="Q289" t="b">
        <v>0</v>
      </c>
      <c r="R289" t="s">
        <v>50</v>
      </c>
      <c r="S289" s="4" t="str">
        <f t="array" ref="S289:T289">_xlfn.TEXTSPLIT(R289,"/")</f>
        <v>music</v>
      </c>
      <c r="T289" s="4" t="str"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11">
        <f>E290/D290*"100"</f>
        <v>97.785714285714292</v>
      </c>
      <c r="G290" t="s">
        <v>14</v>
      </c>
      <c r="H290">
        <v>137</v>
      </c>
      <c r="I290" s="9">
        <f t="shared" si="4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2">
        <f>(((L290/60)/60)/24)+DATE(1970,1,1)</f>
        <v>40982.208333333336</v>
      </c>
      <c r="O290" s="12">
        <f>(((M290/60)/60)/24)+DATE(1970,1,1)</f>
        <v>40983.208333333336</v>
      </c>
      <c r="P290" t="b">
        <v>0</v>
      </c>
      <c r="Q290" t="b">
        <v>1</v>
      </c>
      <c r="R290" t="s">
        <v>148</v>
      </c>
      <c r="S290" s="4" t="str">
        <f t="array" ref="S290:T290">_xlfn.TEXTSPLIT(R290,"/")</f>
        <v>music</v>
      </c>
      <c r="T290" s="4" t="str"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11">
        <f>E291/D291*"100"</f>
        <v>1684.25</v>
      </c>
      <c r="G291" t="s">
        <v>20</v>
      </c>
      <c r="H291">
        <v>337</v>
      </c>
      <c r="I291" s="9">
        <f t="shared" si="4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2">
        <f>(((L291/60)/60)/24)+DATE(1970,1,1)</f>
        <v>42219.208333333328</v>
      </c>
      <c r="O291" s="12">
        <f>(((M291/60)/60)/24)+DATE(1970,1,1)</f>
        <v>42222.208333333328</v>
      </c>
      <c r="P291" t="b">
        <v>0</v>
      </c>
      <c r="Q291" t="b">
        <v>0</v>
      </c>
      <c r="R291" t="s">
        <v>33</v>
      </c>
      <c r="S291" s="4" t="str">
        <f t="array" ref="S291:T291">_xlfn.TEXTSPLIT(R291,"/")</f>
        <v>theater</v>
      </c>
      <c r="T291" s="4" t="str"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11">
        <f>E292/D292*"100"</f>
        <v>54.402135231316727</v>
      </c>
      <c r="G292" t="s">
        <v>14</v>
      </c>
      <c r="H292">
        <v>908</v>
      </c>
      <c r="I292" s="9">
        <f t="shared" si="4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2">
        <f>(((L292/60)/60)/24)+DATE(1970,1,1)</f>
        <v>41404.208333333336</v>
      </c>
      <c r="O292" s="12">
        <f>(((M292/60)/60)/24)+DATE(1970,1,1)</f>
        <v>41436.208333333336</v>
      </c>
      <c r="P292" t="b">
        <v>0</v>
      </c>
      <c r="Q292" t="b">
        <v>1</v>
      </c>
      <c r="R292" t="s">
        <v>42</v>
      </c>
      <c r="S292" s="4" t="str">
        <f t="array" ref="S292:T292">_xlfn.TEXTSPLIT(R292,"/")</f>
        <v>film &amp; video</v>
      </c>
      <c r="T292" s="4" t="str"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11">
        <f>E293/D293*"100"</f>
        <v>456.61111111111109</v>
      </c>
      <c r="G293" t="s">
        <v>20</v>
      </c>
      <c r="H293">
        <v>107</v>
      </c>
      <c r="I293" s="9">
        <f t="shared" si="4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2">
        <f>(((L293/60)/60)/24)+DATE(1970,1,1)</f>
        <v>40831.208333333336</v>
      </c>
      <c r="O293" s="12">
        <f>(((M293/60)/60)/24)+DATE(1970,1,1)</f>
        <v>40835.208333333336</v>
      </c>
      <c r="P293" t="b">
        <v>1</v>
      </c>
      <c r="Q293" t="b">
        <v>0</v>
      </c>
      <c r="R293" t="s">
        <v>28</v>
      </c>
      <c r="S293" s="4" t="str">
        <f t="array" ref="S293:T293">_xlfn.TEXTSPLIT(R293,"/")</f>
        <v>technology</v>
      </c>
      <c r="T293" s="4" t="str"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11">
        <f>E294/D294*"100"</f>
        <v>9.8219178082191778</v>
      </c>
      <c r="G294" t="s">
        <v>14</v>
      </c>
      <c r="H294">
        <v>10</v>
      </c>
      <c r="I294" s="9">
        <f t="shared" si="4"/>
        <v>71.7</v>
      </c>
      <c r="J294" t="s">
        <v>21</v>
      </c>
      <c r="K294" t="s">
        <v>22</v>
      </c>
      <c r="L294">
        <v>1331874000</v>
      </c>
      <c r="M294">
        <v>1333429200</v>
      </c>
      <c r="N294" s="12">
        <f>(((L294/60)/60)/24)+DATE(1970,1,1)</f>
        <v>40984.208333333336</v>
      </c>
      <c r="O294" s="12">
        <f>(((M294/60)/60)/24)+DATE(1970,1,1)</f>
        <v>41002.208333333336</v>
      </c>
      <c r="P294" t="b">
        <v>0</v>
      </c>
      <c r="Q294" t="b">
        <v>0</v>
      </c>
      <c r="R294" t="s">
        <v>17</v>
      </c>
      <c r="S294" s="4" t="str">
        <f t="array" ref="S294:T294">_xlfn.TEXTSPLIT(R294,"/")</f>
        <v>food</v>
      </c>
      <c r="T294" s="4" t="str"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11">
        <f>E295/D295*"100"</f>
        <v>16.384615384615383</v>
      </c>
      <c r="G295" t="s">
        <v>74</v>
      </c>
      <c r="H295">
        <v>32</v>
      </c>
      <c r="I295" s="9">
        <f t="shared" si="4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2">
        <f>(((L295/60)/60)/24)+DATE(1970,1,1)</f>
        <v>40456.208333333336</v>
      </c>
      <c r="O295" s="12">
        <f>(((M295/60)/60)/24)+DATE(1970,1,1)</f>
        <v>40465.208333333336</v>
      </c>
      <c r="P295" t="b">
        <v>0</v>
      </c>
      <c r="Q295" t="b">
        <v>0</v>
      </c>
      <c r="R295" t="s">
        <v>33</v>
      </c>
      <c r="S295" s="4" t="str">
        <f t="array" ref="S295:T295">_xlfn.TEXTSPLIT(R295,"/")</f>
        <v>theater</v>
      </c>
      <c r="T295" s="4" t="str"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11">
        <f>E296/D296*"100"</f>
        <v>1339.6666666666667</v>
      </c>
      <c r="G296" t="s">
        <v>20</v>
      </c>
      <c r="H296">
        <v>183</v>
      </c>
      <c r="I296" s="9">
        <f t="shared" si="4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2">
        <f>(((L296/60)/60)/24)+DATE(1970,1,1)</f>
        <v>43399.208333333328</v>
      </c>
      <c r="O296" s="12">
        <f>(((M296/60)/60)/24)+DATE(1970,1,1)</f>
        <v>43411.25</v>
      </c>
      <c r="P296" t="b">
        <v>0</v>
      </c>
      <c r="Q296" t="b">
        <v>0</v>
      </c>
      <c r="R296" t="s">
        <v>33</v>
      </c>
      <c r="S296" s="4" t="str">
        <f t="array" ref="S296:T296">_xlfn.TEXTSPLIT(R296,"/")</f>
        <v>theater</v>
      </c>
      <c r="T296" s="4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11">
        <f>E297/D297*"100"</f>
        <v>35.650077760497666</v>
      </c>
      <c r="G297" t="s">
        <v>14</v>
      </c>
      <c r="H297">
        <v>1910</v>
      </c>
      <c r="I297" s="9">
        <f t="shared" si="4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2">
        <f>(((L297/60)/60)/24)+DATE(1970,1,1)</f>
        <v>41562.208333333336</v>
      </c>
      <c r="O297" s="12">
        <f>(((M297/60)/60)/24)+DATE(1970,1,1)</f>
        <v>41587.25</v>
      </c>
      <c r="P297" t="b">
        <v>0</v>
      </c>
      <c r="Q297" t="b">
        <v>0</v>
      </c>
      <c r="R297" t="s">
        <v>33</v>
      </c>
      <c r="S297" s="4" t="str">
        <f t="array" ref="S297:T297">_xlfn.TEXTSPLIT(R297,"/")</f>
        <v>theater</v>
      </c>
      <c r="T297" s="4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11">
        <f>E298/D298*"100"</f>
        <v>54.950819672131146</v>
      </c>
      <c r="G298" t="s">
        <v>14</v>
      </c>
      <c r="H298">
        <v>38</v>
      </c>
      <c r="I298" s="9">
        <f t="shared" si="4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2">
        <f>(((L298/60)/60)/24)+DATE(1970,1,1)</f>
        <v>43493.25</v>
      </c>
      <c r="O298" s="12">
        <f>(((M298/60)/60)/24)+DATE(1970,1,1)</f>
        <v>43515.25</v>
      </c>
      <c r="P298" t="b">
        <v>0</v>
      </c>
      <c r="Q298" t="b">
        <v>0</v>
      </c>
      <c r="R298" t="s">
        <v>33</v>
      </c>
      <c r="S298" s="4" t="str">
        <f t="array" ref="S298:T298">_xlfn.TEXTSPLIT(R298,"/")</f>
        <v>theater</v>
      </c>
      <c r="T298" s="4" t="str"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11">
        <f>E299/D299*"100"</f>
        <v>94.236111111111114</v>
      </c>
      <c r="G299" t="s">
        <v>14</v>
      </c>
      <c r="H299">
        <v>104</v>
      </c>
      <c r="I299" s="9">
        <f t="shared" si="4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2">
        <f>(((L299/60)/60)/24)+DATE(1970,1,1)</f>
        <v>41653.25</v>
      </c>
      <c r="O299" s="12">
        <f>(((M299/60)/60)/24)+DATE(1970,1,1)</f>
        <v>41662.25</v>
      </c>
      <c r="P299" t="b">
        <v>0</v>
      </c>
      <c r="Q299" t="b">
        <v>1</v>
      </c>
      <c r="R299" t="s">
        <v>33</v>
      </c>
      <c r="S299" s="4" t="str">
        <f t="array" ref="S299:T299">_xlfn.TEXTSPLIT(R299,"/")</f>
        <v>theater</v>
      </c>
      <c r="T299" s="4" t="str"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11">
        <f>E300/D300*"100"</f>
        <v>143.91428571428571</v>
      </c>
      <c r="G300" t="s">
        <v>20</v>
      </c>
      <c r="H300">
        <v>72</v>
      </c>
      <c r="I300" s="9">
        <f t="shared" si="4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2">
        <f>(((L300/60)/60)/24)+DATE(1970,1,1)</f>
        <v>42426.25</v>
      </c>
      <c r="O300" s="12">
        <f>(((M300/60)/60)/24)+DATE(1970,1,1)</f>
        <v>42444.208333333328</v>
      </c>
      <c r="P300" t="b">
        <v>0</v>
      </c>
      <c r="Q300" t="b">
        <v>1</v>
      </c>
      <c r="R300" t="s">
        <v>23</v>
      </c>
      <c r="S300" s="4" t="str">
        <f t="array" ref="S300:T300">_xlfn.TEXTSPLIT(R300,"/")</f>
        <v>music</v>
      </c>
      <c r="T300" s="4" t="str"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11">
        <f>E301/D301*"100"</f>
        <v>51.421052631578945</v>
      </c>
      <c r="G301" t="s">
        <v>14</v>
      </c>
      <c r="H301">
        <v>49</v>
      </c>
      <c r="I301" s="9">
        <f t="shared" si="4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2">
        <f>(((L301/60)/60)/24)+DATE(1970,1,1)</f>
        <v>42432.25</v>
      </c>
      <c r="O301" s="12">
        <f>(((M301/60)/60)/24)+DATE(1970,1,1)</f>
        <v>42488.208333333328</v>
      </c>
      <c r="P301" t="b">
        <v>0</v>
      </c>
      <c r="Q301" t="b">
        <v>0</v>
      </c>
      <c r="R301" t="s">
        <v>17</v>
      </c>
      <c r="S301" s="4" t="str">
        <f t="array" ref="S301:T301">_xlfn.TEXTSPLIT(R301,"/")</f>
        <v>food</v>
      </c>
      <c r="T301" s="4" t="str"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11">
        <f>E302/D302*"100"</f>
        <v>5</v>
      </c>
      <c r="G302" t="s">
        <v>14</v>
      </c>
      <c r="H302">
        <v>1</v>
      </c>
      <c r="I302" s="9">
        <f t="shared" si="4"/>
        <v>5</v>
      </c>
      <c r="J302" t="s">
        <v>36</v>
      </c>
      <c r="K302" t="s">
        <v>37</v>
      </c>
      <c r="L302">
        <v>1504069200</v>
      </c>
      <c r="M302">
        <v>1504155600</v>
      </c>
      <c r="N302" s="12">
        <f>(((L302/60)/60)/24)+DATE(1970,1,1)</f>
        <v>42977.208333333328</v>
      </c>
      <c r="O302" s="12">
        <f>(((M302/60)/60)/24)+DATE(1970,1,1)</f>
        <v>42978.208333333328</v>
      </c>
      <c r="P302" t="b">
        <v>0</v>
      </c>
      <c r="Q302" t="b">
        <v>1</v>
      </c>
      <c r="R302" t="s">
        <v>68</v>
      </c>
      <c r="S302" s="4" t="str">
        <f t="array" ref="S302:T302">_xlfn.TEXTSPLIT(R302,"/")</f>
        <v>publishing</v>
      </c>
      <c r="T302" s="4" t="str"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11">
        <f>E303/D303*"100"</f>
        <v>1344.6666666666667</v>
      </c>
      <c r="G303" t="s">
        <v>20</v>
      </c>
      <c r="H303">
        <v>295</v>
      </c>
      <c r="I303" s="9">
        <f t="shared" si="4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2">
        <f>(((L303/60)/60)/24)+DATE(1970,1,1)</f>
        <v>42061.25</v>
      </c>
      <c r="O303" s="12">
        <f>(((M303/60)/60)/24)+DATE(1970,1,1)</f>
        <v>42078.208333333328</v>
      </c>
      <c r="P303" t="b">
        <v>0</v>
      </c>
      <c r="Q303" t="b">
        <v>0</v>
      </c>
      <c r="R303" t="s">
        <v>42</v>
      </c>
      <c r="S303" s="4" t="str">
        <f t="array" ref="S303:T303">_xlfn.TEXTSPLIT(R303,"/")</f>
        <v>film &amp; video</v>
      </c>
      <c r="T303" s="4" t="str"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11">
        <f>E304/D304*"100"</f>
        <v>31.844940867279899</v>
      </c>
      <c r="G304" t="s">
        <v>14</v>
      </c>
      <c r="H304">
        <v>245</v>
      </c>
      <c r="I304" s="9">
        <f t="shared" si="4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2">
        <f>(((L304/60)/60)/24)+DATE(1970,1,1)</f>
        <v>43345.208333333328</v>
      </c>
      <c r="O304" s="12">
        <f>(((M304/60)/60)/24)+DATE(1970,1,1)</f>
        <v>43359.208333333328</v>
      </c>
      <c r="P304" t="b">
        <v>0</v>
      </c>
      <c r="Q304" t="b">
        <v>0</v>
      </c>
      <c r="R304" t="s">
        <v>33</v>
      </c>
      <c r="S304" s="4" t="str">
        <f t="array" ref="S304:T304">_xlfn.TEXTSPLIT(R304,"/")</f>
        <v>theater</v>
      </c>
      <c r="T304" s="4" t="str"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11">
        <f>E305/D305*"100"</f>
        <v>82.617647058823536</v>
      </c>
      <c r="G305" t="s">
        <v>14</v>
      </c>
      <c r="H305">
        <v>32</v>
      </c>
      <c r="I305" s="9">
        <f t="shared" si="4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2">
        <f>(((L305/60)/60)/24)+DATE(1970,1,1)</f>
        <v>42376.25</v>
      </c>
      <c r="O305" s="12">
        <f>(((M305/60)/60)/24)+DATE(1970,1,1)</f>
        <v>42381.25</v>
      </c>
      <c r="P305" t="b">
        <v>0</v>
      </c>
      <c r="Q305" t="b">
        <v>0</v>
      </c>
      <c r="R305" t="s">
        <v>60</v>
      </c>
      <c r="S305" s="4" t="str">
        <f t="array" ref="S305:T305">_xlfn.TEXTSPLIT(R305,"/")</f>
        <v>music</v>
      </c>
      <c r="T305" s="4" t="str"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11">
        <f>E306/D306*"100"</f>
        <v>546.14285714285722</v>
      </c>
      <c r="G306" t="s">
        <v>20</v>
      </c>
      <c r="H306">
        <v>142</v>
      </c>
      <c r="I306" s="9">
        <f t="shared" si="4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2">
        <f>(((L306/60)/60)/24)+DATE(1970,1,1)</f>
        <v>42589.208333333328</v>
      </c>
      <c r="O306" s="12">
        <f>(((M306/60)/60)/24)+DATE(1970,1,1)</f>
        <v>42630.208333333328</v>
      </c>
      <c r="P306" t="b">
        <v>0</v>
      </c>
      <c r="Q306" t="b">
        <v>0</v>
      </c>
      <c r="R306" t="s">
        <v>42</v>
      </c>
      <c r="S306" s="4" t="str">
        <f t="array" ref="S306:T306">_xlfn.TEXTSPLIT(R306,"/")</f>
        <v>film &amp; video</v>
      </c>
      <c r="T306" s="4" t="str"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11">
        <f>E307/D307*"100"</f>
        <v>286.21428571428572</v>
      </c>
      <c r="G307" t="s">
        <v>20</v>
      </c>
      <c r="H307">
        <v>85</v>
      </c>
      <c r="I307" s="9">
        <f t="shared" si="4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2">
        <f>(((L307/60)/60)/24)+DATE(1970,1,1)</f>
        <v>42448.208333333328</v>
      </c>
      <c r="O307" s="12">
        <f>(((M307/60)/60)/24)+DATE(1970,1,1)</f>
        <v>42489.208333333328</v>
      </c>
      <c r="P307" t="b">
        <v>0</v>
      </c>
      <c r="Q307" t="b">
        <v>0</v>
      </c>
      <c r="R307" t="s">
        <v>33</v>
      </c>
      <c r="S307" s="4" t="str">
        <f t="array" ref="S307:T307">_xlfn.TEXTSPLIT(R307,"/")</f>
        <v>theater</v>
      </c>
      <c r="T307" s="4" t="str"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11">
        <f>E308/D308*"100"</f>
        <v>7.9076923076923071</v>
      </c>
      <c r="G308" t="s">
        <v>14</v>
      </c>
      <c r="H308">
        <v>7</v>
      </c>
      <c r="I308" s="9">
        <f t="shared" si="4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2">
        <f>(((L308/60)/60)/24)+DATE(1970,1,1)</f>
        <v>42930.208333333328</v>
      </c>
      <c r="O308" s="12">
        <f>(((M308/60)/60)/24)+DATE(1970,1,1)</f>
        <v>42933.208333333328</v>
      </c>
      <c r="P308" t="b">
        <v>0</v>
      </c>
      <c r="Q308" t="b">
        <v>1</v>
      </c>
      <c r="R308" t="s">
        <v>33</v>
      </c>
      <c r="S308" s="4" t="str">
        <f t="array" ref="S308:T308">_xlfn.TEXTSPLIT(R308,"/")</f>
        <v>theater</v>
      </c>
      <c r="T308" s="4" t="str"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11">
        <f>E309/D309*"100"</f>
        <v>132.13677811550153</v>
      </c>
      <c r="G309" t="s">
        <v>20</v>
      </c>
      <c r="H309">
        <v>659</v>
      </c>
      <c r="I309" s="9">
        <f t="shared" si="4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2">
        <f>(((L309/60)/60)/24)+DATE(1970,1,1)</f>
        <v>41066.208333333336</v>
      </c>
      <c r="O309" s="12">
        <f>(((M309/60)/60)/24)+DATE(1970,1,1)</f>
        <v>41086.208333333336</v>
      </c>
      <c r="P309" t="b">
        <v>0</v>
      </c>
      <c r="Q309" t="b">
        <v>1</v>
      </c>
      <c r="R309" t="s">
        <v>119</v>
      </c>
      <c r="S309" s="4" t="str">
        <f t="array" ref="S309:T309">_xlfn.TEXTSPLIT(R309,"/")</f>
        <v>publishing</v>
      </c>
      <c r="T309" s="4" t="str"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11">
        <f>E310/D310*"100"</f>
        <v>74.077834179357026</v>
      </c>
      <c r="G310" t="s">
        <v>14</v>
      </c>
      <c r="H310">
        <v>803</v>
      </c>
      <c r="I310" s="9">
        <f t="shared" si="4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2">
        <f>(((L310/60)/60)/24)+DATE(1970,1,1)</f>
        <v>40651.208333333336</v>
      </c>
      <c r="O310" s="12">
        <f>(((M310/60)/60)/24)+DATE(1970,1,1)</f>
        <v>40652.208333333336</v>
      </c>
      <c r="P310" t="b">
        <v>0</v>
      </c>
      <c r="Q310" t="b">
        <v>0</v>
      </c>
      <c r="R310" t="s">
        <v>33</v>
      </c>
      <c r="S310" s="4" t="str">
        <f t="array" ref="S310:T310">_xlfn.TEXTSPLIT(R310,"/")</f>
        <v>theater</v>
      </c>
      <c r="T310" s="4" t="str"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11">
        <f>E311/D311*"100"</f>
        <v>75.292682926829272</v>
      </c>
      <c r="G311" t="s">
        <v>74</v>
      </c>
      <c r="H311">
        <v>75</v>
      </c>
      <c r="I311" s="9">
        <f t="shared" si="4"/>
        <v>41.16</v>
      </c>
      <c r="J311" t="s">
        <v>21</v>
      </c>
      <c r="K311" t="s">
        <v>22</v>
      </c>
      <c r="L311">
        <v>1316581200</v>
      </c>
      <c r="M311">
        <v>1318309200</v>
      </c>
      <c r="N311" s="12">
        <f>(((L311/60)/60)/24)+DATE(1970,1,1)</f>
        <v>40807.208333333336</v>
      </c>
      <c r="O311" s="12">
        <f>(((M311/60)/60)/24)+DATE(1970,1,1)</f>
        <v>40827.208333333336</v>
      </c>
      <c r="P311" t="b">
        <v>0</v>
      </c>
      <c r="Q311" t="b">
        <v>1</v>
      </c>
      <c r="R311" t="s">
        <v>60</v>
      </c>
      <c r="S311" s="4" t="str">
        <f t="array" ref="S311:T311">_xlfn.TEXTSPLIT(R311,"/")</f>
        <v>music</v>
      </c>
      <c r="T311" s="4" t="str"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11">
        <f>E312/D312*"100"</f>
        <v>20.333333333333332</v>
      </c>
      <c r="G312" t="s">
        <v>14</v>
      </c>
      <c r="H312">
        <v>16</v>
      </c>
      <c r="I312" s="9">
        <f t="shared" si="4"/>
        <v>99.125</v>
      </c>
      <c r="J312" t="s">
        <v>21</v>
      </c>
      <c r="K312" t="s">
        <v>22</v>
      </c>
      <c r="L312">
        <v>1270789200</v>
      </c>
      <c r="M312">
        <v>1272171600</v>
      </c>
      <c r="N312" s="12">
        <f>(((L312/60)/60)/24)+DATE(1970,1,1)</f>
        <v>40277.208333333336</v>
      </c>
      <c r="O312" s="12">
        <f>(((M312/60)/60)/24)+DATE(1970,1,1)</f>
        <v>40293.208333333336</v>
      </c>
      <c r="P312" t="b">
        <v>0</v>
      </c>
      <c r="Q312" t="b">
        <v>0</v>
      </c>
      <c r="R312" t="s">
        <v>89</v>
      </c>
      <c r="S312" s="4" t="str">
        <f t="array" ref="S312:T312">_xlfn.TEXTSPLIT(R312,"/")</f>
        <v>games</v>
      </c>
      <c r="T312" s="4" t="str"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11">
        <f>E313/D313*"100"</f>
        <v>203.36507936507937</v>
      </c>
      <c r="G313" t="s">
        <v>20</v>
      </c>
      <c r="H313">
        <v>121</v>
      </c>
      <c r="I313" s="9">
        <f t="shared" si="4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2">
        <f>(((L313/60)/60)/24)+DATE(1970,1,1)</f>
        <v>40590.25</v>
      </c>
      <c r="O313" s="12">
        <f>(((M313/60)/60)/24)+DATE(1970,1,1)</f>
        <v>40602.25</v>
      </c>
      <c r="P313" t="b">
        <v>0</v>
      </c>
      <c r="Q313" t="b">
        <v>0</v>
      </c>
      <c r="R313" t="s">
        <v>33</v>
      </c>
      <c r="S313" s="4" t="str">
        <f t="array" ref="S313:T313">_xlfn.TEXTSPLIT(R313,"/")</f>
        <v>theater</v>
      </c>
      <c r="T313" s="4" t="str"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11">
        <f>E314/D314*"100"</f>
        <v>310.2284263959391</v>
      </c>
      <c r="G314" t="s">
        <v>20</v>
      </c>
      <c r="H314">
        <v>3742</v>
      </c>
      <c r="I314" s="9">
        <f t="shared" si="4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2">
        <f>(((L314/60)/60)/24)+DATE(1970,1,1)</f>
        <v>41572.208333333336</v>
      </c>
      <c r="O314" s="12">
        <f>(((M314/60)/60)/24)+DATE(1970,1,1)</f>
        <v>41579.208333333336</v>
      </c>
      <c r="P314" t="b">
        <v>0</v>
      </c>
      <c r="Q314" t="b">
        <v>0</v>
      </c>
      <c r="R314" t="s">
        <v>33</v>
      </c>
      <c r="S314" s="4" t="str">
        <f t="array" ref="S314:T314">_xlfn.TEXTSPLIT(R314,"/")</f>
        <v>theater</v>
      </c>
      <c r="T314" s="4" t="str"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11">
        <f>E315/D315*"100"</f>
        <v>395.31818181818181</v>
      </c>
      <c r="G315" t="s">
        <v>20</v>
      </c>
      <c r="H315">
        <v>223</v>
      </c>
      <c r="I315" s="9">
        <f t="shared" si="4"/>
        <v>39</v>
      </c>
      <c r="J315" t="s">
        <v>21</v>
      </c>
      <c r="K315" t="s">
        <v>22</v>
      </c>
      <c r="L315">
        <v>1330322400</v>
      </c>
      <c r="M315">
        <v>1330495200</v>
      </c>
      <c r="N315" s="12">
        <f>(((L315/60)/60)/24)+DATE(1970,1,1)</f>
        <v>40966.25</v>
      </c>
      <c r="O315" s="12">
        <f>(((M315/60)/60)/24)+DATE(1970,1,1)</f>
        <v>40968.25</v>
      </c>
      <c r="P315" t="b">
        <v>0</v>
      </c>
      <c r="Q315" t="b">
        <v>0</v>
      </c>
      <c r="R315" t="s">
        <v>23</v>
      </c>
      <c r="S315" s="4" t="str">
        <f t="array" ref="S315:T315">_xlfn.TEXTSPLIT(R315,"/")</f>
        <v>music</v>
      </c>
      <c r="T315" s="4" t="str"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11">
        <f>E316/D316*"100"</f>
        <v>294.71428571428572</v>
      </c>
      <c r="G316" t="s">
        <v>20</v>
      </c>
      <c r="H316">
        <v>133</v>
      </c>
      <c r="I316" s="9">
        <f t="shared" si="4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2">
        <f>(((L316/60)/60)/24)+DATE(1970,1,1)</f>
        <v>43536.208333333328</v>
      </c>
      <c r="O316" s="12">
        <f>(((M316/60)/60)/24)+DATE(1970,1,1)</f>
        <v>43541.208333333328</v>
      </c>
      <c r="P316" t="b">
        <v>0</v>
      </c>
      <c r="Q316" t="b">
        <v>1</v>
      </c>
      <c r="R316" t="s">
        <v>42</v>
      </c>
      <c r="S316" s="4" t="str">
        <f t="array" ref="S316:T316">_xlfn.TEXTSPLIT(R316,"/")</f>
        <v>film &amp; video</v>
      </c>
      <c r="T316" s="4" t="str"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11">
        <f>E317/D317*"100"</f>
        <v>33.89473684210526</v>
      </c>
      <c r="G317" t="s">
        <v>14</v>
      </c>
      <c r="H317">
        <v>31</v>
      </c>
      <c r="I317" s="9">
        <f t="shared" si="4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2">
        <f>(((L317/60)/60)/24)+DATE(1970,1,1)</f>
        <v>41783.208333333336</v>
      </c>
      <c r="O317" s="12">
        <f>(((M317/60)/60)/24)+DATE(1970,1,1)</f>
        <v>41812.208333333336</v>
      </c>
      <c r="P317" t="b">
        <v>0</v>
      </c>
      <c r="Q317" t="b">
        <v>0</v>
      </c>
      <c r="R317" t="s">
        <v>33</v>
      </c>
      <c r="S317" s="4" t="str">
        <f t="array" ref="S317:T317">_xlfn.TEXTSPLIT(R317,"/")</f>
        <v>theater</v>
      </c>
      <c r="T317" s="4" t="str"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11">
        <f>E318/D318*"100"</f>
        <v>66.677083333333329</v>
      </c>
      <c r="G318" t="s">
        <v>14</v>
      </c>
      <c r="H318">
        <v>108</v>
      </c>
      <c r="I318" s="9">
        <f t="shared" si="4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2">
        <f>(((L318/60)/60)/24)+DATE(1970,1,1)</f>
        <v>43788.25</v>
      </c>
      <c r="O318" s="12">
        <f>(((M318/60)/60)/24)+DATE(1970,1,1)</f>
        <v>43789.25</v>
      </c>
      <c r="P318" t="b">
        <v>0</v>
      </c>
      <c r="Q318" t="b">
        <v>1</v>
      </c>
      <c r="R318" t="s">
        <v>17</v>
      </c>
      <c r="S318" s="4" t="str">
        <f t="array" ref="S318:T318">_xlfn.TEXTSPLIT(R318,"/")</f>
        <v>food</v>
      </c>
      <c r="T318" s="4" t="str"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11">
        <f>E319/D319*"100"</f>
        <v>19.227272727272727</v>
      </c>
      <c r="G319" t="s">
        <v>14</v>
      </c>
      <c r="H319">
        <v>30</v>
      </c>
      <c r="I319" s="9">
        <f t="shared" si="4"/>
        <v>42.3</v>
      </c>
      <c r="J319" t="s">
        <v>21</v>
      </c>
      <c r="K319" t="s">
        <v>22</v>
      </c>
      <c r="L319">
        <v>1494738000</v>
      </c>
      <c r="M319">
        <v>1495861200</v>
      </c>
      <c r="N319" s="12">
        <f>(((L319/60)/60)/24)+DATE(1970,1,1)</f>
        <v>42869.208333333328</v>
      </c>
      <c r="O319" s="12">
        <f>(((M319/60)/60)/24)+DATE(1970,1,1)</f>
        <v>42882.208333333328</v>
      </c>
      <c r="P319" t="b">
        <v>0</v>
      </c>
      <c r="Q319" t="b">
        <v>0</v>
      </c>
      <c r="R319" t="s">
        <v>33</v>
      </c>
      <c r="S319" s="4" t="str">
        <f t="array" ref="S319:T319">_xlfn.TEXTSPLIT(R319,"/")</f>
        <v>theater</v>
      </c>
      <c r="T319" s="4" t="str"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11">
        <f>E320/D320*"100"</f>
        <v>15.842105263157894</v>
      </c>
      <c r="G320" t="s">
        <v>14</v>
      </c>
      <c r="H320">
        <v>17</v>
      </c>
      <c r="I320" s="9">
        <f t="shared" si="4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2">
        <f>(((L320/60)/60)/24)+DATE(1970,1,1)</f>
        <v>41684.25</v>
      </c>
      <c r="O320" s="12">
        <f>(((M320/60)/60)/24)+DATE(1970,1,1)</f>
        <v>41686.25</v>
      </c>
      <c r="P320" t="b">
        <v>0</v>
      </c>
      <c r="Q320" t="b">
        <v>0</v>
      </c>
      <c r="R320" t="s">
        <v>23</v>
      </c>
      <c r="S320" s="4" t="str">
        <f t="array" ref="S320:T320">_xlfn.TEXTSPLIT(R320,"/")</f>
        <v>music</v>
      </c>
      <c r="T320" s="4" t="str"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11">
        <f>E321/D321*"100"</f>
        <v>38.702380952380956</v>
      </c>
      <c r="G321" t="s">
        <v>74</v>
      </c>
      <c r="H321">
        <v>64</v>
      </c>
      <c r="I321" s="9">
        <f t="shared" si="4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2">
        <f>(((L321/60)/60)/24)+DATE(1970,1,1)</f>
        <v>40402.208333333336</v>
      </c>
      <c r="O321" s="12">
        <f>(((M321/60)/60)/24)+DATE(1970,1,1)</f>
        <v>40426.208333333336</v>
      </c>
      <c r="P321" t="b">
        <v>0</v>
      </c>
      <c r="Q321" t="b">
        <v>0</v>
      </c>
      <c r="R321" t="s">
        <v>28</v>
      </c>
      <c r="S321" s="4" t="str">
        <f t="array" ref="S321:T321">_xlfn.TEXTSPLIT(R321,"/")</f>
        <v>technology</v>
      </c>
      <c r="T321" s="4" t="str"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11">
        <f>E322/D322*"100"</f>
        <v>9.5876777251184837</v>
      </c>
      <c r="G322" t="s">
        <v>14</v>
      </c>
      <c r="H322">
        <v>80</v>
      </c>
      <c r="I322" s="9">
        <f t="shared" si="4"/>
        <v>101.15</v>
      </c>
      <c r="J322" t="s">
        <v>21</v>
      </c>
      <c r="K322" t="s">
        <v>22</v>
      </c>
      <c r="L322">
        <v>1305003600</v>
      </c>
      <c r="M322">
        <v>1305781200</v>
      </c>
      <c r="N322" s="12">
        <f>(((L322/60)/60)/24)+DATE(1970,1,1)</f>
        <v>40673.208333333336</v>
      </c>
      <c r="O322" s="12">
        <f>(((M322/60)/60)/24)+DATE(1970,1,1)</f>
        <v>40682.208333333336</v>
      </c>
      <c r="P322" t="b">
        <v>0</v>
      </c>
      <c r="Q322" t="b">
        <v>0</v>
      </c>
      <c r="R322" t="s">
        <v>119</v>
      </c>
      <c r="S322" s="4" t="str">
        <f t="array" ref="S322:T322">_xlfn.TEXTSPLIT(R322,"/")</f>
        <v>publishing</v>
      </c>
      <c r="T322" s="4" t="str"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11">
        <f>E323/D323*"100"</f>
        <v>94.144366197183089</v>
      </c>
      <c r="G323" t="s">
        <v>14</v>
      </c>
      <c r="H323">
        <v>2468</v>
      </c>
      <c r="I323" s="9">
        <f t="shared" si="4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2">
        <f>(((L323/60)/60)/24)+DATE(1970,1,1)</f>
        <v>40634.208333333336</v>
      </c>
      <c r="O323" s="12">
        <f>(((M323/60)/60)/24)+DATE(1970,1,1)</f>
        <v>40642.208333333336</v>
      </c>
      <c r="P323" t="b">
        <v>0</v>
      </c>
      <c r="Q323" t="b">
        <v>0</v>
      </c>
      <c r="R323" t="s">
        <v>100</v>
      </c>
      <c r="S323" s="4" t="str">
        <f t="array" ref="S323:T323">_xlfn.TEXTSPLIT(R323,"/")</f>
        <v>film &amp; video</v>
      </c>
      <c r="T323" s="4" t="str"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11">
        <f>E324/D324*"100"</f>
        <v>166.56234096692114</v>
      </c>
      <c r="G324" t="s">
        <v>20</v>
      </c>
      <c r="H324">
        <v>5168</v>
      </c>
      <c r="I324" s="9">
        <f t="shared" ref="I324:I387" si="5">IFERROR(E324/H324,0)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2">
        <f>(((L324/60)/60)/24)+DATE(1970,1,1)</f>
        <v>40507.25</v>
      </c>
      <c r="O324" s="12">
        <f>(((M324/60)/60)/24)+DATE(1970,1,1)</f>
        <v>40520.25</v>
      </c>
      <c r="P324" t="b">
        <v>0</v>
      </c>
      <c r="Q324" t="b">
        <v>0</v>
      </c>
      <c r="R324" t="s">
        <v>33</v>
      </c>
      <c r="S324" s="4" t="str">
        <f t="array" ref="S324:T324">_xlfn.TEXTSPLIT(R324,"/")</f>
        <v>theater</v>
      </c>
      <c r="T324" s="4" t="str"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11">
        <f>E325/D325*"100"</f>
        <v>24.134831460674157</v>
      </c>
      <c r="G325" t="s">
        <v>14</v>
      </c>
      <c r="H325">
        <v>26</v>
      </c>
      <c r="I325" s="9">
        <f t="shared" si="5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2">
        <f>(((L325/60)/60)/24)+DATE(1970,1,1)</f>
        <v>41725.208333333336</v>
      </c>
      <c r="O325" s="12">
        <f>(((M325/60)/60)/24)+DATE(1970,1,1)</f>
        <v>41727.208333333336</v>
      </c>
      <c r="P325" t="b">
        <v>0</v>
      </c>
      <c r="Q325" t="b">
        <v>0</v>
      </c>
      <c r="R325" t="s">
        <v>42</v>
      </c>
      <c r="S325" s="4" t="str">
        <f t="array" ref="S325:T325">_xlfn.TEXTSPLIT(R325,"/")</f>
        <v>film &amp; video</v>
      </c>
      <c r="T325" s="4" t="str"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11">
        <f>E326/D326*"100"</f>
        <v>164.05633802816902</v>
      </c>
      <c r="G326" t="s">
        <v>20</v>
      </c>
      <c r="H326">
        <v>307</v>
      </c>
      <c r="I326" s="9">
        <f t="shared" si="5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2">
        <f>(((L326/60)/60)/24)+DATE(1970,1,1)</f>
        <v>42176.208333333328</v>
      </c>
      <c r="O326" s="12">
        <f>(((M326/60)/60)/24)+DATE(1970,1,1)</f>
        <v>42188.208333333328</v>
      </c>
      <c r="P326" t="b">
        <v>0</v>
      </c>
      <c r="Q326" t="b">
        <v>1</v>
      </c>
      <c r="R326" t="s">
        <v>33</v>
      </c>
      <c r="S326" s="4" t="str">
        <f t="array" ref="S326:T326">_xlfn.TEXTSPLIT(R326,"/")</f>
        <v>theater</v>
      </c>
      <c r="T326" s="4" t="str"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11">
        <f>E327/D327*"100"</f>
        <v>90.723076923076931</v>
      </c>
      <c r="G327" t="s">
        <v>14</v>
      </c>
      <c r="H327">
        <v>73</v>
      </c>
      <c r="I327" s="9">
        <f t="shared" si="5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2">
        <f>(((L327/60)/60)/24)+DATE(1970,1,1)</f>
        <v>43267.208333333328</v>
      </c>
      <c r="O327" s="12">
        <f>(((M327/60)/60)/24)+DATE(1970,1,1)</f>
        <v>43290.208333333328</v>
      </c>
      <c r="P327" t="b">
        <v>0</v>
      </c>
      <c r="Q327" t="b">
        <v>1</v>
      </c>
      <c r="R327" t="s">
        <v>33</v>
      </c>
      <c r="S327" s="4" t="str">
        <f t="array" ref="S327:T327">_xlfn.TEXTSPLIT(R327,"/")</f>
        <v>theater</v>
      </c>
      <c r="T327" s="4" t="str"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11">
        <f>E328/D328*"100"</f>
        <v>46.194444444444443</v>
      </c>
      <c r="G328" t="s">
        <v>14</v>
      </c>
      <c r="H328">
        <v>128</v>
      </c>
      <c r="I328" s="9">
        <f t="shared" si="5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2">
        <f>(((L328/60)/60)/24)+DATE(1970,1,1)</f>
        <v>42364.25</v>
      </c>
      <c r="O328" s="12">
        <f>(((M328/60)/60)/24)+DATE(1970,1,1)</f>
        <v>42370.25</v>
      </c>
      <c r="P328" t="b">
        <v>0</v>
      </c>
      <c r="Q328" t="b">
        <v>0</v>
      </c>
      <c r="R328" t="s">
        <v>71</v>
      </c>
      <c r="S328" s="4" t="str">
        <f t="array" ref="S328:T328">_xlfn.TEXTSPLIT(R328,"/")</f>
        <v>film &amp; video</v>
      </c>
      <c r="T328" s="4" t="str"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11">
        <f>E329/D329*"100"</f>
        <v>38.53846153846154</v>
      </c>
      <c r="G329" t="s">
        <v>14</v>
      </c>
      <c r="H329">
        <v>33</v>
      </c>
      <c r="I329" s="9">
        <f t="shared" si="5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2">
        <f>(((L329/60)/60)/24)+DATE(1970,1,1)</f>
        <v>43705.208333333328</v>
      </c>
      <c r="O329" s="12">
        <f>(((M329/60)/60)/24)+DATE(1970,1,1)</f>
        <v>43709.208333333328</v>
      </c>
      <c r="P329" t="b">
        <v>0</v>
      </c>
      <c r="Q329" t="b">
        <v>1</v>
      </c>
      <c r="R329" t="s">
        <v>33</v>
      </c>
      <c r="S329" s="4" t="str">
        <f t="array" ref="S329:T329">_xlfn.TEXTSPLIT(R329,"/")</f>
        <v>theater</v>
      </c>
      <c r="T329" s="4" t="str"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11">
        <f>E330/D330*"100"</f>
        <v>133.56231003039514</v>
      </c>
      <c r="G330" t="s">
        <v>20</v>
      </c>
      <c r="H330">
        <v>2441</v>
      </c>
      <c r="I330" s="9">
        <f t="shared" si="5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2">
        <f>(((L330/60)/60)/24)+DATE(1970,1,1)</f>
        <v>43434.25</v>
      </c>
      <c r="O330" s="12">
        <f>(((M330/60)/60)/24)+DATE(1970,1,1)</f>
        <v>43445.25</v>
      </c>
      <c r="P330" t="b">
        <v>0</v>
      </c>
      <c r="Q330" t="b">
        <v>0</v>
      </c>
      <c r="R330" t="s">
        <v>23</v>
      </c>
      <c r="S330" s="4" t="str">
        <f t="array" ref="S330:T330">_xlfn.TEXTSPLIT(R330,"/")</f>
        <v>music</v>
      </c>
      <c r="T330" s="4" t="str"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11">
        <f>E331/D331*"100"</f>
        <v>22.896588486140725</v>
      </c>
      <c r="G331" t="s">
        <v>47</v>
      </c>
      <c r="H331">
        <v>211</v>
      </c>
      <c r="I331" s="9">
        <f t="shared" si="5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2">
        <f>(((L331/60)/60)/24)+DATE(1970,1,1)</f>
        <v>42716.25</v>
      </c>
      <c r="O331" s="12">
        <f>(((M331/60)/60)/24)+DATE(1970,1,1)</f>
        <v>42727.25</v>
      </c>
      <c r="P331" t="b">
        <v>0</v>
      </c>
      <c r="Q331" t="b">
        <v>0</v>
      </c>
      <c r="R331" t="s">
        <v>89</v>
      </c>
      <c r="S331" s="4" t="str">
        <f t="array" ref="S331:T331">_xlfn.TEXTSPLIT(R331,"/")</f>
        <v>games</v>
      </c>
      <c r="T331" s="4" t="str"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11">
        <f>E332/D332*"100"</f>
        <v>184.95548961424333</v>
      </c>
      <c r="G332" t="s">
        <v>20</v>
      </c>
      <c r="H332">
        <v>1385</v>
      </c>
      <c r="I332" s="9">
        <f t="shared" si="5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2">
        <f>(((L332/60)/60)/24)+DATE(1970,1,1)</f>
        <v>43077.25</v>
      </c>
      <c r="O332" s="12">
        <f>(((M332/60)/60)/24)+DATE(1970,1,1)</f>
        <v>43078.25</v>
      </c>
      <c r="P332" t="b">
        <v>0</v>
      </c>
      <c r="Q332" t="b">
        <v>0</v>
      </c>
      <c r="R332" t="s">
        <v>42</v>
      </c>
      <c r="S332" s="4" t="str">
        <f t="array" ref="S332:T332">_xlfn.TEXTSPLIT(R332,"/")</f>
        <v>film &amp; video</v>
      </c>
      <c r="T332" s="4" t="str"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11">
        <f>E333/D333*"100"</f>
        <v>443.72727272727275</v>
      </c>
      <c r="G333" t="s">
        <v>20</v>
      </c>
      <c r="H333">
        <v>190</v>
      </c>
      <c r="I333" s="9">
        <f t="shared" si="5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2">
        <f>(((L333/60)/60)/24)+DATE(1970,1,1)</f>
        <v>40896.25</v>
      </c>
      <c r="O333" s="12">
        <f>(((M333/60)/60)/24)+DATE(1970,1,1)</f>
        <v>40897.25</v>
      </c>
      <c r="P333" t="b">
        <v>0</v>
      </c>
      <c r="Q333" t="b">
        <v>0</v>
      </c>
      <c r="R333" t="s">
        <v>17</v>
      </c>
      <c r="S333" s="4" t="str">
        <f t="array" ref="S333:T333">_xlfn.TEXTSPLIT(R333,"/")</f>
        <v>food</v>
      </c>
      <c r="T333" s="4" t="str"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11">
        <f>E334/D334*"100"</f>
        <v>199.9806763285024</v>
      </c>
      <c r="G334" t="s">
        <v>20</v>
      </c>
      <c r="H334">
        <v>470</v>
      </c>
      <c r="I334" s="9">
        <f t="shared" si="5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2">
        <f>(((L334/60)/60)/24)+DATE(1970,1,1)</f>
        <v>41361.208333333336</v>
      </c>
      <c r="O334" s="12">
        <f>(((M334/60)/60)/24)+DATE(1970,1,1)</f>
        <v>41362.208333333336</v>
      </c>
      <c r="P334" t="b">
        <v>0</v>
      </c>
      <c r="Q334" t="b">
        <v>0</v>
      </c>
      <c r="R334" t="s">
        <v>65</v>
      </c>
      <c r="S334" s="4" t="str">
        <f t="array" ref="S334:T334">_xlfn.TEXTSPLIT(R334,"/")</f>
        <v>technology</v>
      </c>
      <c r="T334" s="4" t="str"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11">
        <f>E335/D335*"100"</f>
        <v>123.95833333333333</v>
      </c>
      <c r="G335" t="s">
        <v>20</v>
      </c>
      <c r="H335">
        <v>253</v>
      </c>
      <c r="I335" s="9">
        <f t="shared" si="5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2">
        <f>(((L335/60)/60)/24)+DATE(1970,1,1)</f>
        <v>43424.25</v>
      </c>
      <c r="O335" s="12">
        <f>(((M335/60)/60)/24)+DATE(1970,1,1)</f>
        <v>43452.25</v>
      </c>
      <c r="P335" t="b">
        <v>0</v>
      </c>
      <c r="Q335" t="b">
        <v>0</v>
      </c>
      <c r="R335" t="s">
        <v>33</v>
      </c>
      <c r="S335" s="4" t="str">
        <f t="array" ref="S335:T335">_xlfn.TEXTSPLIT(R335,"/")</f>
        <v>theater</v>
      </c>
      <c r="T335" s="4" t="str"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11">
        <f>E336/D336*"100"</f>
        <v>186.61329305135951</v>
      </c>
      <c r="G336" t="s">
        <v>20</v>
      </c>
      <c r="H336">
        <v>1113</v>
      </c>
      <c r="I336" s="9">
        <f t="shared" si="5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2">
        <f>(((L336/60)/60)/24)+DATE(1970,1,1)</f>
        <v>43110.25</v>
      </c>
      <c r="O336" s="12">
        <f>(((M336/60)/60)/24)+DATE(1970,1,1)</f>
        <v>43117.25</v>
      </c>
      <c r="P336" t="b">
        <v>0</v>
      </c>
      <c r="Q336" t="b">
        <v>0</v>
      </c>
      <c r="R336" t="s">
        <v>23</v>
      </c>
      <c r="S336" s="4" t="str">
        <f t="array" ref="S336:T336">_xlfn.TEXTSPLIT(R336,"/")</f>
        <v>music</v>
      </c>
      <c r="T336" s="4" t="str"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11">
        <f>E337/D337*"100"</f>
        <v>114.28538550057536</v>
      </c>
      <c r="G337" t="s">
        <v>20</v>
      </c>
      <c r="H337">
        <v>2283</v>
      </c>
      <c r="I337" s="9">
        <f t="shared" si="5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2">
        <f>(((L337/60)/60)/24)+DATE(1970,1,1)</f>
        <v>43784.25</v>
      </c>
      <c r="O337" s="12">
        <f>(((M337/60)/60)/24)+DATE(1970,1,1)</f>
        <v>43797.25</v>
      </c>
      <c r="P337" t="b">
        <v>0</v>
      </c>
      <c r="Q337" t="b">
        <v>0</v>
      </c>
      <c r="R337" t="s">
        <v>23</v>
      </c>
      <c r="S337" s="4" t="str">
        <f t="array" ref="S337:T337">_xlfn.TEXTSPLIT(R337,"/")</f>
        <v>music</v>
      </c>
      <c r="T337" s="4" t="str"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11">
        <f>E338/D338*"100"</f>
        <v>97.032531824611041</v>
      </c>
      <c r="G338" t="s">
        <v>14</v>
      </c>
      <c r="H338">
        <v>1072</v>
      </c>
      <c r="I338" s="9">
        <f t="shared" si="5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2">
        <f>(((L338/60)/60)/24)+DATE(1970,1,1)</f>
        <v>40527.25</v>
      </c>
      <c r="O338" s="12">
        <f>(((M338/60)/60)/24)+DATE(1970,1,1)</f>
        <v>40528.25</v>
      </c>
      <c r="P338" t="b">
        <v>0</v>
      </c>
      <c r="Q338" t="b">
        <v>1</v>
      </c>
      <c r="R338" t="s">
        <v>23</v>
      </c>
      <c r="S338" s="4" t="str">
        <f t="array" ref="S338:T338">_xlfn.TEXTSPLIT(R338,"/")</f>
        <v>music</v>
      </c>
      <c r="T338" s="4" t="str"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11">
        <f>E339/D339*"100"</f>
        <v>122.81904761904762</v>
      </c>
      <c r="G339" t="s">
        <v>20</v>
      </c>
      <c r="H339">
        <v>1095</v>
      </c>
      <c r="I339" s="9">
        <f t="shared" si="5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2">
        <f>(((L339/60)/60)/24)+DATE(1970,1,1)</f>
        <v>43780.25</v>
      </c>
      <c r="O339" s="12">
        <f>(((M339/60)/60)/24)+DATE(1970,1,1)</f>
        <v>43781.25</v>
      </c>
      <c r="P339" t="b">
        <v>0</v>
      </c>
      <c r="Q339" t="b">
        <v>0</v>
      </c>
      <c r="R339" t="s">
        <v>33</v>
      </c>
      <c r="S339" s="4" t="str">
        <f t="array" ref="S339:T339">_xlfn.TEXTSPLIT(R339,"/")</f>
        <v>theater</v>
      </c>
      <c r="T339" s="4" t="str"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11">
        <f>E340/D340*"100"</f>
        <v>179.14326647564468</v>
      </c>
      <c r="G340" t="s">
        <v>20</v>
      </c>
      <c r="H340">
        <v>1690</v>
      </c>
      <c r="I340" s="9">
        <f t="shared" si="5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2">
        <f>(((L340/60)/60)/24)+DATE(1970,1,1)</f>
        <v>40821.208333333336</v>
      </c>
      <c r="O340" s="12">
        <f>(((M340/60)/60)/24)+DATE(1970,1,1)</f>
        <v>40851.208333333336</v>
      </c>
      <c r="P340" t="b">
        <v>0</v>
      </c>
      <c r="Q340" t="b">
        <v>0</v>
      </c>
      <c r="R340" t="s">
        <v>33</v>
      </c>
      <c r="S340" s="4" t="str">
        <f t="array" ref="S340:T340">_xlfn.TEXTSPLIT(R340,"/")</f>
        <v>theater</v>
      </c>
      <c r="T340" s="4" t="str"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11">
        <f>E341/D341*"100"</f>
        <v>79.951577402787962</v>
      </c>
      <c r="G341" t="s">
        <v>74</v>
      </c>
      <c r="H341">
        <v>1297</v>
      </c>
      <c r="I341" s="9">
        <f t="shared" si="5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2">
        <f>(((L341/60)/60)/24)+DATE(1970,1,1)</f>
        <v>42949.208333333328</v>
      </c>
      <c r="O341" s="12">
        <f>(((M341/60)/60)/24)+DATE(1970,1,1)</f>
        <v>42963.208333333328</v>
      </c>
      <c r="P341" t="b">
        <v>0</v>
      </c>
      <c r="Q341" t="b">
        <v>0</v>
      </c>
      <c r="R341" t="s">
        <v>33</v>
      </c>
      <c r="S341" s="4" t="str">
        <f t="array" ref="S341:T341">_xlfn.TEXTSPLIT(R341,"/")</f>
        <v>theater</v>
      </c>
      <c r="T341" s="4" t="str"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11">
        <f>E342/D342*"100"</f>
        <v>94.242587601078171</v>
      </c>
      <c r="G342" t="s">
        <v>14</v>
      </c>
      <c r="H342">
        <v>393</v>
      </c>
      <c r="I342" s="9">
        <f t="shared" si="5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2">
        <f>(((L342/60)/60)/24)+DATE(1970,1,1)</f>
        <v>40889.25</v>
      </c>
      <c r="O342" s="12">
        <f>(((M342/60)/60)/24)+DATE(1970,1,1)</f>
        <v>40890.25</v>
      </c>
      <c r="P342" t="b">
        <v>0</v>
      </c>
      <c r="Q342" t="b">
        <v>0</v>
      </c>
      <c r="R342" t="s">
        <v>122</v>
      </c>
      <c r="S342" s="4" t="str">
        <f t="array" ref="S342:T342">_xlfn.TEXTSPLIT(R342,"/")</f>
        <v>photography</v>
      </c>
      <c r="T342" s="4" t="str"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11">
        <f>E343/D343*"100"</f>
        <v>84.669291338582681</v>
      </c>
      <c r="G343" t="s">
        <v>14</v>
      </c>
      <c r="H343">
        <v>1257</v>
      </c>
      <c r="I343" s="9">
        <f t="shared" si="5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2">
        <f>(((L343/60)/60)/24)+DATE(1970,1,1)</f>
        <v>42244.208333333328</v>
      </c>
      <c r="O343" s="12">
        <f>(((M343/60)/60)/24)+DATE(1970,1,1)</f>
        <v>42251.208333333328</v>
      </c>
      <c r="P343" t="b">
        <v>0</v>
      </c>
      <c r="Q343" t="b">
        <v>0</v>
      </c>
      <c r="R343" t="s">
        <v>60</v>
      </c>
      <c r="S343" s="4" t="str">
        <f t="array" ref="S343:T343">_xlfn.TEXTSPLIT(R343,"/")</f>
        <v>music</v>
      </c>
      <c r="T343" s="4" t="str"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11">
        <f>E344/D344*"100"</f>
        <v>66.521920668058456</v>
      </c>
      <c r="G344" t="s">
        <v>14</v>
      </c>
      <c r="H344">
        <v>328</v>
      </c>
      <c r="I344" s="9">
        <f t="shared" si="5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2">
        <f>(((L344/60)/60)/24)+DATE(1970,1,1)</f>
        <v>41475.208333333336</v>
      </c>
      <c r="O344" s="12">
        <f>(((M344/60)/60)/24)+DATE(1970,1,1)</f>
        <v>41487.208333333336</v>
      </c>
      <c r="P344" t="b">
        <v>0</v>
      </c>
      <c r="Q344" t="b">
        <v>0</v>
      </c>
      <c r="R344" t="s">
        <v>33</v>
      </c>
      <c r="S344" s="4" t="str">
        <f t="array" ref="S344:T344">_xlfn.TEXTSPLIT(R344,"/")</f>
        <v>theater</v>
      </c>
      <c r="T344" s="4" t="str"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11">
        <f>E345/D345*"100"</f>
        <v>53.922222222222224</v>
      </c>
      <c r="G345" t="s">
        <v>14</v>
      </c>
      <c r="H345">
        <v>147</v>
      </c>
      <c r="I345" s="9">
        <f t="shared" si="5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2">
        <f>(((L345/60)/60)/24)+DATE(1970,1,1)</f>
        <v>41597.25</v>
      </c>
      <c r="O345" s="12">
        <f>(((M345/60)/60)/24)+DATE(1970,1,1)</f>
        <v>41650.25</v>
      </c>
      <c r="P345" t="b">
        <v>0</v>
      </c>
      <c r="Q345" t="b">
        <v>0</v>
      </c>
      <c r="R345" t="s">
        <v>33</v>
      </c>
      <c r="S345" s="4" t="str">
        <f t="array" ref="S345:T345">_xlfn.TEXTSPLIT(R345,"/")</f>
        <v>theater</v>
      </c>
      <c r="T345" s="4" t="str"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11">
        <f>E346/D346*"100"</f>
        <v>41.983299595141702</v>
      </c>
      <c r="G346" t="s">
        <v>14</v>
      </c>
      <c r="H346">
        <v>830</v>
      </c>
      <c r="I346" s="9">
        <f t="shared" si="5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2">
        <f>(((L346/60)/60)/24)+DATE(1970,1,1)</f>
        <v>43122.25</v>
      </c>
      <c r="O346" s="12">
        <f>(((M346/60)/60)/24)+DATE(1970,1,1)</f>
        <v>43162.25</v>
      </c>
      <c r="P346" t="b">
        <v>0</v>
      </c>
      <c r="Q346" t="b">
        <v>0</v>
      </c>
      <c r="R346" t="s">
        <v>89</v>
      </c>
      <c r="S346" s="4" t="str">
        <f t="array" ref="S346:T346">_xlfn.TEXTSPLIT(R346,"/")</f>
        <v>games</v>
      </c>
      <c r="T346" s="4" t="str"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11">
        <f>E347/D347*"100"</f>
        <v>14.69479695431472</v>
      </c>
      <c r="G347" t="s">
        <v>14</v>
      </c>
      <c r="H347">
        <v>331</v>
      </c>
      <c r="I347" s="9">
        <f t="shared" si="5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2">
        <f>(((L347/60)/60)/24)+DATE(1970,1,1)</f>
        <v>42194.208333333328</v>
      </c>
      <c r="O347" s="12">
        <f>(((M347/60)/60)/24)+DATE(1970,1,1)</f>
        <v>42195.208333333328</v>
      </c>
      <c r="P347" t="b">
        <v>0</v>
      </c>
      <c r="Q347" t="b">
        <v>0</v>
      </c>
      <c r="R347" t="s">
        <v>53</v>
      </c>
      <c r="S347" s="4" t="str">
        <f t="array" ref="S347:T347">_xlfn.TEXTSPLIT(R347,"/")</f>
        <v>film &amp; video</v>
      </c>
      <c r="T347" s="4" t="str"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11">
        <f>E348/D348*"100"</f>
        <v>34.475000000000001</v>
      </c>
      <c r="G348" t="s">
        <v>14</v>
      </c>
      <c r="H348">
        <v>25</v>
      </c>
      <c r="I348" s="9">
        <f t="shared" si="5"/>
        <v>110.32</v>
      </c>
      <c r="J348" t="s">
        <v>21</v>
      </c>
      <c r="K348" t="s">
        <v>22</v>
      </c>
      <c r="L348">
        <v>1503550800</v>
      </c>
      <c r="M348">
        <v>1508302800</v>
      </c>
      <c r="N348" s="12">
        <f>(((L348/60)/60)/24)+DATE(1970,1,1)</f>
        <v>42971.208333333328</v>
      </c>
      <c r="O348" s="12">
        <f>(((M348/60)/60)/24)+DATE(1970,1,1)</f>
        <v>43026.208333333328</v>
      </c>
      <c r="P348" t="b">
        <v>0</v>
      </c>
      <c r="Q348" t="b">
        <v>1</v>
      </c>
      <c r="R348" t="s">
        <v>60</v>
      </c>
      <c r="S348" s="4" t="str">
        <f t="array" ref="S348:T348">_xlfn.TEXTSPLIT(R348,"/")</f>
        <v>music</v>
      </c>
      <c r="T348" s="4" t="str"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11">
        <f>E349/D349*"100"</f>
        <v>1400.7777777777778</v>
      </c>
      <c r="G349" t="s">
        <v>20</v>
      </c>
      <c r="H349">
        <v>191</v>
      </c>
      <c r="I349" s="9">
        <f t="shared" si="5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2">
        <f>(((L349/60)/60)/24)+DATE(1970,1,1)</f>
        <v>42046.25</v>
      </c>
      <c r="O349" s="12">
        <f>(((M349/60)/60)/24)+DATE(1970,1,1)</f>
        <v>42070.25</v>
      </c>
      <c r="P349" t="b">
        <v>0</v>
      </c>
      <c r="Q349" t="b">
        <v>0</v>
      </c>
      <c r="R349" t="s">
        <v>28</v>
      </c>
      <c r="S349" s="4" t="str">
        <f t="array" ref="S349:T349">_xlfn.TEXTSPLIT(R349,"/")</f>
        <v>technology</v>
      </c>
      <c r="T349" s="4" t="str"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11">
        <f>E350/D350*"100"</f>
        <v>71.770351758793964</v>
      </c>
      <c r="G350" t="s">
        <v>14</v>
      </c>
      <c r="H350">
        <v>3483</v>
      </c>
      <c r="I350" s="9">
        <f t="shared" si="5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2">
        <f>(((L350/60)/60)/24)+DATE(1970,1,1)</f>
        <v>42782.25</v>
      </c>
      <c r="O350" s="12">
        <f>(((M350/60)/60)/24)+DATE(1970,1,1)</f>
        <v>42795.25</v>
      </c>
      <c r="P350" t="b">
        <v>0</v>
      </c>
      <c r="Q350" t="b">
        <v>0</v>
      </c>
      <c r="R350" t="s">
        <v>17</v>
      </c>
      <c r="S350" s="4" t="str">
        <f t="array" ref="S350:T350">_xlfn.TEXTSPLIT(R350,"/")</f>
        <v>food</v>
      </c>
      <c r="T350" s="4" t="str"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11">
        <f>E351/D351*"100"</f>
        <v>53.074115044247783</v>
      </c>
      <c r="G351" t="s">
        <v>14</v>
      </c>
      <c r="H351">
        <v>923</v>
      </c>
      <c r="I351" s="9">
        <f t="shared" si="5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2">
        <f>(((L351/60)/60)/24)+DATE(1970,1,1)</f>
        <v>42930.208333333328</v>
      </c>
      <c r="O351" s="12">
        <f>(((M351/60)/60)/24)+DATE(1970,1,1)</f>
        <v>42960.208333333328</v>
      </c>
      <c r="P351" t="b">
        <v>0</v>
      </c>
      <c r="Q351" t="b">
        <v>0</v>
      </c>
      <c r="R351" t="s">
        <v>33</v>
      </c>
      <c r="S351" s="4" t="str">
        <f t="array" ref="S351:T351">_xlfn.TEXTSPLIT(R351,"/")</f>
        <v>theater</v>
      </c>
      <c r="T351" s="4" t="str"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11">
        <f>E352/D352*"100"</f>
        <v>5</v>
      </c>
      <c r="G352" t="s">
        <v>14</v>
      </c>
      <c r="H352">
        <v>1</v>
      </c>
      <c r="I352" s="9">
        <f t="shared" si="5"/>
        <v>5</v>
      </c>
      <c r="J352" t="s">
        <v>21</v>
      </c>
      <c r="K352" t="s">
        <v>22</v>
      </c>
      <c r="L352">
        <v>1432098000</v>
      </c>
      <c r="M352">
        <v>1433653200</v>
      </c>
      <c r="N352" s="12">
        <f>(((L352/60)/60)/24)+DATE(1970,1,1)</f>
        <v>42144.208333333328</v>
      </c>
      <c r="O352" s="12">
        <f>(((M352/60)/60)/24)+DATE(1970,1,1)</f>
        <v>42162.208333333328</v>
      </c>
      <c r="P352" t="b">
        <v>0</v>
      </c>
      <c r="Q352" t="b">
        <v>1</v>
      </c>
      <c r="R352" t="s">
        <v>159</v>
      </c>
      <c r="S352" s="4" t="str">
        <f t="array" ref="S352:T352">_xlfn.TEXTSPLIT(R352,"/")</f>
        <v>music</v>
      </c>
      <c r="T352" s="4" t="str"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11">
        <f>E353/D353*"100"</f>
        <v>127.70715249662618</v>
      </c>
      <c r="G353" t="s">
        <v>20</v>
      </c>
      <c r="H353">
        <v>2013</v>
      </c>
      <c r="I353" s="9">
        <f t="shared" si="5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2">
        <f>(((L353/60)/60)/24)+DATE(1970,1,1)</f>
        <v>42240.208333333328</v>
      </c>
      <c r="O353" s="12">
        <f>(((M353/60)/60)/24)+DATE(1970,1,1)</f>
        <v>42254.208333333328</v>
      </c>
      <c r="P353" t="b">
        <v>0</v>
      </c>
      <c r="Q353" t="b">
        <v>0</v>
      </c>
      <c r="R353" t="s">
        <v>23</v>
      </c>
      <c r="S353" s="4" t="str">
        <f t="array" ref="S353:T353">_xlfn.TEXTSPLIT(R353,"/")</f>
        <v>music</v>
      </c>
      <c r="T353" s="4" t="str"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11">
        <f>E354/D354*"100"</f>
        <v>34.892857142857139</v>
      </c>
      <c r="G354" t="s">
        <v>14</v>
      </c>
      <c r="H354">
        <v>33</v>
      </c>
      <c r="I354" s="9">
        <f t="shared" si="5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2">
        <f>(((L354/60)/60)/24)+DATE(1970,1,1)</f>
        <v>42315.25</v>
      </c>
      <c r="O354" s="12">
        <f>(((M354/60)/60)/24)+DATE(1970,1,1)</f>
        <v>42323.25</v>
      </c>
      <c r="P354" t="b">
        <v>0</v>
      </c>
      <c r="Q354" t="b">
        <v>0</v>
      </c>
      <c r="R354" t="s">
        <v>33</v>
      </c>
      <c r="S354" s="4" t="str">
        <f t="array" ref="S354:T354">_xlfn.TEXTSPLIT(R354,"/")</f>
        <v>theater</v>
      </c>
      <c r="T354" s="4" t="str"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11">
        <f>E355/D355*"100"</f>
        <v>410.59821428571428</v>
      </c>
      <c r="G355" t="s">
        <v>20</v>
      </c>
      <c r="H355">
        <v>1703</v>
      </c>
      <c r="I355" s="9">
        <f t="shared" si="5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2">
        <f>(((L355/60)/60)/24)+DATE(1970,1,1)</f>
        <v>43651.208333333328</v>
      </c>
      <c r="O355" s="12">
        <f>(((M355/60)/60)/24)+DATE(1970,1,1)</f>
        <v>43652.208333333328</v>
      </c>
      <c r="P355" t="b">
        <v>0</v>
      </c>
      <c r="Q355" t="b">
        <v>0</v>
      </c>
      <c r="R355" t="s">
        <v>33</v>
      </c>
      <c r="S355" s="4" t="str">
        <f t="array" ref="S355:T355">_xlfn.TEXTSPLIT(R355,"/")</f>
        <v>theater</v>
      </c>
      <c r="T355" s="4" t="str"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11">
        <f>E356/D356*"100"</f>
        <v>123.73770491803278</v>
      </c>
      <c r="G356" t="s">
        <v>20</v>
      </c>
      <c r="H356">
        <v>80</v>
      </c>
      <c r="I356" s="9">
        <f t="shared" si="5"/>
        <v>94.35</v>
      </c>
      <c r="J356" t="s">
        <v>36</v>
      </c>
      <c r="K356" t="s">
        <v>37</v>
      </c>
      <c r="L356">
        <v>1378184400</v>
      </c>
      <c r="M356">
        <v>1378789200</v>
      </c>
      <c r="N356" s="12">
        <f>(((L356/60)/60)/24)+DATE(1970,1,1)</f>
        <v>41520.208333333336</v>
      </c>
      <c r="O356" s="12">
        <f>(((M356/60)/60)/24)+DATE(1970,1,1)</f>
        <v>41527.208333333336</v>
      </c>
      <c r="P356" t="b">
        <v>0</v>
      </c>
      <c r="Q356" t="b">
        <v>0</v>
      </c>
      <c r="R356" t="s">
        <v>42</v>
      </c>
      <c r="S356" s="4" t="str">
        <f t="array" ref="S356:T356">_xlfn.TEXTSPLIT(R356,"/")</f>
        <v>film &amp; video</v>
      </c>
      <c r="T356" s="4" t="str"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11">
        <f>E357/D357*"100"</f>
        <v>58.973684210526315</v>
      </c>
      <c r="G357" t="s">
        <v>47</v>
      </c>
      <c r="H357">
        <v>86</v>
      </c>
      <c r="I357" s="9">
        <f t="shared" si="5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2">
        <f>(((L357/60)/60)/24)+DATE(1970,1,1)</f>
        <v>42757.25</v>
      </c>
      <c r="O357" s="12">
        <f>(((M357/60)/60)/24)+DATE(1970,1,1)</f>
        <v>42797.25</v>
      </c>
      <c r="P357" t="b">
        <v>0</v>
      </c>
      <c r="Q357" t="b">
        <v>0</v>
      </c>
      <c r="R357" t="s">
        <v>65</v>
      </c>
      <c r="S357" s="4" t="str">
        <f t="array" ref="S357:T357">_xlfn.TEXTSPLIT(R357,"/")</f>
        <v>technology</v>
      </c>
      <c r="T357" s="4" t="str"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11">
        <f>E358/D358*"100"</f>
        <v>36.892473118279568</v>
      </c>
      <c r="G358" t="s">
        <v>14</v>
      </c>
      <c r="H358">
        <v>40</v>
      </c>
      <c r="I358" s="9">
        <f t="shared" si="5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2">
        <f>(((L358/60)/60)/24)+DATE(1970,1,1)</f>
        <v>40922.25</v>
      </c>
      <c r="O358" s="12">
        <f>(((M358/60)/60)/24)+DATE(1970,1,1)</f>
        <v>40931.25</v>
      </c>
      <c r="P358" t="b">
        <v>0</v>
      </c>
      <c r="Q358" t="b">
        <v>0</v>
      </c>
      <c r="R358" t="s">
        <v>33</v>
      </c>
      <c r="S358" s="4" t="str">
        <f t="array" ref="S358:T358">_xlfn.TEXTSPLIT(R358,"/")</f>
        <v>theater</v>
      </c>
      <c r="T358" s="4" t="str"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11">
        <f>E359/D359*"100"</f>
        <v>184.91304347826087</v>
      </c>
      <c r="G359" t="s">
        <v>20</v>
      </c>
      <c r="H359">
        <v>41</v>
      </c>
      <c r="I359" s="9">
        <f t="shared" si="5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2">
        <f>(((L359/60)/60)/24)+DATE(1970,1,1)</f>
        <v>42250.208333333328</v>
      </c>
      <c r="O359" s="12">
        <f>(((M359/60)/60)/24)+DATE(1970,1,1)</f>
        <v>42275.208333333328</v>
      </c>
      <c r="P359" t="b">
        <v>0</v>
      </c>
      <c r="Q359" t="b">
        <v>0</v>
      </c>
      <c r="R359" t="s">
        <v>89</v>
      </c>
      <c r="S359" s="4" t="str">
        <f t="array" ref="S359:T359">_xlfn.TEXTSPLIT(R359,"/")</f>
        <v>games</v>
      </c>
      <c r="T359" s="4" t="str"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11">
        <f>E360/D360*"100"</f>
        <v>11.814432989690722</v>
      </c>
      <c r="G360" t="s">
        <v>14</v>
      </c>
      <c r="H360">
        <v>23</v>
      </c>
      <c r="I360" s="9">
        <f t="shared" si="5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2">
        <f>(((L360/60)/60)/24)+DATE(1970,1,1)</f>
        <v>43322.208333333328</v>
      </c>
      <c r="O360" s="12">
        <f>(((M360/60)/60)/24)+DATE(1970,1,1)</f>
        <v>43325.208333333328</v>
      </c>
      <c r="P360" t="b">
        <v>1</v>
      </c>
      <c r="Q360" t="b">
        <v>0</v>
      </c>
      <c r="R360" t="s">
        <v>122</v>
      </c>
      <c r="S360" s="4" t="str">
        <f t="array" ref="S360:T360">_xlfn.TEXTSPLIT(R360,"/")</f>
        <v>photography</v>
      </c>
      <c r="T360" s="4" t="str"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11">
        <f>E361/D361*"100"</f>
        <v>298.7</v>
      </c>
      <c r="G361" t="s">
        <v>20</v>
      </c>
      <c r="H361">
        <v>187</v>
      </c>
      <c r="I361" s="9">
        <f t="shared" si="5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2">
        <f>(((L361/60)/60)/24)+DATE(1970,1,1)</f>
        <v>40782.208333333336</v>
      </c>
      <c r="O361" s="12">
        <f>(((M361/60)/60)/24)+DATE(1970,1,1)</f>
        <v>40789.208333333336</v>
      </c>
      <c r="P361" t="b">
        <v>0</v>
      </c>
      <c r="Q361" t="b">
        <v>0</v>
      </c>
      <c r="R361" t="s">
        <v>71</v>
      </c>
      <c r="S361" s="4" t="str">
        <f t="array" ref="S361:T361">_xlfn.TEXTSPLIT(R361,"/")</f>
        <v>film &amp; video</v>
      </c>
      <c r="T361" s="4" t="str"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11">
        <f>E362/D362*"100"</f>
        <v>226.35175879396985</v>
      </c>
      <c r="G362" t="s">
        <v>20</v>
      </c>
      <c r="H362">
        <v>2875</v>
      </c>
      <c r="I362" s="9">
        <f t="shared" si="5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2">
        <f>(((L362/60)/60)/24)+DATE(1970,1,1)</f>
        <v>40544.25</v>
      </c>
      <c r="O362" s="12">
        <f>(((M362/60)/60)/24)+DATE(1970,1,1)</f>
        <v>40558.25</v>
      </c>
      <c r="P362" t="b">
        <v>0</v>
      </c>
      <c r="Q362" t="b">
        <v>1</v>
      </c>
      <c r="R362" t="s">
        <v>33</v>
      </c>
      <c r="S362" s="4" t="str">
        <f t="array" ref="S362:T362">_xlfn.TEXTSPLIT(R362,"/")</f>
        <v>theater</v>
      </c>
      <c r="T362" s="4" t="str"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11">
        <f>E363/D363*"100"</f>
        <v>173.56363636363636</v>
      </c>
      <c r="G363" t="s">
        <v>20</v>
      </c>
      <c r="H363">
        <v>88</v>
      </c>
      <c r="I363" s="9">
        <f t="shared" si="5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2">
        <f>(((L363/60)/60)/24)+DATE(1970,1,1)</f>
        <v>43015.208333333328</v>
      </c>
      <c r="O363" s="12">
        <f>(((M363/60)/60)/24)+DATE(1970,1,1)</f>
        <v>43039.208333333328</v>
      </c>
      <c r="P363" t="b">
        <v>0</v>
      </c>
      <c r="Q363" t="b">
        <v>0</v>
      </c>
      <c r="R363" t="s">
        <v>33</v>
      </c>
      <c r="S363" s="4" t="str">
        <f t="array" ref="S363:T363">_xlfn.TEXTSPLIT(R363,"/")</f>
        <v>theater</v>
      </c>
      <c r="T363" s="4" t="str"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11">
        <f>E364/D364*"100"</f>
        <v>371.75675675675677</v>
      </c>
      <c r="G364" t="s">
        <v>20</v>
      </c>
      <c r="H364">
        <v>191</v>
      </c>
      <c r="I364" s="9">
        <f t="shared" si="5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2">
        <f>(((L364/60)/60)/24)+DATE(1970,1,1)</f>
        <v>40570.25</v>
      </c>
      <c r="O364" s="12">
        <f>(((M364/60)/60)/24)+DATE(1970,1,1)</f>
        <v>40608.25</v>
      </c>
      <c r="P364" t="b">
        <v>0</v>
      </c>
      <c r="Q364" t="b">
        <v>0</v>
      </c>
      <c r="R364" t="s">
        <v>23</v>
      </c>
      <c r="S364" s="4" t="str">
        <f t="array" ref="S364:T364">_xlfn.TEXTSPLIT(R364,"/")</f>
        <v>music</v>
      </c>
      <c r="T364" s="4" t="str"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11">
        <f>E365/D365*"100"</f>
        <v>160.19230769230771</v>
      </c>
      <c r="G365" t="s">
        <v>20</v>
      </c>
      <c r="H365">
        <v>139</v>
      </c>
      <c r="I365" s="9">
        <f t="shared" si="5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2">
        <f>(((L365/60)/60)/24)+DATE(1970,1,1)</f>
        <v>40904.25</v>
      </c>
      <c r="O365" s="12">
        <f>(((M365/60)/60)/24)+DATE(1970,1,1)</f>
        <v>40905.25</v>
      </c>
      <c r="P365" t="b">
        <v>0</v>
      </c>
      <c r="Q365" t="b">
        <v>0</v>
      </c>
      <c r="R365" t="s">
        <v>23</v>
      </c>
      <c r="S365" s="4" t="str">
        <f t="array" ref="S365:T365">_xlfn.TEXTSPLIT(R365,"/")</f>
        <v>music</v>
      </c>
      <c r="T365" s="4" t="str"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11">
        <f>E366/D366*"100"</f>
        <v>1616.3333333333335</v>
      </c>
      <c r="G366" t="s">
        <v>20</v>
      </c>
      <c r="H366">
        <v>186</v>
      </c>
      <c r="I366" s="9">
        <f t="shared" si="5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2">
        <f>(((L366/60)/60)/24)+DATE(1970,1,1)</f>
        <v>43164.25</v>
      </c>
      <c r="O366" s="12">
        <f>(((M366/60)/60)/24)+DATE(1970,1,1)</f>
        <v>43194.208333333328</v>
      </c>
      <c r="P366" t="b">
        <v>0</v>
      </c>
      <c r="Q366" t="b">
        <v>0</v>
      </c>
      <c r="R366" t="s">
        <v>60</v>
      </c>
      <c r="S366" s="4" t="str">
        <f t="array" ref="S366:T366">_xlfn.TEXTSPLIT(R366,"/")</f>
        <v>music</v>
      </c>
      <c r="T366" s="4" t="str"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11">
        <f>E367/D367*"100"</f>
        <v>733.4375</v>
      </c>
      <c r="G367" t="s">
        <v>20</v>
      </c>
      <c r="H367">
        <v>112</v>
      </c>
      <c r="I367" s="9">
        <f t="shared" si="5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2">
        <f>(((L367/60)/60)/24)+DATE(1970,1,1)</f>
        <v>42733.25</v>
      </c>
      <c r="O367" s="12">
        <f>(((M367/60)/60)/24)+DATE(1970,1,1)</f>
        <v>42760.25</v>
      </c>
      <c r="P367" t="b">
        <v>0</v>
      </c>
      <c r="Q367" t="b">
        <v>0</v>
      </c>
      <c r="R367" t="s">
        <v>33</v>
      </c>
      <c r="S367" s="4" t="str">
        <f t="array" ref="S367:T367">_xlfn.TEXTSPLIT(R367,"/")</f>
        <v>theater</v>
      </c>
      <c r="T367" s="4" t="str"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11">
        <f>E368/D368*"100"</f>
        <v>592.11111111111109</v>
      </c>
      <c r="G368" t="s">
        <v>20</v>
      </c>
      <c r="H368">
        <v>101</v>
      </c>
      <c r="I368" s="9">
        <f t="shared" si="5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2">
        <f>(((L368/60)/60)/24)+DATE(1970,1,1)</f>
        <v>40546.25</v>
      </c>
      <c r="O368" s="12">
        <f>(((M368/60)/60)/24)+DATE(1970,1,1)</f>
        <v>40547.25</v>
      </c>
      <c r="P368" t="b">
        <v>0</v>
      </c>
      <c r="Q368" t="b">
        <v>1</v>
      </c>
      <c r="R368" t="s">
        <v>33</v>
      </c>
      <c r="S368" s="4" t="str">
        <f t="array" ref="S368:T368">_xlfn.TEXTSPLIT(R368,"/")</f>
        <v>theater</v>
      </c>
      <c r="T368" s="4" t="str"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11">
        <f>E369/D369*"100"</f>
        <v>18.888888888888889</v>
      </c>
      <c r="G369" t="s">
        <v>14</v>
      </c>
      <c r="H369">
        <v>75</v>
      </c>
      <c r="I369" s="9">
        <f t="shared" si="5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2">
        <f>(((L369/60)/60)/24)+DATE(1970,1,1)</f>
        <v>41930.208333333336</v>
      </c>
      <c r="O369" s="12">
        <f>(((M369/60)/60)/24)+DATE(1970,1,1)</f>
        <v>41954.25</v>
      </c>
      <c r="P369" t="b">
        <v>0</v>
      </c>
      <c r="Q369" t="b">
        <v>1</v>
      </c>
      <c r="R369" t="s">
        <v>33</v>
      </c>
      <c r="S369" s="4" t="str">
        <f t="array" ref="S369:T369">_xlfn.TEXTSPLIT(R369,"/")</f>
        <v>theater</v>
      </c>
      <c r="T369" s="4" t="str"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11">
        <f>E370/D370*"100"</f>
        <v>276.80769230769232</v>
      </c>
      <c r="G370" t="s">
        <v>20</v>
      </c>
      <c r="H370">
        <v>206</v>
      </c>
      <c r="I370" s="9">
        <f t="shared" si="5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2">
        <f>(((L370/60)/60)/24)+DATE(1970,1,1)</f>
        <v>40464.208333333336</v>
      </c>
      <c r="O370" s="12">
        <f>(((M370/60)/60)/24)+DATE(1970,1,1)</f>
        <v>40487.208333333336</v>
      </c>
      <c r="P370" t="b">
        <v>0</v>
      </c>
      <c r="Q370" t="b">
        <v>1</v>
      </c>
      <c r="R370" t="s">
        <v>42</v>
      </c>
      <c r="S370" s="4" t="str">
        <f t="array" ref="S370:T370">_xlfn.TEXTSPLIT(R370,"/")</f>
        <v>film &amp; video</v>
      </c>
      <c r="T370" s="4" t="str"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11">
        <f>E371/D371*"100"</f>
        <v>273.01851851851848</v>
      </c>
      <c r="G371" t="s">
        <v>20</v>
      </c>
      <c r="H371">
        <v>154</v>
      </c>
      <c r="I371" s="9">
        <f t="shared" si="5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2">
        <f>(((L371/60)/60)/24)+DATE(1970,1,1)</f>
        <v>41308.25</v>
      </c>
      <c r="O371" s="12">
        <f>(((M371/60)/60)/24)+DATE(1970,1,1)</f>
        <v>41347.208333333336</v>
      </c>
      <c r="P371" t="b">
        <v>0</v>
      </c>
      <c r="Q371" t="b">
        <v>1</v>
      </c>
      <c r="R371" t="s">
        <v>269</v>
      </c>
      <c r="S371" s="4" t="str">
        <f t="array" ref="S371:T371">_xlfn.TEXTSPLIT(R371,"/")</f>
        <v>film &amp; video</v>
      </c>
      <c r="T371" s="4" t="str"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11">
        <f>E372/D372*"100"</f>
        <v>159.36331255565449</v>
      </c>
      <c r="G372" t="s">
        <v>20</v>
      </c>
      <c r="H372">
        <v>5966</v>
      </c>
      <c r="I372" s="9">
        <f t="shared" si="5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2">
        <f>(((L372/60)/60)/24)+DATE(1970,1,1)</f>
        <v>43570.208333333328</v>
      </c>
      <c r="O372" s="12">
        <f>(((M372/60)/60)/24)+DATE(1970,1,1)</f>
        <v>43576.208333333328</v>
      </c>
      <c r="P372" t="b">
        <v>0</v>
      </c>
      <c r="Q372" t="b">
        <v>0</v>
      </c>
      <c r="R372" t="s">
        <v>33</v>
      </c>
      <c r="S372" s="4" t="str">
        <f t="array" ref="S372:T372">_xlfn.TEXTSPLIT(R372,"/")</f>
        <v>theater</v>
      </c>
      <c r="T372" s="4" t="str"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11">
        <f>E373/D373*"100"</f>
        <v>67.869978858350947</v>
      </c>
      <c r="G373" t="s">
        <v>14</v>
      </c>
      <c r="H373">
        <v>2176</v>
      </c>
      <c r="I373" s="9">
        <f t="shared" si="5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2">
        <f>(((L373/60)/60)/24)+DATE(1970,1,1)</f>
        <v>42043.25</v>
      </c>
      <c r="O373" s="12">
        <f>(((M373/60)/60)/24)+DATE(1970,1,1)</f>
        <v>42094.208333333328</v>
      </c>
      <c r="P373" t="b">
        <v>0</v>
      </c>
      <c r="Q373" t="b">
        <v>0</v>
      </c>
      <c r="R373" t="s">
        <v>33</v>
      </c>
      <c r="S373" s="4" t="str">
        <f t="array" ref="S373:T373">_xlfn.TEXTSPLIT(R373,"/")</f>
        <v>theater</v>
      </c>
      <c r="T373" s="4" t="str"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11">
        <f>E374/D374*"100"</f>
        <v>1591.5555555555554</v>
      </c>
      <c r="G374" t="s">
        <v>20</v>
      </c>
      <c r="H374">
        <v>169</v>
      </c>
      <c r="I374" s="9">
        <f t="shared" si="5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2">
        <f>(((L374/60)/60)/24)+DATE(1970,1,1)</f>
        <v>42012.25</v>
      </c>
      <c r="O374" s="12">
        <f>(((M374/60)/60)/24)+DATE(1970,1,1)</f>
        <v>42032.25</v>
      </c>
      <c r="P374" t="b">
        <v>0</v>
      </c>
      <c r="Q374" t="b">
        <v>1</v>
      </c>
      <c r="R374" t="s">
        <v>42</v>
      </c>
      <c r="S374" s="4" t="str">
        <f t="array" ref="S374:T374">_xlfn.TEXTSPLIT(R374,"/")</f>
        <v>film &amp; video</v>
      </c>
      <c r="T374" s="4" t="str"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11">
        <f>E375/D375*"100"</f>
        <v>730.18222222222221</v>
      </c>
      <c r="G375" t="s">
        <v>20</v>
      </c>
      <c r="H375">
        <v>2106</v>
      </c>
      <c r="I375" s="9">
        <f t="shared" si="5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2">
        <f>(((L375/60)/60)/24)+DATE(1970,1,1)</f>
        <v>42964.208333333328</v>
      </c>
      <c r="O375" s="12">
        <f>(((M375/60)/60)/24)+DATE(1970,1,1)</f>
        <v>42972.208333333328</v>
      </c>
      <c r="P375" t="b">
        <v>0</v>
      </c>
      <c r="Q375" t="b">
        <v>0</v>
      </c>
      <c r="R375" t="s">
        <v>33</v>
      </c>
      <c r="S375" s="4" t="str">
        <f t="array" ref="S375:T375">_xlfn.TEXTSPLIT(R375,"/")</f>
        <v>theater</v>
      </c>
      <c r="T375" s="4" t="str"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11">
        <f>E376/D376*"100"</f>
        <v>13.185782556750297</v>
      </c>
      <c r="G376" t="s">
        <v>14</v>
      </c>
      <c r="H376">
        <v>441</v>
      </c>
      <c r="I376" s="9">
        <f t="shared" si="5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2">
        <f>(((L376/60)/60)/24)+DATE(1970,1,1)</f>
        <v>43476.25</v>
      </c>
      <c r="O376" s="12">
        <f>(((M376/60)/60)/24)+DATE(1970,1,1)</f>
        <v>43481.25</v>
      </c>
      <c r="P376" t="b">
        <v>0</v>
      </c>
      <c r="Q376" t="b">
        <v>1</v>
      </c>
      <c r="R376" t="s">
        <v>42</v>
      </c>
      <c r="S376" s="4" t="str">
        <f t="array" ref="S376:T376">_xlfn.TEXTSPLIT(R376,"/")</f>
        <v>film &amp; video</v>
      </c>
      <c r="T376" s="4" t="str"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11">
        <f>E377/D377*"100"</f>
        <v>54.777777777777779</v>
      </c>
      <c r="G377" t="s">
        <v>14</v>
      </c>
      <c r="H377">
        <v>25</v>
      </c>
      <c r="I377" s="9">
        <f t="shared" si="5"/>
        <v>59.16</v>
      </c>
      <c r="J377" t="s">
        <v>21</v>
      </c>
      <c r="K377" t="s">
        <v>22</v>
      </c>
      <c r="L377">
        <v>1444971600</v>
      </c>
      <c r="M377">
        <v>1449900000</v>
      </c>
      <c r="N377" s="12">
        <f>(((L377/60)/60)/24)+DATE(1970,1,1)</f>
        <v>42293.208333333328</v>
      </c>
      <c r="O377" s="12">
        <f>(((M377/60)/60)/24)+DATE(1970,1,1)</f>
        <v>42350.25</v>
      </c>
      <c r="P377" t="b">
        <v>0</v>
      </c>
      <c r="Q377" t="b">
        <v>0</v>
      </c>
      <c r="R377" t="s">
        <v>60</v>
      </c>
      <c r="S377" s="4" t="str">
        <f t="array" ref="S377:T377">_xlfn.TEXTSPLIT(R377,"/")</f>
        <v>music</v>
      </c>
      <c r="T377" s="4" t="str"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11">
        <f>E378/D378*"100"</f>
        <v>361.02941176470591</v>
      </c>
      <c r="G378" t="s">
        <v>20</v>
      </c>
      <c r="H378">
        <v>131</v>
      </c>
      <c r="I378" s="9">
        <f t="shared" si="5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2">
        <f>(((L378/60)/60)/24)+DATE(1970,1,1)</f>
        <v>41826.208333333336</v>
      </c>
      <c r="O378" s="12">
        <f>(((M378/60)/60)/24)+DATE(1970,1,1)</f>
        <v>41832.208333333336</v>
      </c>
      <c r="P378" t="b">
        <v>0</v>
      </c>
      <c r="Q378" t="b">
        <v>0</v>
      </c>
      <c r="R378" t="s">
        <v>23</v>
      </c>
      <c r="S378" s="4" t="str">
        <f t="array" ref="S378:T378">_xlfn.TEXTSPLIT(R378,"/")</f>
        <v>music</v>
      </c>
      <c r="T378" s="4" t="str"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11">
        <f>E379/D379*"100"</f>
        <v>10.257545271629779</v>
      </c>
      <c r="G379" t="s">
        <v>14</v>
      </c>
      <c r="H379">
        <v>127</v>
      </c>
      <c r="I379" s="9">
        <f t="shared" si="5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2">
        <f>(((L379/60)/60)/24)+DATE(1970,1,1)</f>
        <v>43760.208333333328</v>
      </c>
      <c r="O379" s="12">
        <f>(((M379/60)/60)/24)+DATE(1970,1,1)</f>
        <v>43774.25</v>
      </c>
      <c r="P379" t="b">
        <v>0</v>
      </c>
      <c r="Q379" t="b">
        <v>0</v>
      </c>
      <c r="R379" t="s">
        <v>33</v>
      </c>
      <c r="S379" s="4" t="str">
        <f t="array" ref="S379:T379">_xlfn.TEXTSPLIT(R379,"/")</f>
        <v>theater</v>
      </c>
      <c r="T379" s="4" t="str"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11">
        <f>E380/D380*"100"</f>
        <v>13.962962962962964</v>
      </c>
      <c r="G380" t="s">
        <v>14</v>
      </c>
      <c r="H380">
        <v>355</v>
      </c>
      <c r="I380" s="9">
        <f t="shared" si="5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2">
        <f>(((L380/60)/60)/24)+DATE(1970,1,1)</f>
        <v>43241.208333333328</v>
      </c>
      <c r="O380" s="12">
        <f>(((M380/60)/60)/24)+DATE(1970,1,1)</f>
        <v>43279.208333333328</v>
      </c>
      <c r="P380" t="b">
        <v>0</v>
      </c>
      <c r="Q380" t="b">
        <v>0</v>
      </c>
      <c r="R380" t="s">
        <v>42</v>
      </c>
      <c r="S380" s="4" t="str">
        <f t="array" ref="S380:T380">_xlfn.TEXTSPLIT(R380,"/")</f>
        <v>film &amp; video</v>
      </c>
      <c r="T380" s="4" t="str"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11">
        <f>E381/D381*"100"</f>
        <v>40.444444444444443</v>
      </c>
      <c r="G381" t="s">
        <v>14</v>
      </c>
      <c r="H381">
        <v>44</v>
      </c>
      <c r="I381" s="9">
        <f t="shared" si="5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2">
        <f>(((L381/60)/60)/24)+DATE(1970,1,1)</f>
        <v>40843.208333333336</v>
      </c>
      <c r="O381" s="12">
        <f>(((M381/60)/60)/24)+DATE(1970,1,1)</f>
        <v>40857.25</v>
      </c>
      <c r="P381" t="b">
        <v>0</v>
      </c>
      <c r="Q381" t="b">
        <v>0</v>
      </c>
      <c r="R381" t="s">
        <v>33</v>
      </c>
      <c r="S381" s="4" t="str">
        <f t="array" ref="S381:T381">_xlfn.TEXTSPLIT(R381,"/")</f>
        <v>theater</v>
      </c>
      <c r="T381" s="4" t="str"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11">
        <f>E382/D382*"100"</f>
        <v>160.32</v>
      </c>
      <c r="G382" t="s">
        <v>20</v>
      </c>
      <c r="H382">
        <v>84</v>
      </c>
      <c r="I382" s="9">
        <f t="shared" si="5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2">
        <f>(((L382/60)/60)/24)+DATE(1970,1,1)</f>
        <v>41448.208333333336</v>
      </c>
      <c r="O382" s="12">
        <f>(((M382/60)/60)/24)+DATE(1970,1,1)</f>
        <v>41453.208333333336</v>
      </c>
      <c r="P382" t="b">
        <v>0</v>
      </c>
      <c r="Q382" t="b">
        <v>0</v>
      </c>
      <c r="R382" t="s">
        <v>33</v>
      </c>
      <c r="S382" s="4" t="str">
        <f t="array" ref="S382:T382">_xlfn.TEXTSPLIT(R382,"/")</f>
        <v>theater</v>
      </c>
      <c r="T382" s="4" t="str"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11">
        <f>E383/D383*"100"</f>
        <v>183.9433962264151</v>
      </c>
      <c r="G383" t="s">
        <v>20</v>
      </c>
      <c r="H383">
        <v>155</v>
      </c>
      <c r="I383" s="9">
        <f t="shared" si="5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2">
        <f>(((L383/60)/60)/24)+DATE(1970,1,1)</f>
        <v>42163.208333333328</v>
      </c>
      <c r="O383" s="12">
        <f>(((M383/60)/60)/24)+DATE(1970,1,1)</f>
        <v>42209.208333333328</v>
      </c>
      <c r="P383" t="b">
        <v>0</v>
      </c>
      <c r="Q383" t="b">
        <v>0</v>
      </c>
      <c r="R383" t="s">
        <v>33</v>
      </c>
      <c r="S383" s="4" t="str">
        <f t="array" ref="S383:T383">_xlfn.TEXTSPLIT(R383,"/")</f>
        <v>theater</v>
      </c>
      <c r="T383" s="4" t="str"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11">
        <f>E384/D384*"100"</f>
        <v>63.769230769230766</v>
      </c>
      <c r="G384" t="s">
        <v>14</v>
      </c>
      <c r="H384">
        <v>67</v>
      </c>
      <c r="I384" s="9">
        <f t="shared" si="5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2">
        <f>(((L384/60)/60)/24)+DATE(1970,1,1)</f>
        <v>43024.208333333328</v>
      </c>
      <c r="O384" s="12">
        <f>(((M384/60)/60)/24)+DATE(1970,1,1)</f>
        <v>43043.208333333328</v>
      </c>
      <c r="P384" t="b">
        <v>0</v>
      </c>
      <c r="Q384" t="b">
        <v>0</v>
      </c>
      <c r="R384" t="s">
        <v>122</v>
      </c>
      <c r="S384" s="4" t="str">
        <f t="array" ref="S384:T384">_xlfn.TEXTSPLIT(R384,"/")</f>
        <v>photography</v>
      </c>
      <c r="T384" s="4" t="str"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11">
        <f>E385/D385*"100"</f>
        <v>225.38095238095238</v>
      </c>
      <c r="G385" t="s">
        <v>20</v>
      </c>
      <c r="H385">
        <v>189</v>
      </c>
      <c r="I385" s="9">
        <f t="shared" si="5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2">
        <f>(((L385/60)/60)/24)+DATE(1970,1,1)</f>
        <v>43509.25</v>
      </c>
      <c r="O385" s="12">
        <f>(((M385/60)/60)/24)+DATE(1970,1,1)</f>
        <v>43515.25</v>
      </c>
      <c r="P385" t="b">
        <v>0</v>
      </c>
      <c r="Q385" t="b">
        <v>1</v>
      </c>
      <c r="R385" t="s">
        <v>17</v>
      </c>
      <c r="S385" s="4" t="str">
        <f t="array" ref="S385:T385">_xlfn.TEXTSPLIT(R385,"/")</f>
        <v>food</v>
      </c>
      <c r="T385" s="4" t="str"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11">
        <f>E386/D386*"100"</f>
        <v>172.00961538461539</v>
      </c>
      <c r="G386" t="s">
        <v>20</v>
      </c>
      <c r="H386">
        <v>4799</v>
      </c>
      <c r="I386" s="9">
        <f t="shared" si="5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2">
        <f>(((L386/60)/60)/24)+DATE(1970,1,1)</f>
        <v>42776.25</v>
      </c>
      <c r="O386" s="12">
        <f>(((M386/60)/60)/24)+DATE(1970,1,1)</f>
        <v>42803.25</v>
      </c>
      <c r="P386" t="b">
        <v>1</v>
      </c>
      <c r="Q386" t="b">
        <v>1</v>
      </c>
      <c r="R386" t="s">
        <v>42</v>
      </c>
      <c r="S386" s="4" t="str">
        <f t="array" ref="S386:T386">_xlfn.TEXTSPLIT(R386,"/")</f>
        <v>film &amp; video</v>
      </c>
      <c r="T386" s="4" t="str"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11">
        <f>E387/D387*"100"</f>
        <v>146.16709511568124</v>
      </c>
      <c r="G387" t="s">
        <v>20</v>
      </c>
      <c r="H387">
        <v>1137</v>
      </c>
      <c r="I387" s="9">
        <f t="shared" si="5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2">
        <f>(((L387/60)/60)/24)+DATE(1970,1,1)</f>
        <v>43553.208333333328</v>
      </c>
      <c r="O387" s="12">
        <f>(((M387/60)/60)/24)+DATE(1970,1,1)</f>
        <v>43585.208333333328</v>
      </c>
      <c r="P387" t="b">
        <v>0</v>
      </c>
      <c r="Q387" t="b">
        <v>0</v>
      </c>
      <c r="R387" t="s">
        <v>68</v>
      </c>
      <c r="S387" s="4" t="str">
        <f t="array" ref="S387:T387">_xlfn.TEXTSPLIT(R387,"/")</f>
        <v>publishing</v>
      </c>
      <c r="T387" s="4" t="str"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11">
        <f>E388/D388*"100"</f>
        <v>76.42361623616236</v>
      </c>
      <c r="G388" t="s">
        <v>14</v>
      </c>
      <c r="H388">
        <v>1068</v>
      </c>
      <c r="I388" s="9">
        <f t="shared" ref="I388:I451" si="6">IFERROR(E388/H388,0)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2">
        <f>(((L388/60)/60)/24)+DATE(1970,1,1)</f>
        <v>40355.208333333336</v>
      </c>
      <c r="O388" s="12">
        <f>(((M388/60)/60)/24)+DATE(1970,1,1)</f>
        <v>40367.208333333336</v>
      </c>
      <c r="P388" t="b">
        <v>0</v>
      </c>
      <c r="Q388" t="b">
        <v>0</v>
      </c>
      <c r="R388" t="s">
        <v>33</v>
      </c>
      <c r="S388" s="4" t="str">
        <f t="array" ref="S388:T388">_xlfn.TEXTSPLIT(R388,"/")</f>
        <v>theater</v>
      </c>
      <c r="T388" s="4" t="str"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11">
        <f>E389/D389*"100"</f>
        <v>39.261467889908261</v>
      </c>
      <c r="G389" t="s">
        <v>14</v>
      </c>
      <c r="H389">
        <v>424</v>
      </c>
      <c r="I389" s="9">
        <f t="shared" si="6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2">
        <f>(((L389/60)/60)/24)+DATE(1970,1,1)</f>
        <v>41072.208333333336</v>
      </c>
      <c r="O389" s="12">
        <f>(((M389/60)/60)/24)+DATE(1970,1,1)</f>
        <v>41077.208333333336</v>
      </c>
      <c r="P389" t="b">
        <v>0</v>
      </c>
      <c r="Q389" t="b">
        <v>0</v>
      </c>
      <c r="R389" t="s">
        <v>65</v>
      </c>
      <c r="S389" s="4" t="str">
        <f t="array" ref="S389:T389">_xlfn.TEXTSPLIT(R389,"/")</f>
        <v>technology</v>
      </c>
      <c r="T389" s="4" t="str"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11">
        <f>E390/D390*"100"</f>
        <v>11.270034843205574</v>
      </c>
      <c r="G390" t="s">
        <v>74</v>
      </c>
      <c r="H390">
        <v>145</v>
      </c>
      <c r="I390" s="9">
        <f t="shared" si="6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2">
        <f>(((L390/60)/60)/24)+DATE(1970,1,1)</f>
        <v>40912.25</v>
      </c>
      <c r="O390" s="12">
        <f>(((M390/60)/60)/24)+DATE(1970,1,1)</f>
        <v>40914.25</v>
      </c>
      <c r="P390" t="b">
        <v>0</v>
      </c>
      <c r="Q390" t="b">
        <v>0</v>
      </c>
      <c r="R390" t="s">
        <v>60</v>
      </c>
      <c r="S390" s="4" t="str">
        <f t="array" ref="S390:T390">_xlfn.TEXTSPLIT(R390,"/")</f>
        <v>music</v>
      </c>
      <c r="T390" s="4" t="str"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11">
        <f>E391/D391*"100"</f>
        <v>122.11084337349398</v>
      </c>
      <c r="G391" t="s">
        <v>20</v>
      </c>
      <c r="H391">
        <v>1152</v>
      </c>
      <c r="I391" s="9">
        <f t="shared" si="6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2">
        <f>(((L391/60)/60)/24)+DATE(1970,1,1)</f>
        <v>40479.208333333336</v>
      </c>
      <c r="O391" s="12">
        <f>(((M391/60)/60)/24)+DATE(1970,1,1)</f>
        <v>40506.25</v>
      </c>
      <c r="P391" t="b">
        <v>0</v>
      </c>
      <c r="Q391" t="b">
        <v>0</v>
      </c>
      <c r="R391" t="s">
        <v>33</v>
      </c>
      <c r="S391" s="4" t="str">
        <f t="array" ref="S391:T391">_xlfn.TEXTSPLIT(R391,"/")</f>
        <v>theater</v>
      </c>
      <c r="T391" s="4" t="str"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11">
        <f>E392/D392*"100"</f>
        <v>186.54166666666669</v>
      </c>
      <c r="G392" t="s">
        <v>20</v>
      </c>
      <c r="H392">
        <v>50</v>
      </c>
      <c r="I392" s="9">
        <f t="shared" si="6"/>
        <v>89.54</v>
      </c>
      <c r="J392" t="s">
        <v>21</v>
      </c>
      <c r="K392" t="s">
        <v>22</v>
      </c>
      <c r="L392">
        <v>1379048400</v>
      </c>
      <c r="M392">
        <v>1380344400</v>
      </c>
      <c r="N392" s="12">
        <f>(((L392/60)/60)/24)+DATE(1970,1,1)</f>
        <v>41530.208333333336</v>
      </c>
      <c r="O392" s="12">
        <f>(((M392/60)/60)/24)+DATE(1970,1,1)</f>
        <v>41545.208333333336</v>
      </c>
      <c r="P392" t="b">
        <v>0</v>
      </c>
      <c r="Q392" t="b">
        <v>0</v>
      </c>
      <c r="R392" t="s">
        <v>122</v>
      </c>
      <c r="S392" s="4" t="str">
        <f t="array" ref="S392:T392">_xlfn.TEXTSPLIT(R392,"/")</f>
        <v>photography</v>
      </c>
      <c r="T392" s="4" t="str"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11">
        <f>E393/D393*"100"</f>
        <v>7.2731788079470201</v>
      </c>
      <c r="G393" t="s">
        <v>14</v>
      </c>
      <c r="H393">
        <v>151</v>
      </c>
      <c r="I393" s="9">
        <f t="shared" si="6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2">
        <f>(((L393/60)/60)/24)+DATE(1970,1,1)</f>
        <v>41653.25</v>
      </c>
      <c r="O393" s="12">
        <f>(((M393/60)/60)/24)+DATE(1970,1,1)</f>
        <v>41655.25</v>
      </c>
      <c r="P393" t="b">
        <v>0</v>
      </c>
      <c r="Q393" t="b">
        <v>0</v>
      </c>
      <c r="R393" t="s">
        <v>68</v>
      </c>
      <c r="S393" s="4" t="str">
        <f t="array" ref="S393:T393">_xlfn.TEXTSPLIT(R393,"/")</f>
        <v>publishing</v>
      </c>
      <c r="T393" s="4" t="str"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11">
        <f>E394/D394*"100"</f>
        <v>65.642371234207957</v>
      </c>
      <c r="G394" t="s">
        <v>14</v>
      </c>
      <c r="H394">
        <v>1608</v>
      </c>
      <c r="I394" s="9">
        <f t="shared" si="6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2">
        <f>(((L394/60)/60)/24)+DATE(1970,1,1)</f>
        <v>40549.25</v>
      </c>
      <c r="O394" s="12">
        <f>(((M394/60)/60)/24)+DATE(1970,1,1)</f>
        <v>40551.25</v>
      </c>
      <c r="P394" t="b">
        <v>0</v>
      </c>
      <c r="Q394" t="b">
        <v>0</v>
      </c>
      <c r="R394" t="s">
        <v>65</v>
      </c>
      <c r="S394" s="4" t="str">
        <f t="array" ref="S394:T394">_xlfn.TEXTSPLIT(R394,"/")</f>
        <v>technology</v>
      </c>
      <c r="T394" s="4" t="str"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11">
        <f>E395/D395*"100"</f>
        <v>228.96178343949046</v>
      </c>
      <c r="G395" t="s">
        <v>20</v>
      </c>
      <c r="H395">
        <v>3059</v>
      </c>
      <c r="I395" s="9">
        <f t="shared" si="6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2">
        <f>(((L395/60)/60)/24)+DATE(1970,1,1)</f>
        <v>42933.208333333328</v>
      </c>
      <c r="O395" s="12">
        <f>(((M395/60)/60)/24)+DATE(1970,1,1)</f>
        <v>42934.208333333328</v>
      </c>
      <c r="P395" t="b">
        <v>0</v>
      </c>
      <c r="Q395" t="b">
        <v>0</v>
      </c>
      <c r="R395" t="s">
        <v>159</v>
      </c>
      <c r="S395" s="4" t="str">
        <f t="array" ref="S395:T395">_xlfn.TEXTSPLIT(R395,"/")</f>
        <v>music</v>
      </c>
      <c r="T395" s="4" t="str"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11">
        <f>E396/D396*"100"</f>
        <v>469.37499999999994</v>
      </c>
      <c r="G396" t="s">
        <v>20</v>
      </c>
      <c r="H396">
        <v>34</v>
      </c>
      <c r="I396" s="9">
        <f t="shared" si="6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2">
        <f>(((L396/60)/60)/24)+DATE(1970,1,1)</f>
        <v>41484.208333333336</v>
      </c>
      <c r="O396" s="12">
        <f>(((M396/60)/60)/24)+DATE(1970,1,1)</f>
        <v>41494.208333333336</v>
      </c>
      <c r="P396" t="b">
        <v>0</v>
      </c>
      <c r="Q396" t="b">
        <v>1</v>
      </c>
      <c r="R396" t="s">
        <v>42</v>
      </c>
      <c r="S396" s="4" t="str">
        <f t="array" ref="S396:T396">_xlfn.TEXTSPLIT(R396,"/")</f>
        <v>film &amp; video</v>
      </c>
      <c r="T396" s="4" t="str"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11">
        <f>E397/D397*"100"</f>
        <v>130.11267605633802</v>
      </c>
      <c r="G397" t="s">
        <v>20</v>
      </c>
      <c r="H397">
        <v>220</v>
      </c>
      <c r="I397" s="9">
        <f t="shared" si="6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2">
        <f>(((L397/60)/60)/24)+DATE(1970,1,1)</f>
        <v>40885.25</v>
      </c>
      <c r="O397" s="12">
        <f>(((M397/60)/60)/24)+DATE(1970,1,1)</f>
        <v>40886.25</v>
      </c>
      <c r="P397" t="b">
        <v>1</v>
      </c>
      <c r="Q397" t="b">
        <v>0</v>
      </c>
      <c r="R397" t="s">
        <v>33</v>
      </c>
      <c r="S397" s="4" t="str">
        <f t="array" ref="S397:T397">_xlfn.TEXTSPLIT(R397,"/")</f>
        <v>theater</v>
      </c>
      <c r="T397" s="4" t="str"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11">
        <f>E398/D398*"100"</f>
        <v>167.05422993492408</v>
      </c>
      <c r="G398" t="s">
        <v>20</v>
      </c>
      <c r="H398">
        <v>1604</v>
      </c>
      <c r="I398" s="9">
        <f t="shared" si="6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2">
        <f>(((L398/60)/60)/24)+DATE(1970,1,1)</f>
        <v>43378.208333333328</v>
      </c>
      <c r="O398" s="12">
        <f>(((M398/60)/60)/24)+DATE(1970,1,1)</f>
        <v>43386.208333333328</v>
      </c>
      <c r="P398" t="b">
        <v>0</v>
      </c>
      <c r="Q398" t="b">
        <v>0</v>
      </c>
      <c r="R398" t="s">
        <v>53</v>
      </c>
      <c r="S398" s="4" t="str">
        <f t="array" ref="S398:T398">_xlfn.TEXTSPLIT(R398,"/")</f>
        <v>film &amp; video</v>
      </c>
      <c r="T398" s="4" t="str"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11">
        <f>E399/D399*"100"</f>
        <v>173.8641975308642</v>
      </c>
      <c r="G399" t="s">
        <v>20</v>
      </c>
      <c r="H399">
        <v>454</v>
      </c>
      <c r="I399" s="9">
        <f t="shared" si="6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2">
        <f>(((L399/60)/60)/24)+DATE(1970,1,1)</f>
        <v>41417.208333333336</v>
      </c>
      <c r="O399" s="12">
        <f>(((M399/60)/60)/24)+DATE(1970,1,1)</f>
        <v>41423.208333333336</v>
      </c>
      <c r="P399" t="b">
        <v>0</v>
      </c>
      <c r="Q399" t="b">
        <v>0</v>
      </c>
      <c r="R399" t="s">
        <v>23</v>
      </c>
      <c r="S399" s="4" t="str">
        <f t="array" ref="S399:T399">_xlfn.TEXTSPLIT(R399,"/")</f>
        <v>music</v>
      </c>
      <c r="T399" s="4" t="str"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11">
        <f>E400/D400*"100"</f>
        <v>717.76470588235293</v>
      </c>
      <c r="G400" t="s">
        <v>20</v>
      </c>
      <c r="H400">
        <v>123</v>
      </c>
      <c r="I400" s="9">
        <f t="shared" si="6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2">
        <f>(((L400/60)/60)/24)+DATE(1970,1,1)</f>
        <v>43228.208333333328</v>
      </c>
      <c r="O400" s="12">
        <f>(((M400/60)/60)/24)+DATE(1970,1,1)</f>
        <v>43230.208333333328</v>
      </c>
      <c r="P400" t="b">
        <v>0</v>
      </c>
      <c r="Q400" t="b">
        <v>1</v>
      </c>
      <c r="R400" t="s">
        <v>71</v>
      </c>
      <c r="S400" s="4" t="str">
        <f t="array" ref="S400:T400">_xlfn.TEXTSPLIT(R400,"/")</f>
        <v>film &amp; video</v>
      </c>
      <c r="T400" s="4" t="str"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11">
        <f>E401/D401*"100"</f>
        <v>63.850976361767728</v>
      </c>
      <c r="G401" t="s">
        <v>14</v>
      </c>
      <c r="H401">
        <v>941</v>
      </c>
      <c r="I401" s="9">
        <f t="shared" si="6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2">
        <f>(((L401/60)/60)/24)+DATE(1970,1,1)</f>
        <v>40576.25</v>
      </c>
      <c r="O401" s="12">
        <f>(((M401/60)/60)/24)+DATE(1970,1,1)</f>
        <v>40583.25</v>
      </c>
      <c r="P401" t="b">
        <v>0</v>
      </c>
      <c r="Q401" t="b">
        <v>0</v>
      </c>
      <c r="R401" t="s">
        <v>60</v>
      </c>
      <c r="S401" s="4" t="str">
        <f t="array" ref="S401:T401">_xlfn.TEXTSPLIT(R401,"/")</f>
        <v>music</v>
      </c>
      <c r="T401" s="4" t="str"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11">
        <f>E402/D402*"100"</f>
        <v>2</v>
      </c>
      <c r="G402" t="s">
        <v>14</v>
      </c>
      <c r="H402">
        <v>1</v>
      </c>
      <c r="I402" s="9">
        <f t="shared" si="6"/>
        <v>2</v>
      </c>
      <c r="J402" t="s">
        <v>21</v>
      </c>
      <c r="K402" t="s">
        <v>22</v>
      </c>
      <c r="L402">
        <v>1376629200</v>
      </c>
      <c r="M402">
        <v>1378530000</v>
      </c>
      <c r="N402" s="12">
        <f>(((L402/60)/60)/24)+DATE(1970,1,1)</f>
        <v>41502.208333333336</v>
      </c>
      <c r="O402" s="12">
        <f>(((M402/60)/60)/24)+DATE(1970,1,1)</f>
        <v>41524.208333333336</v>
      </c>
      <c r="P402" t="b">
        <v>0</v>
      </c>
      <c r="Q402" t="b">
        <v>1</v>
      </c>
      <c r="R402" t="s">
        <v>122</v>
      </c>
      <c r="S402" s="4" t="str">
        <f t="array" ref="S402:T402">_xlfn.TEXTSPLIT(R402,"/")</f>
        <v>photography</v>
      </c>
      <c r="T402" s="4" t="str"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11">
        <f>E403/D403*"100"</f>
        <v>1530.2222222222222</v>
      </c>
      <c r="G403" t="s">
        <v>20</v>
      </c>
      <c r="H403">
        <v>299</v>
      </c>
      <c r="I403" s="9">
        <f t="shared" si="6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2">
        <f>(((L403/60)/60)/24)+DATE(1970,1,1)</f>
        <v>43765.208333333328</v>
      </c>
      <c r="O403" s="12">
        <f>(((M403/60)/60)/24)+DATE(1970,1,1)</f>
        <v>43765.208333333328</v>
      </c>
      <c r="P403" t="b">
        <v>0</v>
      </c>
      <c r="Q403" t="b">
        <v>0</v>
      </c>
      <c r="R403" t="s">
        <v>33</v>
      </c>
      <c r="S403" s="4" t="str">
        <f t="array" ref="S403:T403">_xlfn.TEXTSPLIT(R403,"/")</f>
        <v>theater</v>
      </c>
      <c r="T403" s="4" t="str"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11">
        <f>E404/D404*"100"</f>
        <v>40.356164383561641</v>
      </c>
      <c r="G404" t="s">
        <v>14</v>
      </c>
      <c r="H404">
        <v>40</v>
      </c>
      <c r="I404" s="9">
        <f t="shared" si="6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2">
        <f>(((L404/60)/60)/24)+DATE(1970,1,1)</f>
        <v>40914.25</v>
      </c>
      <c r="O404" s="12">
        <f>(((M404/60)/60)/24)+DATE(1970,1,1)</f>
        <v>40961.25</v>
      </c>
      <c r="P404" t="b">
        <v>0</v>
      </c>
      <c r="Q404" t="b">
        <v>1</v>
      </c>
      <c r="R404" t="s">
        <v>100</v>
      </c>
      <c r="S404" s="4" t="str">
        <f t="array" ref="S404:T404">_xlfn.TEXTSPLIT(R404,"/")</f>
        <v>film &amp; video</v>
      </c>
      <c r="T404" s="4" t="str"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11">
        <f>E405/D405*"100"</f>
        <v>86.220633299284984</v>
      </c>
      <c r="G405" t="s">
        <v>14</v>
      </c>
      <c r="H405">
        <v>3015</v>
      </c>
      <c r="I405" s="9">
        <f t="shared" si="6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2">
        <f>(((L405/60)/60)/24)+DATE(1970,1,1)</f>
        <v>40310.208333333336</v>
      </c>
      <c r="O405" s="12">
        <f>(((M405/60)/60)/24)+DATE(1970,1,1)</f>
        <v>40346.208333333336</v>
      </c>
      <c r="P405" t="b">
        <v>0</v>
      </c>
      <c r="Q405" t="b">
        <v>1</v>
      </c>
      <c r="R405" t="s">
        <v>33</v>
      </c>
      <c r="S405" s="4" t="str">
        <f t="array" ref="S405:T405">_xlfn.TEXTSPLIT(R405,"/")</f>
        <v>theater</v>
      </c>
      <c r="T405" s="4" t="str"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11">
        <f>E406/D406*"100"</f>
        <v>315.58486707566465</v>
      </c>
      <c r="G406" t="s">
        <v>20</v>
      </c>
      <c r="H406">
        <v>2237</v>
      </c>
      <c r="I406" s="9">
        <f t="shared" si="6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2">
        <f>(((L406/60)/60)/24)+DATE(1970,1,1)</f>
        <v>43053.25</v>
      </c>
      <c r="O406" s="12">
        <f>(((M406/60)/60)/24)+DATE(1970,1,1)</f>
        <v>43056.25</v>
      </c>
      <c r="P406" t="b">
        <v>0</v>
      </c>
      <c r="Q406" t="b">
        <v>0</v>
      </c>
      <c r="R406" t="s">
        <v>33</v>
      </c>
      <c r="S406" s="4" t="str">
        <f t="array" ref="S406:T406">_xlfn.TEXTSPLIT(R406,"/")</f>
        <v>theater</v>
      </c>
      <c r="T406" s="4" t="str"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11">
        <f>E407/D407*"100"</f>
        <v>89.618243243243242</v>
      </c>
      <c r="G407" t="s">
        <v>14</v>
      </c>
      <c r="H407">
        <v>435</v>
      </c>
      <c r="I407" s="9">
        <f t="shared" si="6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2">
        <f>(((L407/60)/60)/24)+DATE(1970,1,1)</f>
        <v>43255.208333333328</v>
      </c>
      <c r="O407" s="12">
        <f>(((M407/60)/60)/24)+DATE(1970,1,1)</f>
        <v>43305.208333333328</v>
      </c>
      <c r="P407" t="b">
        <v>0</v>
      </c>
      <c r="Q407" t="b">
        <v>0</v>
      </c>
      <c r="R407" t="s">
        <v>33</v>
      </c>
      <c r="S407" s="4" t="str">
        <f t="array" ref="S407:T407">_xlfn.TEXTSPLIT(R407,"/")</f>
        <v>theater</v>
      </c>
      <c r="T407" s="4" t="str"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11">
        <f>E408/D408*"100"</f>
        <v>182.14503816793894</v>
      </c>
      <c r="G408" t="s">
        <v>20</v>
      </c>
      <c r="H408">
        <v>645</v>
      </c>
      <c r="I408" s="9">
        <f t="shared" si="6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2">
        <f>(((L408/60)/60)/24)+DATE(1970,1,1)</f>
        <v>41304.25</v>
      </c>
      <c r="O408" s="12">
        <f>(((M408/60)/60)/24)+DATE(1970,1,1)</f>
        <v>41316.25</v>
      </c>
      <c r="P408" t="b">
        <v>1</v>
      </c>
      <c r="Q408" t="b">
        <v>0</v>
      </c>
      <c r="R408" t="s">
        <v>42</v>
      </c>
      <c r="S408" s="4" t="str">
        <f t="array" ref="S408:T408">_xlfn.TEXTSPLIT(R408,"/")</f>
        <v>film &amp; video</v>
      </c>
      <c r="T408" s="4" t="str"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11">
        <f>E409/D409*"100"</f>
        <v>355.88235294117646</v>
      </c>
      <c r="G409" t="s">
        <v>20</v>
      </c>
      <c r="H409">
        <v>484</v>
      </c>
      <c r="I409" s="9">
        <f t="shared" si="6"/>
        <v>25</v>
      </c>
      <c r="J409" t="s">
        <v>36</v>
      </c>
      <c r="K409" t="s">
        <v>37</v>
      </c>
      <c r="L409">
        <v>1570942800</v>
      </c>
      <c r="M409">
        <v>1571547600</v>
      </c>
      <c r="N409" s="12">
        <f>(((L409/60)/60)/24)+DATE(1970,1,1)</f>
        <v>43751.208333333328</v>
      </c>
      <c r="O409" s="12">
        <f>(((M409/60)/60)/24)+DATE(1970,1,1)</f>
        <v>43758.208333333328</v>
      </c>
      <c r="P409" t="b">
        <v>0</v>
      </c>
      <c r="Q409" t="b">
        <v>0</v>
      </c>
      <c r="R409" t="s">
        <v>33</v>
      </c>
      <c r="S409" s="4" t="str">
        <f t="array" ref="S409:T409">_xlfn.TEXTSPLIT(R409,"/")</f>
        <v>theater</v>
      </c>
      <c r="T409" s="4" t="str"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11">
        <f>E410/D410*"100"</f>
        <v>131.83695652173913</v>
      </c>
      <c r="G410" t="s">
        <v>20</v>
      </c>
      <c r="H410">
        <v>154</v>
      </c>
      <c r="I410" s="9">
        <f t="shared" si="6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2">
        <f>(((L410/60)/60)/24)+DATE(1970,1,1)</f>
        <v>42541.208333333328</v>
      </c>
      <c r="O410" s="12">
        <f>(((M410/60)/60)/24)+DATE(1970,1,1)</f>
        <v>42561.208333333328</v>
      </c>
      <c r="P410" t="b">
        <v>0</v>
      </c>
      <c r="Q410" t="b">
        <v>0</v>
      </c>
      <c r="R410" t="s">
        <v>42</v>
      </c>
      <c r="S410" s="4" t="str">
        <f t="array" ref="S410:T410">_xlfn.TEXTSPLIT(R410,"/")</f>
        <v>film &amp; video</v>
      </c>
      <c r="T410" s="4" t="str"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11">
        <f>E411/D411*"100"</f>
        <v>46.315634218289084</v>
      </c>
      <c r="G411" t="s">
        <v>14</v>
      </c>
      <c r="H411">
        <v>714</v>
      </c>
      <c r="I411" s="9">
        <f t="shared" si="6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2">
        <f>(((L411/60)/60)/24)+DATE(1970,1,1)</f>
        <v>42843.208333333328</v>
      </c>
      <c r="O411" s="12">
        <f>(((M411/60)/60)/24)+DATE(1970,1,1)</f>
        <v>42847.208333333328</v>
      </c>
      <c r="P411" t="b">
        <v>0</v>
      </c>
      <c r="Q411" t="b">
        <v>0</v>
      </c>
      <c r="R411" t="s">
        <v>23</v>
      </c>
      <c r="S411" s="4" t="str">
        <f t="array" ref="S411:T411">_xlfn.TEXTSPLIT(R411,"/")</f>
        <v>music</v>
      </c>
      <c r="T411" s="4" t="str"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11">
        <f>E412/D412*"100"</f>
        <v>36.132726089785294</v>
      </c>
      <c r="G412" t="s">
        <v>47</v>
      </c>
      <c r="H412">
        <v>1111</v>
      </c>
      <c r="I412" s="9">
        <f t="shared" si="6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2">
        <f>(((L412/60)/60)/24)+DATE(1970,1,1)</f>
        <v>42122.208333333328</v>
      </c>
      <c r="O412" s="12">
        <f>(((M412/60)/60)/24)+DATE(1970,1,1)</f>
        <v>42122.208333333328</v>
      </c>
      <c r="P412" t="b">
        <v>0</v>
      </c>
      <c r="Q412" t="b">
        <v>0</v>
      </c>
      <c r="R412" t="s">
        <v>292</v>
      </c>
      <c r="S412" s="4" t="str">
        <f t="array" ref="S412:T412">_xlfn.TEXTSPLIT(R412,"/")</f>
        <v>games</v>
      </c>
      <c r="T412" s="4" t="str"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11">
        <f>E413/D413*"100"</f>
        <v>104.62820512820512</v>
      </c>
      <c r="G413" t="s">
        <v>20</v>
      </c>
      <c r="H413">
        <v>82</v>
      </c>
      <c r="I413" s="9">
        <f t="shared" si="6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2">
        <f>(((L413/60)/60)/24)+DATE(1970,1,1)</f>
        <v>42884.208333333328</v>
      </c>
      <c r="O413" s="12">
        <f>(((M413/60)/60)/24)+DATE(1970,1,1)</f>
        <v>42886.208333333328</v>
      </c>
      <c r="P413" t="b">
        <v>0</v>
      </c>
      <c r="Q413" t="b">
        <v>0</v>
      </c>
      <c r="R413" t="s">
        <v>33</v>
      </c>
      <c r="S413" s="4" t="str">
        <f t="array" ref="S413:T413">_xlfn.TEXTSPLIT(R413,"/")</f>
        <v>theater</v>
      </c>
      <c r="T413" s="4" t="str"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11">
        <f>E414/D414*"100"</f>
        <v>668.85714285714289</v>
      </c>
      <c r="G414" t="s">
        <v>20</v>
      </c>
      <c r="H414">
        <v>134</v>
      </c>
      <c r="I414" s="9">
        <f t="shared" si="6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2">
        <f>(((L414/60)/60)/24)+DATE(1970,1,1)</f>
        <v>41642.25</v>
      </c>
      <c r="O414" s="12">
        <f>(((M414/60)/60)/24)+DATE(1970,1,1)</f>
        <v>41652.25</v>
      </c>
      <c r="P414" t="b">
        <v>0</v>
      </c>
      <c r="Q414" t="b">
        <v>0</v>
      </c>
      <c r="R414" t="s">
        <v>119</v>
      </c>
      <c r="S414" s="4" t="str">
        <f t="array" ref="S414:T414">_xlfn.TEXTSPLIT(R414,"/")</f>
        <v>publishing</v>
      </c>
      <c r="T414" s="4" t="str"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11">
        <f>E415/D415*"100"</f>
        <v>62.072823218997364</v>
      </c>
      <c r="G415" t="s">
        <v>47</v>
      </c>
      <c r="H415">
        <v>1089</v>
      </c>
      <c r="I415" s="9">
        <f t="shared" si="6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2">
        <f>(((L415/60)/60)/24)+DATE(1970,1,1)</f>
        <v>43431.25</v>
      </c>
      <c r="O415" s="12">
        <f>(((M415/60)/60)/24)+DATE(1970,1,1)</f>
        <v>43458.25</v>
      </c>
      <c r="P415" t="b">
        <v>0</v>
      </c>
      <c r="Q415" t="b">
        <v>0</v>
      </c>
      <c r="R415" t="s">
        <v>71</v>
      </c>
      <c r="S415" s="4" t="str">
        <f t="array" ref="S415:T415">_xlfn.TEXTSPLIT(R415,"/")</f>
        <v>film &amp; video</v>
      </c>
      <c r="T415" s="4" t="str"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11">
        <f>E416/D416*"100"</f>
        <v>84.699787460148784</v>
      </c>
      <c r="G416" t="s">
        <v>14</v>
      </c>
      <c r="H416">
        <v>5497</v>
      </c>
      <c r="I416" s="9">
        <f t="shared" si="6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2">
        <f>(((L416/60)/60)/24)+DATE(1970,1,1)</f>
        <v>40288.208333333336</v>
      </c>
      <c r="O416" s="12">
        <f>(((M416/60)/60)/24)+DATE(1970,1,1)</f>
        <v>40296.208333333336</v>
      </c>
      <c r="P416" t="b">
        <v>0</v>
      </c>
      <c r="Q416" t="b">
        <v>1</v>
      </c>
      <c r="R416" t="s">
        <v>17</v>
      </c>
      <c r="S416" s="4" t="str">
        <f t="array" ref="S416:T416">_xlfn.TEXTSPLIT(R416,"/")</f>
        <v>food</v>
      </c>
      <c r="T416" s="4" t="str"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11">
        <f>E417/D417*"100"</f>
        <v>11.059030837004405</v>
      </c>
      <c r="G417" t="s">
        <v>14</v>
      </c>
      <c r="H417">
        <v>418</v>
      </c>
      <c r="I417" s="9">
        <f t="shared" si="6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2">
        <f>(((L417/60)/60)/24)+DATE(1970,1,1)</f>
        <v>40921.25</v>
      </c>
      <c r="O417" s="12">
        <f>(((M417/60)/60)/24)+DATE(1970,1,1)</f>
        <v>40938.25</v>
      </c>
      <c r="P417" t="b">
        <v>0</v>
      </c>
      <c r="Q417" t="b">
        <v>0</v>
      </c>
      <c r="R417" t="s">
        <v>33</v>
      </c>
      <c r="S417" s="4" t="str">
        <f t="array" ref="S417:T417">_xlfn.TEXTSPLIT(R417,"/")</f>
        <v>theater</v>
      </c>
      <c r="T417" s="4" t="str"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11">
        <f>E418/D418*"100"</f>
        <v>43.838781575037146</v>
      </c>
      <c r="G418" t="s">
        <v>14</v>
      </c>
      <c r="H418">
        <v>1439</v>
      </c>
      <c r="I418" s="9">
        <f t="shared" si="6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2">
        <f>(((L418/60)/60)/24)+DATE(1970,1,1)</f>
        <v>40560.25</v>
      </c>
      <c r="O418" s="12">
        <f>(((M418/60)/60)/24)+DATE(1970,1,1)</f>
        <v>40569.25</v>
      </c>
      <c r="P418" t="b">
        <v>0</v>
      </c>
      <c r="Q418" t="b">
        <v>1</v>
      </c>
      <c r="R418" t="s">
        <v>42</v>
      </c>
      <c r="S418" s="4" t="str">
        <f t="array" ref="S418:T418">_xlfn.TEXTSPLIT(R418,"/")</f>
        <v>film &amp; video</v>
      </c>
      <c r="T418" s="4" t="str"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11">
        <f>E419/D419*"100"</f>
        <v>55.470588235294116</v>
      </c>
      <c r="G419" t="s">
        <v>14</v>
      </c>
      <c r="H419">
        <v>15</v>
      </c>
      <c r="I419" s="9">
        <f t="shared" si="6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2">
        <f>(((L419/60)/60)/24)+DATE(1970,1,1)</f>
        <v>43407.208333333328</v>
      </c>
      <c r="O419" s="12">
        <f>(((M419/60)/60)/24)+DATE(1970,1,1)</f>
        <v>43431.25</v>
      </c>
      <c r="P419" t="b">
        <v>0</v>
      </c>
      <c r="Q419" t="b">
        <v>0</v>
      </c>
      <c r="R419" t="s">
        <v>33</v>
      </c>
      <c r="S419" s="4" t="str">
        <f t="array" ref="S419:T419">_xlfn.TEXTSPLIT(R419,"/")</f>
        <v>theater</v>
      </c>
      <c r="T419" s="4" t="str"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11">
        <f>E420/D420*"100"</f>
        <v>57.399511301160658</v>
      </c>
      <c r="G420" t="s">
        <v>14</v>
      </c>
      <c r="H420">
        <v>1999</v>
      </c>
      <c r="I420" s="9">
        <f t="shared" si="6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2">
        <f>(((L420/60)/60)/24)+DATE(1970,1,1)</f>
        <v>41035.208333333336</v>
      </c>
      <c r="O420" s="12">
        <f>(((M420/60)/60)/24)+DATE(1970,1,1)</f>
        <v>41036.208333333336</v>
      </c>
      <c r="P420" t="b">
        <v>0</v>
      </c>
      <c r="Q420" t="b">
        <v>0</v>
      </c>
      <c r="R420" t="s">
        <v>42</v>
      </c>
      <c r="S420" s="4" t="str">
        <f t="array" ref="S420:T420">_xlfn.TEXTSPLIT(R420,"/")</f>
        <v>film &amp; video</v>
      </c>
      <c r="T420" s="4" t="str"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11">
        <f>E421/D421*"100"</f>
        <v>123.43497363796135</v>
      </c>
      <c r="G421" t="s">
        <v>20</v>
      </c>
      <c r="H421">
        <v>5203</v>
      </c>
      <c r="I421" s="9">
        <f t="shared" si="6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2">
        <f>(((L421/60)/60)/24)+DATE(1970,1,1)</f>
        <v>40899.25</v>
      </c>
      <c r="O421" s="12">
        <f>(((M421/60)/60)/24)+DATE(1970,1,1)</f>
        <v>40905.25</v>
      </c>
      <c r="P421" t="b">
        <v>0</v>
      </c>
      <c r="Q421" t="b">
        <v>0</v>
      </c>
      <c r="R421" t="s">
        <v>28</v>
      </c>
      <c r="S421" s="4" t="str">
        <f t="array" ref="S421:T421">_xlfn.TEXTSPLIT(R421,"/")</f>
        <v>technology</v>
      </c>
      <c r="T421" s="4" t="str"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11">
        <f>E422/D422*"100"</f>
        <v>128.46</v>
      </c>
      <c r="G422" t="s">
        <v>20</v>
      </c>
      <c r="H422">
        <v>94</v>
      </c>
      <c r="I422" s="9">
        <f t="shared" si="6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2">
        <f>(((L422/60)/60)/24)+DATE(1970,1,1)</f>
        <v>42911.208333333328</v>
      </c>
      <c r="O422" s="12">
        <f>(((M422/60)/60)/24)+DATE(1970,1,1)</f>
        <v>42925.208333333328</v>
      </c>
      <c r="P422" t="b">
        <v>0</v>
      </c>
      <c r="Q422" t="b">
        <v>0</v>
      </c>
      <c r="R422" t="s">
        <v>33</v>
      </c>
      <c r="S422" s="4" t="str">
        <f t="array" ref="S422:T422">_xlfn.TEXTSPLIT(R422,"/")</f>
        <v>theater</v>
      </c>
      <c r="T422" s="4" t="str"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11">
        <f>E423/D423*"100"</f>
        <v>63.989361702127653</v>
      </c>
      <c r="G423" t="s">
        <v>14</v>
      </c>
      <c r="H423">
        <v>118</v>
      </c>
      <c r="I423" s="9">
        <f t="shared" si="6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2">
        <f>(((L423/60)/60)/24)+DATE(1970,1,1)</f>
        <v>42915.208333333328</v>
      </c>
      <c r="O423" s="12">
        <f>(((M423/60)/60)/24)+DATE(1970,1,1)</f>
        <v>42945.208333333328</v>
      </c>
      <c r="P423" t="b">
        <v>0</v>
      </c>
      <c r="Q423" t="b">
        <v>1</v>
      </c>
      <c r="R423" t="s">
        <v>65</v>
      </c>
      <c r="S423" s="4" t="str">
        <f t="array" ref="S423:T423">_xlfn.TEXTSPLIT(R423,"/")</f>
        <v>technology</v>
      </c>
      <c r="T423" s="4" t="str"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11">
        <f>E424/D424*"100"</f>
        <v>127.29885057471265</v>
      </c>
      <c r="G424" t="s">
        <v>20</v>
      </c>
      <c r="H424">
        <v>205</v>
      </c>
      <c r="I424" s="9">
        <f t="shared" si="6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2">
        <f>(((L424/60)/60)/24)+DATE(1970,1,1)</f>
        <v>40285.208333333336</v>
      </c>
      <c r="O424" s="12">
        <f>(((M424/60)/60)/24)+DATE(1970,1,1)</f>
        <v>40305.208333333336</v>
      </c>
      <c r="P424" t="b">
        <v>0</v>
      </c>
      <c r="Q424" t="b">
        <v>1</v>
      </c>
      <c r="R424" t="s">
        <v>33</v>
      </c>
      <c r="S424" s="4" t="str">
        <f t="array" ref="S424:T424">_xlfn.TEXTSPLIT(R424,"/")</f>
        <v>theater</v>
      </c>
      <c r="T424" s="4" t="str"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11">
        <f>E425/D425*"100"</f>
        <v>10.638024357239512</v>
      </c>
      <c r="G425" t="s">
        <v>14</v>
      </c>
      <c r="H425">
        <v>162</v>
      </c>
      <c r="I425" s="9">
        <f t="shared" si="6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2">
        <f>(((L425/60)/60)/24)+DATE(1970,1,1)</f>
        <v>40808.208333333336</v>
      </c>
      <c r="O425" s="12">
        <f>(((M425/60)/60)/24)+DATE(1970,1,1)</f>
        <v>40810.208333333336</v>
      </c>
      <c r="P425" t="b">
        <v>0</v>
      </c>
      <c r="Q425" t="b">
        <v>1</v>
      </c>
      <c r="R425" t="s">
        <v>17</v>
      </c>
      <c r="S425" s="4" t="str">
        <f t="array" ref="S425:T425">_xlfn.TEXTSPLIT(R425,"/")</f>
        <v>food</v>
      </c>
      <c r="T425" s="4" t="str"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11">
        <f>E426/D426*"100"</f>
        <v>40.470588235294116</v>
      </c>
      <c r="G426" t="s">
        <v>14</v>
      </c>
      <c r="H426">
        <v>83</v>
      </c>
      <c r="I426" s="9">
        <f t="shared" si="6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2">
        <f>(((L426/60)/60)/24)+DATE(1970,1,1)</f>
        <v>43208.208333333328</v>
      </c>
      <c r="O426" s="12">
        <f>(((M426/60)/60)/24)+DATE(1970,1,1)</f>
        <v>43214.208333333328</v>
      </c>
      <c r="P426" t="b">
        <v>0</v>
      </c>
      <c r="Q426" t="b">
        <v>0</v>
      </c>
      <c r="R426" t="s">
        <v>60</v>
      </c>
      <c r="S426" s="4" t="str">
        <f t="array" ref="S426:T426">_xlfn.TEXTSPLIT(R426,"/")</f>
        <v>music</v>
      </c>
      <c r="T426" s="4" t="str"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11">
        <f>E427/D427*"100"</f>
        <v>287.66666666666663</v>
      </c>
      <c r="G427" t="s">
        <v>20</v>
      </c>
      <c r="H427">
        <v>92</v>
      </c>
      <c r="I427" s="9">
        <f t="shared" si="6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2">
        <f>(((L427/60)/60)/24)+DATE(1970,1,1)</f>
        <v>42213.208333333328</v>
      </c>
      <c r="O427" s="12">
        <f>(((M427/60)/60)/24)+DATE(1970,1,1)</f>
        <v>42219.208333333328</v>
      </c>
      <c r="P427" t="b">
        <v>0</v>
      </c>
      <c r="Q427" t="b">
        <v>0</v>
      </c>
      <c r="R427" t="s">
        <v>122</v>
      </c>
      <c r="S427" s="4" t="str">
        <f t="array" ref="S427:T427">_xlfn.TEXTSPLIT(R427,"/")</f>
        <v>photography</v>
      </c>
      <c r="T427" s="4" t="str"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11">
        <f>E428/D428*"100"</f>
        <v>572.94444444444446</v>
      </c>
      <c r="G428" t="s">
        <v>20</v>
      </c>
      <c r="H428">
        <v>219</v>
      </c>
      <c r="I428" s="9">
        <f t="shared" si="6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2">
        <f>(((L428/60)/60)/24)+DATE(1970,1,1)</f>
        <v>41332.25</v>
      </c>
      <c r="O428" s="12">
        <f>(((M428/60)/60)/24)+DATE(1970,1,1)</f>
        <v>41339.25</v>
      </c>
      <c r="P428" t="b">
        <v>0</v>
      </c>
      <c r="Q428" t="b">
        <v>0</v>
      </c>
      <c r="R428" t="s">
        <v>33</v>
      </c>
      <c r="S428" s="4" t="str">
        <f t="array" ref="S428:T428">_xlfn.TEXTSPLIT(R428,"/")</f>
        <v>theater</v>
      </c>
      <c r="T428" s="4" t="str"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11">
        <f>E429/D429*"100"</f>
        <v>112.90429799426933</v>
      </c>
      <c r="G429" t="s">
        <v>20</v>
      </c>
      <c r="H429">
        <v>2526</v>
      </c>
      <c r="I429" s="9">
        <f t="shared" si="6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2">
        <f>(((L429/60)/60)/24)+DATE(1970,1,1)</f>
        <v>41895.208333333336</v>
      </c>
      <c r="O429" s="12">
        <f>(((M429/60)/60)/24)+DATE(1970,1,1)</f>
        <v>41927.208333333336</v>
      </c>
      <c r="P429" t="b">
        <v>0</v>
      </c>
      <c r="Q429" t="b">
        <v>1</v>
      </c>
      <c r="R429" t="s">
        <v>33</v>
      </c>
      <c r="S429" s="4" t="str">
        <f t="array" ref="S429:T429">_xlfn.TEXTSPLIT(R429,"/")</f>
        <v>theater</v>
      </c>
      <c r="T429" s="4" t="str"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11">
        <f>E430/D430*"100"</f>
        <v>46.387573964497044</v>
      </c>
      <c r="G430" t="s">
        <v>14</v>
      </c>
      <c r="H430">
        <v>747</v>
      </c>
      <c r="I430" s="9">
        <f t="shared" si="6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2">
        <f>(((L430/60)/60)/24)+DATE(1970,1,1)</f>
        <v>40585.25</v>
      </c>
      <c r="O430" s="12">
        <f>(((M430/60)/60)/24)+DATE(1970,1,1)</f>
        <v>40592.25</v>
      </c>
      <c r="P430" t="b">
        <v>0</v>
      </c>
      <c r="Q430" t="b">
        <v>0</v>
      </c>
      <c r="R430" t="s">
        <v>71</v>
      </c>
      <c r="S430" s="4" t="str">
        <f t="array" ref="S430:T430">_xlfn.TEXTSPLIT(R430,"/")</f>
        <v>film &amp; video</v>
      </c>
      <c r="T430" s="4" t="str"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11">
        <f>E431/D431*"100"</f>
        <v>90.675916230366497</v>
      </c>
      <c r="G431" t="s">
        <v>74</v>
      </c>
      <c r="H431">
        <v>2138</v>
      </c>
      <c r="I431" s="9">
        <f t="shared" si="6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2">
        <f>(((L431/60)/60)/24)+DATE(1970,1,1)</f>
        <v>41680.25</v>
      </c>
      <c r="O431" s="12">
        <f>(((M431/60)/60)/24)+DATE(1970,1,1)</f>
        <v>41708.208333333336</v>
      </c>
      <c r="P431" t="b">
        <v>0</v>
      </c>
      <c r="Q431" t="b">
        <v>1</v>
      </c>
      <c r="R431" t="s">
        <v>122</v>
      </c>
      <c r="S431" s="4" t="str">
        <f t="array" ref="S431:T431">_xlfn.TEXTSPLIT(R431,"/")</f>
        <v>photography</v>
      </c>
      <c r="T431" s="4" t="str"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11">
        <f>E432/D432*"100"</f>
        <v>67.740740740740748</v>
      </c>
      <c r="G432" t="s">
        <v>14</v>
      </c>
      <c r="H432">
        <v>84</v>
      </c>
      <c r="I432" s="9">
        <f t="shared" si="6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2">
        <f>(((L432/60)/60)/24)+DATE(1970,1,1)</f>
        <v>43737.208333333328</v>
      </c>
      <c r="O432" s="12">
        <f>(((M432/60)/60)/24)+DATE(1970,1,1)</f>
        <v>43771.208333333328</v>
      </c>
      <c r="P432" t="b">
        <v>0</v>
      </c>
      <c r="Q432" t="b">
        <v>0</v>
      </c>
      <c r="R432" t="s">
        <v>33</v>
      </c>
      <c r="S432" s="4" t="str">
        <f t="array" ref="S432:T432">_xlfn.TEXTSPLIT(R432,"/")</f>
        <v>theater</v>
      </c>
      <c r="T432" s="4" t="str"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11">
        <f>E433/D433*"100"</f>
        <v>192.49019607843135</v>
      </c>
      <c r="G433" t="s">
        <v>20</v>
      </c>
      <c r="H433">
        <v>94</v>
      </c>
      <c r="I433" s="9">
        <f t="shared" si="6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2">
        <f>(((L433/60)/60)/24)+DATE(1970,1,1)</f>
        <v>43273.208333333328</v>
      </c>
      <c r="O433" s="12">
        <f>(((M433/60)/60)/24)+DATE(1970,1,1)</f>
        <v>43290.208333333328</v>
      </c>
      <c r="P433" t="b">
        <v>1</v>
      </c>
      <c r="Q433" t="b">
        <v>0</v>
      </c>
      <c r="R433" t="s">
        <v>33</v>
      </c>
      <c r="S433" s="4" t="str">
        <f t="array" ref="S433:T433">_xlfn.TEXTSPLIT(R433,"/")</f>
        <v>theater</v>
      </c>
      <c r="T433" s="4" t="str"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11">
        <f>E434/D434*"100"</f>
        <v>82.714285714285722</v>
      </c>
      <c r="G434" t="s">
        <v>14</v>
      </c>
      <c r="H434">
        <v>91</v>
      </c>
      <c r="I434" s="9">
        <f t="shared" si="6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2">
        <f>(((L434/60)/60)/24)+DATE(1970,1,1)</f>
        <v>41761.208333333336</v>
      </c>
      <c r="O434" s="12">
        <f>(((M434/60)/60)/24)+DATE(1970,1,1)</f>
        <v>41781.208333333336</v>
      </c>
      <c r="P434" t="b">
        <v>0</v>
      </c>
      <c r="Q434" t="b">
        <v>0</v>
      </c>
      <c r="R434" t="s">
        <v>33</v>
      </c>
      <c r="S434" s="4" t="str">
        <f t="array" ref="S434:T434">_xlfn.TEXTSPLIT(R434,"/")</f>
        <v>theater</v>
      </c>
      <c r="T434" s="4" t="str"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11">
        <f>E435/D435*"100"</f>
        <v>54.163920922570021</v>
      </c>
      <c r="G435" t="s">
        <v>14</v>
      </c>
      <c r="H435">
        <v>792</v>
      </c>
      <c r="I435" s="9">
        <f t="shared" si="6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2">
        <f>(((L435/60)/60)/24)+DATE(1970,1,1)</f>
        <v>41603.25</v>
      </c>
      <c r="O435" s="12">
        <f>(((M435/60)/60)/24)+DATE(1970,1,1)</f>
        <v>41619.25</v>
      </c>
      <c r="P435" t="b">
        <v>0</v>
      </c>
      <c r="Q435" t="b">
        <v>1</v>
      </c>
      <c r="R435" t="s">
        <v>42</v>
      </c>
      <c r="S435" s="4" t="str">
        <f t="array" ref="S435:T435">_xlfn.TEXTSPLIT(R435,"/")</f>
        <v>film &amp; video</v>
      </c>
      <c r="T435" s="4" t="str"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11">
        <f>E436/D436*"100"</f>
        <v>16.722222222222221</v>
      </c>
      <c r="G436" t="s">
        <v>74</v>
      </c>
      <c r="H436">
        <v>10</v>
      </c>
      <c r="I436" s="9">
        <f t="shared" si="6"/>
        <v>90.3</v>
      </c>
      <c r="J436" t="s">
        <v>15</v>
      </c>
      <c r="K436" t="s">
        <v>16</v>
      </c>
      <c r="L436">
        <v>1480572000</v>
      </c>
      <c r="M436">
        <v>1481781600</v>
      </c>
      <c r="N436" s="12">
        <f>(((L436/60)/60)/24)+DATE(1970,1,1)</f>
        <v>42705.25</v>
      </c>
      <c r="O436" s="12">
        <f>(((M436/60)/60)/24)+DATE(1970,1,1)</f>
        <v>42719.25</v>
      </c>
      <c r="P436" t="b">
        <v>1</v>
      </c>
      <c r="Q436" t="b">
        <v>0</v>
      </c>
      <c r="R436" t="s">
        <v>33</v>
      </c>
      <c r="S436" s="4" t="str">
        <f t="array" ref="S436:T436">_xlfn.TEXTSPLIT(R436,"/")</f>
        <v>theater</v>
      </c>
      <c r="T436" s="4" t="str"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11">
        <f>E437/D437*"100"</f>
        <v>116.87664041994749</v>
      </c>
      <c r="G437" t="s">
        <v>20</v>
      </c>
      <c r="H437">
        <v>1713</v>
      </c>
      <c r="I437" s="9">
        <f t="shared" si="6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2">
        <f>(((L437/60)/60)/24)+DATE(1970,1,1)</f>
        <v>41988.25</v>
      </c>
      <c r="O437" s="12">
        <f>(((M437/60)/60)/24)+DATE(1970,1,1)</f>
        <v>42000.25</v>
      </c>
      <c r="P437" t="b">
        <v>0</v>
      </c>
      <c r="Q437" t="b">
        <v>1</v>
      </c>
      <c r="R437" t="s">
        <v>33</v>
      </c>
      <c r="S437" s="4" t="str">
        <f t="array" ref="S437:T437">_xlfn.TEXTSPLIT(R437,"/")</f>
        <v>theater</v>
      </c>
      <c r="T437" s="4" t="str"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11">
        <f>E438/D438*"100"</f>
        <v>1052.1538461538462</v>
      </c>
      <c r="G438" t="s">
        <v>20</v>
      </c>
      <c r="H438">
        <v>249</v>
      </c>
      <c r="I438" s="9">
        <f t="shared" si="6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2">
        <f>(((L438/60)/60)/24)+DATE(1970,1,1)</f>
        <v>43575.208333333328</v>
      </c>
      <c r="O438" s="12">
        <f>(((M438/60)/60)/24)+DATE(1970,1,1)</f>
        <v>43576.208333333328</v>
      </c>
      <c r="P438" t="b">
        <v>0</v>
      </c>
      <c r="Q438" t="b">
        <v>0</v>
      </c>
      <c r="R438" t="s">
        <v>159</v>
      </c>
      <c r="S438" s="4" t="str">
        <f t="array" ref="S438:T438">_xlfn.TEXTSPLIT(R438,"/")</f>
        <v>music</v>
      </c>
      <c r="T438" s="4" t="str"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11">
        <f>E439/D439*"100"</f>
        <v>123.07407407407408</v>
      </c>
      <c r="G439" t="s">
        <v>20</v>
      </c>
      <c r="H439">
        <v>192</v>
      </c>
      <c r="I439" s="9">
        <f t="shared" si="6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2">
        <f>(((L439/60)/60)/24)+DATE(1970,1,1)</f>
        <v>42260.208333333328</v>
      </c>
      <c r="O439" s="12">
        <f>(((M439/60)/60)/24)+DATE(1970,1,1)</f>
        <v>42263.208333333328</v>
      </c>
      <c r="P439" t="b">
        <v>0</v>
      </c>
      <c r="Q439" t="b">
        <v>1</v>
      </c>
      <c r="R439" t="s">
        <v>71</v>
      </c>
      <c r="S439" s="4" t="str">
        <f t="array" ref="S439:T439">_xlfn.TEXTSPLIT(R439,"/")</f>
        <v>film &amp; video</v>
      </c>
      <c r="T439" s="4" t="str"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11">
        <f>E440/D440*"100"</f>
        <v>178.63855421686748</v>
      </c>
      <c r="G440" t="s">
        <v>20</v>
      </c>
      <c r="H440">
        <v>247</v>
      </c>
      <c r="I440" s="9">
        <f t="shared" si="6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2">
        <f>(((L440/60)/60)/24)+DATE(1970,1,1)</f>
        <v>41337.25</v>
      </c>
      <c r="O440" s="12">
        <f>(((M440/60)/60)/24)+DATE(1970,1,1)</f>
        <v>41367.208333333336</v>
      </c>
      <c r="P440" t="b">
        <v>0</v>
      </c>
      <c r="Q440" t="b">
        <v>0</v>
      </c>
      <c r="R440" t="s">
        <v>33</v>
      </c>
      <c r="S440" s="4" t="str">
        <f t="array" ref="S440:T440">_xlfn.TEXTSPLIT(R440,"/")</f>
        <v>theater</v>
      </c>
      <c r="T440" s="4" t="str"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11">
        <f>E441/D441*"100"</f>
        <v>355.28169014084506</v>
      </c>
      <c r="G441" t="s">
        <v>20</v>
      </c>
      <c r="H441">
        <v>2293</v>
      </c>
      <c r="I441" s="9">
        <f t="shared" si="6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2">
        <f>(((L441/60)/60)/24)+DATE(1970,1,1)</f>
        <v>42680.208333333328</v>
      </c>
      <c r="O441" s="12">
        <f>(((M441/60)/60)/24)+DATE(1970,1,1)</f>
        <v>42687.25</v>
      </c>
      <c r="P441" t="b">
        <v>0</v>
      </c>
      <c r="Q441" t="b">
        <v>0</v>
      </c>
      <c r="R441" t="s">
        <v>474</v>
      </c>
      <c r="S441" s="4" t="str">
        <f t="array" ref="S441:T441">_xlfn.TEXTSPLIT(R441,"/")</f>
        <v>film &amp; video</v>
      </c>
      <c r="T441" s="4" t="str"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11">
        <f>E442/D442*"100"</f>
        <v>161.90634146341463</v>
      </c>
      <c r="G442" t="s">
        <v>20</v>
      </c>
      <c r="H442">
        <v>3131</v>
      </c>
      <c r="I442" s="9">
        <f t="shared" si="6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2">
        <f>(((L442/60)/60)/24)+DATE(1970,1,1)</f>
        <v>42916.208333333328</v>
      </c>
      <c r="O442" s="12">
        <f>(((M442/60)/60)/24)+DATE(1970,1,1)</f>
        <v>42926.208333333328</v>
      </c>
      <c r="P442" t="b">
        <v>0</v>
      </c>
      <c r="Q442" t="b">
        <v>0</v>
      </c>
      <c r="R442" t="s">
        <v>269</v>
      </c>
      <c r="S442" s="4" t="str">
        <f t="array" ref="S442:T442">_xlfn.TEXTSPLIT(R442,"/")</f>
        <v>film &amp; video</v>
      </c>
      <c r="T442" s="4" t="str"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11">
        <f>E443/D443*"100"</f>
        <v>24.914285714285715</v>
      </c>
      <c r="G443" t="s">
        <v>14</v>
      </c>
      <c r="H443">
        <v>32</v>
      </c>
      <c r="I443" s="9">
        <f t="shared" si="6"/>
        <v>54.5</v>
      </c>
      <c r="J443" t="s">
        <v>21</v>
      </c>
      <c r="K443" t="s">
        <v>22</v>
      </c>
      <c r="L443">
        <v>1335416400</v>
      </c>
      <c r="M443">
        <v>1337835600</v>
      </c>
      <c r="N443" s="12">
        <f>(((L443/60)/60)/24)+DATE(1970,1,1)</f>
        <v>41025.208333333336</v>
      </c>
      <c r="O443" s="12">
        <f>(((M443/60)/60)/24)+DATE(1970,1,1)</f>
        <v>41053.208333333336</v>
      </c>
      <c r="P443" t="b">
        <v>0</v>
      </c>
      <c r="Q443" t="b">
        <v>0</v>
      </c>
      <c r="R443" t="s">
        <v>65</v>
      </c>
      <c r="S443" s="4" t="str">
        <f t="array" ref="S443:T443">_xlfn.TEXTSPLIT(R443,"/")</f>
        <v>technology</v>
      </c>
      <c r="T443" s="4" t="str"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11">
        <f>E444/D444*"100"</f>
        <v>198.72222222222223</v>
      </c>
      <c r="G444" t="s">
        <v>20</v>
      </c>
      <c r="H444">
        <v>143</v>
      </c>
      <c r="I444" s="9">
        <f t="shared" si="6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2">
        <f>(((L444/60)/60)/24)+DATE(1970,1,1)</f>
        <v>42980.208333333328</v>
      </c>
      <c r="O444" s="12">
        <f>(((M444/60)/60)/24)+DATE(1970,1,1)</f>
        <v>42996.208333333328</v>
      </c>
      <c r="P444" t="b">
        <v>0</v>
      </c>
      <c r="Q444" t="b">
        <v>0</v>
      </c>
      <c r="R444" t="s">
        <v>33</v>
      </c>
      <c r="S444" s="4" t="str">
        <f t="array" ref="S444:T444">_xlfn.TEXTSPLIT(R444,"/")</f>
        <v>theater</v>
      </c>
      <c r="T444" s="4" t="str"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11">
        <f>E445/D445*"100"</f>
        <v>34.752688172043008</v>
      </c>
      <c r="G445" t="s">
        <v>74</v>
      </c>
      <c r="H445">
        <v>90</v>
      </c>
      <c r="I445" s="9">
        <f t="shared" si="6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2">
        <f>(((L445/60)/60)/24)+DATE(1970,1,1)</f>
        <v>40451.208333333336</v>
      </c>
      <c r="O445" s="12">
        <f>(((M445/60)/60)/24)+DATE(1970,1,1)</f>
        <v>40470.208333333336</v>
      </c>
      <c r="P445" t="b">
        <v>0</v>
      </c>
      <c r="Q445" t="b">
        <v>0</v>
      </c>
      <c r="R445" t="s">
        <v>33</v>
      </c>
      <c r="S445" s="4" t="str">
        <f t="array" ref="S445:T445">_xlfn.TEXTSPLIT(R445,"/")</f>
        <v>theater</v>
      </c>
      <c r="T445" s="4" t="str"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11">
        <f>E446/D446*"100"</f>
        <v>176.41935483870967</v>
      </c>
      <c r="G446" t="s">
        <v>20</v>
      </c>
      <c r="H446">
        <v>296</v>
      </c>
      <c r="I446" s="9">
        <f t="shared" si="6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2">
        <f>(((L446/60)/60)/24)+DATE(1970,1,1)</f>
        <v>40748.208333333336</v>
      </c>
      <c r="O446" s="12">
        <f>(((M446/60)/60)/24)+DATE(1970,1,1)</f>
        <v>40750.208333333336</v>
      </c>
      <c r="P446" t="b">
        <v>0</v>
      </c>
      <c r="Q446" t="b">
        <v>1</v>
      </c>
      <c r="R446" t="s">
        <v>60</v>
      </c>
      <c r="S446" s="4" t="str">
        <f t="array" ref="S446:T446">_xlfn.TEXTSPLIT(R446,"/")</f>
        <v>music</v>
      </c>
      <c r="T446" s="4" t="str"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11">
        <f>E447/D447*"100"</f>
        <v>511.38095238095235</v>
      </c>
      <c r="G447" t="s">
        <v>20</v>
      </c>
      <c r="H447">
        <v>170</v>
      </c>
      <c r="I447" s="9">
        <f t="shared" si="6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2">
        <f>(((L447/60)/60)/24)+DATE(1970,1,1)</f>
        <v>40515.25</v>
      </c>
      <c r="O447" s="12">
        <f>(((M447/60)/60)/24)+DATE(1970,1,1)</f>
        <v>40536.25</v>
      </c>
      <c r="P447" t="b">
        <v>0</v>
      </c>
      <c r="Q447" t="b">
        <v>1</v>
      </c>
      <c r="R447" t="s">
        <v>33</v>
      </c>
      <c r="S447" s="4" t="str">
        <f t="array" ref="S447:T447">_xlfn.TEXTSPLIT(R447,"/")</f>
        <v>theater</v>
      </c>
      <c r="T447" s="4" t="str"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11">
        <f>E448/D448*"100"</f>
        <v>82.044117647058826</v>
      </c>
      <c r="G448" t="s">
        <v>14</v>
      </c>
      <c r="H448">
        <v>186</v>
      </c>
      <c r="I448" s="9">
        <f t="shared" si="6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2">
        <f>(((L448/60)/60)/24)+DATE(1970,1,1)</f>
        <v>41261.25</v>
      </c>
      <c r="O448" s="12">
        <f>(((M448/60)/60)/24)+DATE(1970,1,1)</f>
        <v>41263.25</v>
      </c>
      <c r="P448" t="b">
        <v>0</v>
      </c>
      <c r="Q448" t="b">
        <v>0</v>
      </c>
      <c r="R448" t="s">
        <v>65</v>
      </c>
      <c r="S448" s="4" t="str">
        <f t="array" ref="S448:T448">_xlfn.TEXTSPLIT(R448,"/")</f>
        <v>technology</v>
      </c>
      <c r="T448" s="4" t="str"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11">
        <f>E449/D449*"100"</f>
        <v>24.326030927835053</v>
      </c>
      <c r="G449" t="s">
        <v>74</v>
      </c>
      <c r="H449">
        <v>439</v>
      </c>
      <c r="I449" s="9">
        <f t="shared" si="6"/>
        <v>86</v>
      </c>
      <c r="J449" t="s">
        <v>40</v>
      </c>
      <c r="K449" t="s">
        <v>41</v>
      </c>
      <c r="L449">
        <v>1513663200</v>
      </c>
      <c r="M449">
        <v>1515045600</v>
      </c>
      <c r="N449" s="12">
        <f>(((L449/60)/60)/24)+DATE(1970,1,1)</f>
        <v>43088.25</v>
      </c>
      <c r="O449" s="12">
        <f>(((M449/60)/60)/24)+DATE(1970,1,1)</f>
        <v>43104.25</v>
      </c>
      <c r="P449" t="b">
        <v>0</v>
      </c>
      <c r="Q449" t="b">
        <v>0</v>
      </c>
      <c r="R449" t="s">
        <v>269</v>
      </c>
      <c r="S449" s="4" t="str">
        <f t="array" ref="S449:T449">_xlfn.TEXTSPLIT(R449,"/")</f>
        <v>film &amp; video</v>
      </c>
      <c r="T449" s="4" t="str"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11">
        <f>E450/D450*"100"</f>
        <v>50.482758620689658</v>
      </c>
      <c r="G450" t="s">
        <v>14</v>
      </c>
      <c r="H450">
        <v>605</v>
      </c>
      <c r="I450" s="9">
        <f t="shared" si="6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2">
        <f>(((L450/60)/60)/24)+DATE(1970,1,1)</f>
        <v>41378.208333333336</v>
      </c>
      <c r="O450" s="12">
        <f>(((M450/60)/60)/24)+DATE(1970,1,1)</f>
        <v>41380.208333333336</v>
      </c>
      <c r="P450" t="b">
        <v>0</v>
      </c>
      <c r="Q450" t="b">
        <v>1</v>
      </c>
      <c r="R450" t="s">
        <v>89</v>
      </c>
      <c r="S450" s="4" t="str">
        <f t="array" ref="S450:T450">_xlfn.TEXTSPLIT(R450,"/")</f>
        <v>games</v>
      </c>
      <c r="T450" s="4" t="str"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11">
        <f>E451/D451*"100"</f>
        <v>967</v>
      </c>
      <c r="G451" t="s">
        <v>20</v>
      </c>
      <c r="H451">
        <v>86</v>
      </c>
      <c r="I451" s="9">
        <f t="shared" si="6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2">
        <f>(((L451/60)/60)/24)+DATE(1970,1,1)</f>
        <v>43530.25</v>
      </c>
      <c r="O451" s="12">
        <f>(((M451/60)/60)/24)+DATE(1970,1,1)</f>
        <v>43547.208333333328</v>
      </c>
      <c r="P451" t="b">
        <v>0</v>
      </c>
      <c r="Q451" t="b">
        <v>0</v>
      </c>
      <c r="R451" t="s">
        <v>89</v>
      </c>
      <c r="S451" s="4" t="str">
        <f t="array" ref="S451:T451">_xlfn.TEXTSPLIT(R451,"/")</f>
        <v>games</v>
      </c>
      <c r="T451" s="4" t="str"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11">
        <f>E452/D452*"100"</f>
        <v>4</v>
      </c>
      <c r="G452" t="s">
        <v>14</v>
      </c>
      <c r="H452">
        <v>1</v>
      </c>
      <c r="I452" s="9">
        <f t="shared" ref="I452:I515" si="7">IFERROR(E452/H452,0)</f>
        <v>4</v>
      </c>
      <c r="J452" t="s">
        <v>15</v>
      </c>
      <c r="K452" t="s">
        <v>16</v>
      </c>
      <c r="L452">
        <v>1540098000</v>
      </c>
      <c r="M452">
        <v>1542088800</v>
      </c>
      <c r="N452" s="12">
        <f>(((L452/60)/60)/24)+DATE(1970,1,1)</f>
        <v>43394.208333333328</v>
      </c>
      <c r="O452" s="12">
        <f>(((M452/60)/60)/24)+DATE(1970,1,1)</f>
        <v>43417.25</v>
      </c>
      <c r="P452" t="b">
        <v>0</v>
      </c>
      <c r="Q452" t="b">
        <v>0</v>
      </c>
      <c r="R452" t="s">
        <v>71</v>
      </c>
      <c r="S452" s="4" t="str">
        <f t="array" ref="S452:T452">_xlfn.TEXTSPLIT(R452,"/")</f>
        <v>film &amp; video</v>
      </c>
      <c r="T452" s="4" t="str"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11">
        <f>E453/D453*"100"</f>
        <v>122.84501347708894</v>
      </c>
      <c r="G453" t="s">
        <v>20</v>
      </c>
      <c r="H453">
        <v>6286</v>
      </c>
      <c r="I453" s="9">
        <f t="shared" si="7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2">
        <f>(((L453/60)/60)/24)+DATE(1970,1,1)</f>
        <v>42935.208333333328</v>
      </c>
      <c r="O453" s="12">
        <f>(((M453/60)/60)/24)+DATE(1970,1,1)</f>
        <v>42966.208333333328</v>
      </c>
      <c r="P453" t="b">
        <v>0</v>
      </c>
      <c r="Q453" t="b">
        <v>0</v>
      </c>
      <c r="R453" t="s">
        <v>23</v>
      </c>
      <c r="S453" s="4" t="str">
        <f t="array" ref="S453:T453">_xlfn.TEXTSPLIT(R453,"/")</f>
        <v>music</v>
      </c>
      <c r="T453" s="4" t="str"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11">
        <f>E454/D454*"100"</f>
        <v>63.4375</v>
      </c>
      <c r="G454" t="s">
        <v>14</v>
      </c>
      <c r="H454">
        <v>31</v>
      </c>
      <c r="I454" s="9">
        <f t="shared" si="7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2">
        <f>(((L454/60)/60)/24)+DATE(1970,1,1)</f>
        <v>40365.208333333336</v>
      </c>
      <c r="O454" s="12">
        <f>(((M454/60)/60)/24)+DATE(1970,1,1)</f>
        <v>40366.208333333336</v>
      </c>
      <c r="P454" t="b">
        <v>0</v>
      </c>
      <c r="Q454" t="b">
        <v>0</v>
      </c>
      <c r="R454" t="s">
        <v>53</v>
      </c>
      <c r="S454" s="4" t="str">
        <f t="array" ref="S454:T454">_xlfn.TEXTSPLIT(R454,"/")</f>
        <v>film &amp; video</v>
      </c>
      <c r="T454" s="4" t="str"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11">
        <f>E455/D455*"100"</f>
        <v>56.331688596491226</v>
      </c>
      <c r="G455" t="s">
        <v>14</v>
      </c>
      <c r="H455">
        <v>1181</v>
      </c>
      <c r="I455" s="9">
        <f t="shared" si="7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2">
        <f>(((L455/60)/60)/24)+DATE(1970,1,1)</f>
        <v>42705.25</v>
      </c>
      <c r="O455" s="12">
        <f>(((M455/60)/60)/24)+DATE(1970,1,1)</f>
        <v>42746.25</v>
      </c>
      <c r="P455" t="b">
        <v>0</v>
      </c>
      <c r="Q455" t="b">
        <v>0</v>
      </c>
      <c r="R455" t="s">
        <v>474</v>
      </c>
      <c r="S455" s="4" t="str">
        <f t="array" ref="S455:T455">_xlfn.TEXTSPLIT(R455,"/")</f>
        <v>film &amp; video</v>
      </c>
      <c r="T455" s="4" t="str"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11">
        <f>E456/D456*"100"</f>
        <v>44.074999999999996</v>
      </c>
      <c r="G456" t="s">
        <v>14</v>
      </c>
      <c r="H456">
        <v>39</v>
      </c>
      <c r="I456" s="9">
        <f t="shared" si="7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2">
        <f>(((L456/60)/60)/24)+DATE(1970,1,1)</f>
        <v>41568.208333333336</v>
      </c>
      <c r="O456" s="12">
        <f>(((M456/60)/60)/24)+DATE(1970,1,1)</f>
        <v>41604.25</v>
      </c>
      <c r="P456" t="b">
        <v>0</v>
      </c>
      <c r="Q456" t="b">
        <v>1</v>
      </c>
      <c r="R456" t="s">
        <v>53</v>
      </c>
      <c r="S456" s="4" t="str">
        <f t="array" ref="S456:T456">_xlfn.TEXTSPLIT(R456,"/")</f>
        <v>film &amp; video</v>
      </c>
      <c r="T456" s="4" t="str"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11">
        <f>E457/D457*"100"</f>
        <v>118.37253218884121</v>
      </c>
      <c r="G457" t="s">
        <v>20</v>
      </c>
      <c r="H457">
        <v>3727</v>
      </c>
      <c r="I457" s="9">
        <f t="shared" si="7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2">
        <f>(((L457/60)/60)/24)+DATE(1970,1,1)</f>
        <v>40809.208333333336</v>
      </c>
      <c r="O457" s="12">
        <f>(((M457/60)/60)/24)+DATE(1970,1,1)</f>
        <v>40832.208333333336</v>
      </c>
      <c r="P457" t="b">
        <v>0</v>
      </c>
      <c r="Q457" t="b">
        <v>0</v>
      </c>
      <c r="R457" t="s">
        <v>33</v>
      </c>
      <c r="S457" s="4" t="str">
        <f t="array" ref="S457:T457">_xlfn.TEXTSPLIT(R457,"/")</f>
        <v>theater</v>
      </c>
      <c r="T457" s="4" t="str"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11">
        <f>E458/D458*"100"</f>
        <v>104.1243169398907</v>
      </c>
      <c r="G458" t="s">
        <v>20</v>
      </c>
      <c r="H458">
        <v>1605</v>
      </c>
      <c r="I458" s="9">
        <f t="shared" si="7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2">
        <f>(((L458/60)/60)/24)+DATE(1970,1,1)</f>
        <v>43141.25</v>
      </c>
      <c r="O458" s="12">
        <f>(((M458/60)/60)/24)+DATE(1970,1,1)</f>
        <v>43141.25</v>
      </c>
      <c r="P458" t="b">
        <v>0</v>
      </c>
      <c r="Q458" t="b">
        <v>1</v>
      </c>
      <c r="R458" t="s">
        <v>60</v>
      </c>
      <c r="S458" s="4" t="str">
        <f t="array" ref="S458:T458">_xlfn.TEXTSPLIT(R458,"/")</f>
        <v>music</v>
      </c>
      <c r="T458" s="4" t="str"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11">
        <f>E459/D459*"100"</f>
        <v>26.640000000000004</v>
      </c>
      <c r="G459" t="s">
        <v>14</v>
      </c>
      <c r="H459">
        <v>46</v>
      </c>
      <c r="I459" s="9">
        <f t="shared" si="7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2">
        <f>(((L459/60)/60)/24)+DATE(1970,1,1)</f>
        <v>42657.208333333328</v>
      </c>
      <c r="O459" s="12">
        <f>(((M459/60)/60)/24)+DATE(1970,1,1)</f>
        <v>42659.208333333328</v>
      </c>
      <c r="P459" t="b">
        <v>0</v>
      </c>
      <c r="Q459" t="b">
        <v>0</v>
      </c>
      <c r="R459" t="s">
        <v>33</v>
      </c>
      <c r="S459" s="4" t="str">
        <f t="array" ref="S459:T459">_xlfn.TEXTSPLIT(R459,"/")</f>
        <v>theater</v>
      </c>
      <c r="T459" s="4" t="str"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11">
        <f>E460/D460*"100"</f>
        <v>351.20118343195264</v>
      </c>
      <c r="G460" t="s">
        <v>20</v>
      </c>
      <c r="H460">
        <v>2120</v>
      </c>
      <c r="I460" s="9">
        <f t="shared" si="7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2">
        <f>(((L460/60)/60)/24)+DATE(1970,1,1)</f>
        <v>40265.208333333336</v>
      </c>
      <c r="O460" s="12">
        <f>(((M460/60)/60)/24)+DATE(1970,1,1)</f>
        <v>40309.208333333336</v>
      </c>
      <c r="P460" t="b">
        <v>0</v>
      </c>
      <c r="Q460" t="b">
        <v>0</v>
      </c>
      <c r="R460" t="s">
        <v>33</v>
      </c>
      <c r="S460" s="4" t="str">
        <f t="array" ref="S460:T460">_xlfn.TEXTSPLIT(R460,"/")</f>
        <v>theater</v>
      </c>
      <c r="T460" s="4" t="str"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11">
        <f>E461/D461*"100"</f>
        <v>90.063492063492063</v>
      </c>
      <c r="G461" t="s">
        <v>14</v>
      </c>
      <c r="H461">
        <v>105</v>
      </c>
      <c r="I461" s="9">
        <f t="shared" si="7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2">
        <f>(((L461/60)/60)/24)+DATE(1970,1,1)</f>
        <v>42001.25</v>
      </c>
      <c r="O461" s="12">
        <f>(((M461/60)/60)/24)+DATE(1970,1,1)</f>
        <v>42026.25</v>
      </c>
      <c r="P461" t="b">
        <v>0</v>
      </c>
      <c r="Q461" t="b">
        <v>0</v>
      </c>
      <c r="R461" t="s">
        <v>42</v>
      </c>
      <c r="S461" s="4" t="str">
        <f t="array" ref="S461:T461">_xlfn.TEXTSPLIT(R461,"/")</f>
        <v>film &amp; video</v>
      </c>
      <c r="T461" s="4" t="str"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11">
        <f>E462/D462*"100"</f>
        <v>171.625</v>
      </c>
      <c r="G462" t="s">
        <v>20</v>
      </c>
      <c r="H462">
        <v>50</v>
      </c>
      <c r="I462" s="9">
        <f t="shared" si="7"/>
        <v>82.38</v>
      </c>
      <c r="J462" t="s">
        <v>21</v>
      </c>
      <c r="K462" t="s">
        <v>22</v>
      </c>
      <c r="L462">
        <v>1281330000</v>
      </c>
      <c r="M462">
        <v>1281589200</v>
      </c>
      <c r="N462" s="12">
        <f>(((L462/60)/60)/24)+DATE(1970,1,1)</f>
        <v>40399.208333333336</v>
      </c>
      <c r="O462" s="12">
        <f>(((M462/60)/60)/24)+DATE(1970,1,1)</f>
        <v>40402.208333333336</v>
      </c>
      <c r="P462" t="b">
        <v>0</v>
      </c>
      <c r="Q462" t="b">
        <v>0</v>
      </c>
      <c r="R462" t="s">
        <v>33</v>
      </c>
      <c r="S462" s="4" t="str">
        <f t="array" ref="S462:T462">_xlfn.TEXTSPLIT(R462,"/")</f>
        <v>theater</v>
      </c>
      <c r="T462" s="4" t="str"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11">
        <f>E463/D463*"100"</f>
        <v>141.04655870445345</v>
      </c>
      <c r="G463" t="s">
        <v>20</v>
      </c>
      <c r="H463">
        <v>2080</v>
      </c>
      <c r="I463" s="9">
        <f t="shared" si="7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2">
        <f>(((L463/60)/60)/24)+DATE(1970,1,1)</f>
        <v>41757.208333333336</v>
      </c>
      <c r="O463" s="12">
        <f>(((M463/60)/60)/24)+DATE(1970,1,1)</f>
        <v>41777.208333333336</v>
      </c>
      <c r="P463" t="b">
        <v>0</v>
      </c>
      <c r="Q463" t="b">
        <v>0</v>
      </c>
      <c r="R463" t="s">
        <v>53</v>
      </c>
      <c r="S463" s="4" t="str">
        <f t="array" ref="S463:T463">_xlfn.TEXTSPLIT(R463,"/")</f>
        <v>film &amp; video</v>
      </c>
      <c r="T463" s="4" t="str"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11">
        <f>E464/D464*"100"</f>
        <v>30.57944915254237</v>
      </c>
      <c r="G464" t="s">
        <v>14</v>
      </c>
      <c r="H464">
        <v>535</v>
      </c>
      <c r="I464" s="9">
        <f t="shared" si="7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2">
        <f>(((L464/60)/60)/24)+DATE(1970,1,1)</f>
        <v>41304.25</v>
      </c>
      <c r="O464" s="12">
        <f>(((M464/60)/60)/24)+DATE(1970,1,1)</f>
        <v>41342.25</v>
      </c>
      <c r="P464" t="b">
        <v>0</v>
      </c>
      <c r="Q464" t="b">
        <v>0</v>
      </c>
      <c r="R464" t="s">
        <v>292</v>
      </c>
      <c r="S464" s="4" t="str">
        <f t="array" ref="S464:T464">_xlfn.TEXTSPLIT(R464,"/")</f>
        <v>games</v>
      </c>
      <c r="T464" s="4" t="str"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11">
        <f>E465/D465*"100"</f>
        <v>108.16455696202532</v>
      </c>
      <c r="G465" t="s">
        <v>20</v>
      </c>
      <c r="H465">
        <v>2105</v>
      </c>
      <c r="I465" s="9">
        <f t="shared" si="7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2">
        <f>(((L465/60)/60)/24)+DATE(1970,1,1)</f>
        <v>41639.25</v>
      </c>
      <c r="O465" s="12">
        <f>(((M465/60)/60)/24)+DATE(1970,1,1)</f>
        <v>41643.25</v>
      </c>
      <c r="P465" t="b">
        <v>0</v>
      </c>
      <c r="Q465" t="b">
        <v>0</v>
      </c>
      <c r="R465" t="s">
        <v>71</v>
      </c>
      <c r="S465" s="4" t="str">
        <f t="array" ref="S465:T465">_xlfn.TEXTSPLIT(R465,"/")</f>
        <v>film &amp; video</v>
      </c>
      <c r="T465" s="4" t="str"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11">
        <f>E466/D466*"100"</f>
        <v>133.45505617977528</v>
      </c>
      <c r="G466" t="s">
        <v>20</v>
      </c>
      <c r="H466">
        <v>2436</v>
      </c>
      <c r="I466" s="9">
        <f t="shared" si="7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2">
        <f>(((L466/60)/60)/24)+DATE(1970,1,1)</f>
        <v>43142.25</v>
      </c>
      <c r="O466" s="12">
        <f>(((M466/60)/60)/24)+DATE(1970,1,1)</f>
        <v>43156.25</v>
      </c>
      <c r="P466" t="b">
        <v>0</v>
      </c>
      <c r="Q466" t="b">
        <v>0</v>
      </c>
      <c r="R466" t="s">
        <v>33</v>
      </c>
      <c r="S466" s="4" t="str">
        <f t="array" ref="S466:T466">_xlfn.TEXTSPLIT(R466,"/")</f>
        <v>theater</v>
      </c>
      <c r="T466" s="4" t="str"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11">
        <f>E467/D467*"100"</f>
        <v>187.85106382978722</v>
      </c>
      <c r="G467" t="s">
        <v>20</v>
      </c>
      <c r="H467">
        <v>80</v>
      </c>
      <c r="I467" s="9">
        <f t="shared" si="7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2">
        <f>(((L467/60)/60)/24)+DATE(1970,1,1)</f>
        <v>43127.25</v>
      </c>
      <c r="O467" s="12">
        <f>(((M467/60)/60)/24)+DATE(1970,1,1)</f>
        <v>43136.25</v>
      </c>
      <c r="P467" t="b">
        <v>0</v>
      </c>
      <c r="Q467" t="b">
        <v>0</v>
      </c>
      <c r="R467" t="s">
        <v>206</v>
      </c>
      <c r="S467" s="4" t="str">
        <f t="array" ref="S467:T467">_xlfn.TEXTSPLIT(R467,"/")</f>
        <v>publishing</v>
      </c>
      <c r="T467" s="4" t="str"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11">
        <f>E468/D468*"100"</f>
        <v>332</v>
      </c>
      <c r="G468" t="s">
        <v>20</v>
      </c>
      <c r="H468">
        <v>42</v>
      </c>
      <c r="I468" s="9">
        <f t="shared" si="7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2">
        <f>(((L468/60)/60)/24)+DATE(1970,1,1)</f>
        <v>41409.208333333336</v>
      </c>
      <c r="O468" s="12">
        <f>(((M468/60)/60)/24)+DATE(1970,1,1)</f>
        <v>41432.208333333336</v>
      </c>
      <c r="P468" t="b">
        <v>0</v>
      </c>
      <c r="Q468" t="b">
        <v>1</v>
      </c>
      <c r="R468" t="s">
        <v>65</v>
      </c>
      <c r="S468" s="4" t="str">
        <f t="array" ref="S468:T468">_xlfn.TEXTSPLIT(R468,"/")</f>
        <v>technology</v>
      </c>
      <c r="T468" s="4" t="str"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11">
        <f>E469/D469*"100"</f>
        <v>575.21428571428578</v>
      </c>
      <c r="G469" t="s">
        <v>20</v>
      </c>
      <c r="H469">
        <v>139</v>
      </c>
      <c r="I469" s="9">
        <f t="shared" si="7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2">
        <f>(((L469/60)/60)/24)+DATE(1970,1,1)</f>
        <v>42331.25</v>
      </c>
      <c r="O469" s="12">
        <f>(((M469/60)/60)/24)+DATE(1970,1,1)</f>
        <v>42338.25</v>
      </c>
      <c r="P469" t="b">
        <v>0</v>
      </c>
      <c r="Q469" t="b">
        <v>1</v>
      </c>
      <c r="R469" t="s">
        <v>28</v>
      </c>
      <c r="S469" s="4" t="str">
        <f t="array" ref="S469:T469">_xlfn.TEXTSPLIT(R469,"/")</f>
        <v>technology</v>
      </c>
      <c r="T469" s="4" t="str"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11">
        <f>E470/D470*"100"</f>
        <v>40.5</v>
      </c>
      <c r="G470" t="s">
        <v>14</v>
      </c>
      <c r="H470">
        <v>16</v>
      </c>
      <c r="I470" s="9">
        <f t="shared" si="7"/>
        <v>101.25</v>
      </c>
      <c r="J470" t="s">
        <v>21</v>
      </c>
      <c r="K470" t="s">
        <v>22</v>
      </c>
      <c r="L470">
        <v>1555218000</v>
      </c>
      <c r="M470">
        <v>1556600400</v>
      </c>
      <c r="N470" s="12">
        <f>(((L470/60)/60)/24)+DATE(1970,1,1)</f>
        <v>43569.208333333328</v>
      </c>
      <c r="O470" s="12">
        <f>(((M470/60)/60)/24)+DATE(1970,1,1)</f>
        <v>43585.208333333328</v>
      </c>
      <c r="P470" t="b">
        <v>0</v>
      </c>
      <c r="Q470" t="b">
        <v>0</v>
      </c>
      <c r="R470" t="s">
        <v>33</v>
      </c>
      <c r="S470" s="4" t="str">
        <f t="array" ref="S470:T470">_xlfn.TEXTSPLIT(R470,"/")</f>
        <v>theater</v>
      </c>
      <c r="T470" s="4" t="str"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11">
        <f>E471/D471*"100"</f>
        <v>184.42857142857144</v>
      </c>
      <c r="G471" t="s">
        <v>20</v>
      </c>
      <c r="H471">
        <v>159</v>
      </c>
      <c r="I471" s="9">
        <f t="shared" si="7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2">
        <f>(((L471/60)/60)/24)+DATE(1970,1,1)</f>
        <v>42142.208333333328</v>
      </c>
      <c r="O471" s="12">
        <f>(((M471/60)/60)/24)+DATE(1970,1,1)</f>
        <v>42144.208333333328</v>
      </c>
      <c r="P471" t="b">
        <v>0</v>
      </c>
      <c r="Q471" t="b">
        <v>0</v>
      </c>
      <c r="R471" t="s">
        <v>53</v>
      </c>
      <c r="S471" s="4" t="str">
        <f t="array" ref="S471:T471">_xlfn.TEXTSPLIT(R471,"/")</f>
        <v>film &amp; video</v>
      </c>
      <c r="T471" s="4" t="str"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11">
        <f>E472/D472*"100"</f>
        <v>285.80555555555554</v>
      </c>
      <c r="G472" t="s">
        <v>20</v>
      </c>
      <c r="H472">
        <v>381</v>
      </c>
      <c r="I472" s="9">
        <f t="shared" si="7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2">
        <f>(((L472/60)/60)/24)+DATE(1970,1,1)</f>
        <v>42716.25</v>
      </c>
      <c r="O472" s="12">
        <f>(((M472/60)/60)/24)+DATE(1970,1,1)</f>
        <v>42723.25</v>
      </c>
      <c r="P472" t="b">
        <v>0</v>
      </c>
      <c r="Q472" t="b">
        <v>0</v>
      </c>
      <c r="R472" t="s">
        <v>65</v>
      </c>
      <c r="S472" s="4" t="str">
        <f t="array" ref="S472:T472">_xlfn.TEXTSPLIT(R472,"/")</f>
        <v>technology</v>
      </c>
      <c r="T472" s="4" t="str"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11">
        <f>E473/D473*"100"</f>
        <v>319</v>
      </c>
      <c r="G473" t="s">
        <v>20</v>
      </c>
      <c r="H473">
        <v>194</v>
      </c>
      <c r="I473" s="9">
        <f t="shared" si="7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2">
        <f>(((L473/60)/60)/24)+DATE(1970,1,1)</f>
        <v>41031.208333333336</v>
      </c>
      <c r="O473" s="12">
        <f>(((M473/60)/60)/24)+DATE(1970,1,1)</f>
        <v>41031.208333333336</v>
      </c>
      <c r="P473" t="b">
        <v>0</v>
      </c>
      <c r="Q473" t="b">
        <v>1</v>
      </c>
      <c r="R473" t="s">
        <v>17</v>
      </c>
      <c r="S473" s="4" t="str">
        <f t="array" ref="S473:T473">_xlfn.TEXTSPLIT(R473,"/")</f>
        <v>food</v>
      </c>
      <c r="T473" s="4" t="str"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11">
        <f>E474/D474*"100"</f>
        <v>39.234070221066318</v>
      </c>
      <c r="G474" t="s">
        <v>14</v>
      </c>
      <c r="H474">
        <v>575</v>
      </c>
      <c r="I474" s="9">
        <f t="shared" si="7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2">
        <f>(((L474/60)/60)/24)+DATE(1970,1,1)</f>
        <v>43535.208333333328</v>
      </c>
      <c r="O474" s="12">
        <f>(((M474/60)/60)/24)+DATE(1970,1,1)</f>
        <v>43589.208333333328</v>
      </c>
      <c r="P474" t="b">
        <v>0</v>
      </c>
      <c r="Q474" t="b">
        <v>0</v>
      </c>
      <c r="R474" t="s">
        <v>23</v>
      </c>
      <c r="S474" s="4" t="str">
        <f t="array" ref="S474:T474">_xlfn.TEXTSPLIT(R474,"/")</f>
        <v>music</v>
      </c>
      <c r="T474" s="4" t="str"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11">
        <f>E475/D475*"100"</f>
        <v>178.14000000000001</v>
      </c>
      <c r="G475" t="s">
        <v>20</v>
      </c>
      <c r="H475">
        <v>106</v>
      </c>
      <c r="I475" s="9">
        <f t="shared" si="7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2">
        <f>(((L475/60)/60)/24)+DATE(1970,1,1)</f>
        <v>43277.208333333328</v>
      </c>
      <c r="O475" s="12">
        <f>(((M475/60)/60)/24)+DATE(1970,1,1)</f>
        <v>43278.208333333328</v>
      </c>
      <c r="P475" t="b">
        <v>0</v>
      </c>
      <c r="Q475" t="b">
        <v>0</v>
      </c>
      <c r="R475" t="s">
        <v>50</v>
      </c>
      <c r="S475" s="4" t="str">
        <f t="array" ref="S475:T475">_xlfn.TEXTSPLIT(R475,"/")</f>
        <v>music</v>
      </c>
      <c r="T475" s="4" t="str"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11">
        <f>E476/D476*"100"</f>
        <v>365.15</v>
      </c>
      <c r="G476" t="s">
        <v>20</v>
      </c>
      <c r="H476">
        <v>142</v>
      </c>
      <c r="I476" s="9">
        <f t="shared" si="7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2">
        <f>(((L476/60)/60)/24)+DATE(1970,1,1)</f>
        <v>41989.25</v>
      </c>
      <c r="O476" s="12">
        <f>(((M476/60)/60)/24)+DATE(1970,1,1)</f>
        <v>41990.25</v>
      </c>
      <c r="P476" t="b">
        <v>0</v>
      </c>
      <c r="Q476" t="b">
        <v>0</v>
      </c>
      <c r="R476" t="s">
        <v>269</v>
      </c>
      <c r="S476" s="4" t="str">
        <f t="array" ref="S476:T476">_xlfn.TEXTSPLIT(R476,"/")</f>
        <v>film &amp; video</v>
      </c>
      <c r="T476" s="4" t="str"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11">
        <f>E477/D477*"100"</f>
        <v>113.94594594594594</v>
      </c>
      <c r="G477" t="s">
        <v>20</v>
      </c>
      <c r="H477">
        <v>211</v>
      </c>
      <c r="I477" s="9">
        <f t="shared" si="7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2">
        <f>(((L477/60)/60)/24)+DATE(1970,1,1)</f>
        <v>41450.208333333336</v>
      </c>
      <c r="O477" s="12">
        <f>(((M477/60)/60)/24)+DATE(1970,1,1)</f>
        <v>41454.208333333336</v>
      </c>
      <c r="P477" t="b">
        <v>0</v>
      </c>
      <c r="Q477" t="b">
        <v>1</v>
      </c>
      <c r="R477" t="s">
        <v>206</v>
      </c>
      <c r="S477" s="4" t="str">
        <f t="array" ref="S477:T477">_xlfn.TEXTSPLIT(R477,"/")</f>
        <v>publishing</v>
      </c>
      <c r="T477" s="4" t="str"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11">
        <f>E478/D478*"100"</f>
        <v>29.828720626631856</v>
      </c>
      <c r="G478" t="s">
        <v>14</v>
      </c>
      <c r="H478">
        <v>1120</v>
      </c>
      <c r="I478" s="9">
        <f t="shared" si="7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2">
        <f>(((L478/60)/60)/24)+DATE(1970,1,1)</f>
        <v>43322.208333333328</v>
      </c>
      <c r="O478" s="12">
        <f>(((M478/60)/60)/24)+DATE(1970,1,1)</f>
        <v>43328.208333333328</v>
      </c>
      <c r="P478" t="b">
        <v>0</v>
      </c>
      <c r="Q478" t="b">
        <v>0</v>
      </c>
      <c r="R478" t="s">
        <v>119</v>
      </c>
      <c r="S478" s="4" t="str">
        <f t="array" ref="S478:T478">_xlfn.TEXTSPLIT(R478,"/")</f>
        <v>publishing</v>
      </c>
      <c r="T478" s="4" t="str"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11">
        <f>E479/D479*"100"</f>
        <v>54.270588235294113</v>
      </c>
      <c r="G479" t="s">
        <v>14</v>
      </c>
      <c r="H479">
        <v>113</v>
      </c>
      <c r="I479" s="9">
        <f t="shared" si="7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2">
        <f>(((L479/60)/60)/24)+DATE(1970,1,1)</f>
        <v>40720.208333333336</v>
      </c>
      <c r="O479" s="12">
        <f>(((M479/60)/60)/24)+DATE(1970,1,1)</f>
        <v>40747.208333333336</v>
      </c>
      <c r="P479" t="b">
        <v>0</v>
      </c>
      <c r="Q479" t="b">
        <v>0</v>
      </c>
      <c r="R479" t="s">
        <v>474</v>
      </c>
      <c r="S479" s="4" t="str">
        <f t="array" ref="S479:T479">_xlfn.TEXTSPLIT(R479,"/")</f>
        <v>film &amp; video</v>
      </c>
      <c r="T479" s="4" t="str"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11">
        <f>E480/D480*"100"</f>
        <v>236.34156976744185</v>
      </c>
      <c r="G480" t="s">
        <v>20</v>
      </c>
      <c r="H480">
        <v>2756</v>
      </c>
      <c r="I480" s="9">
        <f t="shared" si="7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2">
        <f>(((L480/60)/60)/24)+DATE(1970,1,1)</f>
        <v>42072.208333333328</v>
      </c>
      <c r="O480" s="12">
        <f>(((M480/60)/60)/24)+DATE(1970,1,1)</f>
        <v>42084.208333333328</v>
      </c>
      <c r="P480" t="b">
        <v>0</v>
      </c>
      <c r="Q480" t="b">
        <v>0</v>
      </c>
      <c r="R480" t="s">
        <v>65</v>
      </c>
      <c r="S480" s="4" t="str">
        <f t="array" ref="S480:T480">_xlfn.TEXTSPLIT(R480,"/")</f>
        <v>technology</v>
      </c>
      <c r="T480" s="4" t="str"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11">
        <f>E481/D481*"100"</f>
        <v>512.91666666666663</v>
      </c>
      <c r="G481" t="s">
        <v>20</v>
      </c>
      <c r="H481">
        <v>173</v>
      </c>
      <c r="I481" s="9">
        <f t="shared" si="7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2">
        <f>(((L481/60)/60)/24)+DATE(1970,1,1)</f>
        <v>42945.208333333328</v>
      </c>
      <c r="O481" s="12">
        <f>(((M481/60)/60)/24)+DATE(1970,1,1)</f>
        <v>42947.208333333328</v>
      </c>
      <c r="P481" t="b">
        <v>0</v>
      </c>
      <c r="Q481" t="b">
        <v>0</v>
      </c>
      <c r="R481" t="s">
        <v>17</v>
      </c>
      <c r="S481" s="4" t="str">
        <f t="array" ref="S481:T481">_xlfn.TEXTSPLIT(R481,"/")</f>
        <v>food</v>
      </c>
      <c r="T481" s="4" t="str"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11">
        <f>E482/D482*"100"</f>
        <v>100.65116279069768</v>
      </c>
      <c r="G482" t="s">
        <v>20</v>
      </c>
      <c r="H482">
        <v>87</v>
      </c>
      <c r="I482" s="9">
        <f t="shared" si="7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2">
        <f>(((L482/60)/60)/24)+DATE(1970,1,1)</f>
        <v>40248.25</v>
      </c>
      <c r="O482" s="12">
        <f>(((M482/60)/60)/24)+DATE(1970,1,1)</f>
        <v>40257.208333333336</v>
      </c>
      <c r="P482" t="b">
        <v>0</v>
      </c>
      <c r="Q482" t="b">
        <v>1</v>
      </c>
      <c r="R482" t="s">
        <v>122</v>
      </c>
      <c r="S482" s="4" t="str">
        <f t="array" ref="S482:T482">_xlfn.TEXTSPLIT(R482,"/")</f>
        <v>photography</v>
      </c>
      <c r="T482" s="4" t="str"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11">
        <f>E483/D483*"100"</f>
        <v>81.348423194303152</v>
      </c>
      <c r="G483" t="s">
        <v>14</v>
      </c>
      <c r="H483">
        <v>1538</v>
      </c>
      <c r="I483" s="9">
        <f t="shared" si="7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2">
        <f>(((L483/60)/60)/24)+DATE(1970,1,1)</f>
        <v>41913.208333333336</v>
      </c>
      <c r="O483" s="12">
        <f>(((M483/60)/60)/24)+DATE(1970,1,1)</f>
        <v>41955.25</v>
      </c>
      <c r="P483" t="b">
        <v>0</v>
      </c>
      <c r="Q483" t="b">
        <v>1</v>
      </c>
      <c r="R483" t="s">
        <v>33</v>
      </c>
      <c r="S483" s="4" t="str">
        <f t="array" ref="S483:T483">_xlfn.TEXTSPLIT(R483,"/")</f>
        <v>theater</v>
      </c>
      <c r="T483" s="4" t="str"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11">
        <f>E484/D484*"100"</f>
        <v>16.404761904761905</v>
      </c>
      <c r="G484" t="s">
        <v>14</v>
      </c>
      <c r="H484">
        <v>9</v>
      </c>
      <c r="I484" s="9">
        <f t="shared" si="7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2">
        <f>(((L484/60)/60)/24)+DATE(1970,1,1)</f>
        <v>40963.25</v>
      </c>
      <c r="O484" s="12">
        <f>(((M484/60)/60)/24)+DATE(1970,1,1)</f>
        <v>40974.25</v>
      </c>
      <c r="P484" t="b">
        <v>0</v>
      </c>
      <c r="Q484" t="b">
        <v>1</v>
      </c>
      <c r="R484" t="s">
        <v>119</v>
      </c>
      <c r="S484" s="4" t="str">
        <f t="array" ref="S484:T484">_xlfn.TEXTSPLIT(R484,"/")</f>
        <v>publishing</v>
      </c>
      <c r="T484" s="4" t="str"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11">
        <f>E485/D485*"100"</f>
        <v>52.774617067833695</v>
      </c>
      <c r="G485" t="s">
        <v>14</v>
      </c>
      <c r="H485">
        <v>554</v>
      </c>
      <c r="I485" s="9">
        <f t="shared" si="7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2">
        <f>(((L485/60)/60)/24)+DATE(1970,1,1)</f>
        <v>43811.25</v>
      </c>
      <c r="O485" s="12">
        <f>(((M485/60)/60)/24)+DATE(1970,1,1)</f>
        <v>43818.25</v>
      </c>
      <c r="P485" t="b">
        <v>0</v>
      </c>
      <c r="Q485" t="b">
        <v>0</v>
      </c>
      <c r="R485" t="s">
        <v>33</v>
      </c>
      <c r="S485" s="4" t="str">
        <f t="array" ref="S485:T485">_xlfn.TEXTSPLIT(R485,"/")</f>
        <v>theater</v>
      </c>
      <c r="T485" s="4" t="str"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11">
        <f>E486/D486*"100"</f>
        <v>260.20608108108109</v>
      </c>
      <c r="G486" t="s">
        <v>20</v>
      </c>
      <c r="H486">
        <v>1572</v>
      </c>
      <c r="I486" s="9">
        <f t="shared" si="7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2">
        <f>(((L486/60)/60)/24)+DATE(1970,1,1)</f>
        <v>41855.208333333336</v>
      </c>
      <c r="O486" s="12">
        <f>(((M486/60)/60)/24)+DATE(1970,1,1)</f>
        <v>41904.208333333336</v>
      </c>
      <c r="P486" t="b">
        <v>0</v>
      </c>
      <c r="Q486" t="b">
        <v>1</v>
      </c>
      <c r="R486" t="s">
        <v>17</v>
      </c>
      <c r="S486" s="4" t="str">
        <f t="array" ref="S486:T486">_xlfn.TEXTSPLIT(R486,"/")</f>
        <v>food</v>
      </c>
      <c r="T486" s="4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11">
        <f>E487/D487*"100"</f>
        <v>30.73289183222958</v>
      </c>
      <c r="G487" t="s">
        <v>14</v>
      </c>
      <c r="H487">
        <v>648</v>
      </c>
      <c r="I487" s="9">
        <f t="shared" si="7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2">
        <f>(((L487/60)/60)/24)+DATE(1970,1,1)</f>
        <v>43626.208333333328</v>
      </c>
      <c r="O487" s="12">
        <f>(((M487/60)/60)/24)+DATE(1970,1,1)</f>
        <v>43667.208333333328</v>
      </c>
      <c r="P487" t="b">
        <v>0</v>
      </c>
      <c r="Q487" t="b">
        <v>0</v>
      </c>
      <c r="R487" t="s">
        <v>33</v>
      </c>
      <c r="S487" s="4" t="str">
        <f t="array" ref="S487:T487">_xlfn.TEXTSPLIT(R487,"/")</f>
        <v>theater</v>
      </c>
      <c r="T487" s="4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11">
        <f>E488/D488*"100"</f>
        <v>13.5</v>
      </c>
      <c r="G488" t="s">
        <v>14</v>
      </c>
      <c r="H488">
        <v>21</v>
      </c>
      <c r="I488" s="9">
        <f t="shared" si="7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2">
        <f>(((L488/60)/60)/24)+DATE(1970,1,1)</f>
        <v>43168.25</v>
      </c>
      <c r="O488" s="12">
        <f>(((M488/60)/60)/24)+DATE(1970,1,1)</f>
        <v>43183.208333333328</v>
      </c>
      <c r="P488" t="b">
        <v>0</v>
      </c>
      <c r="Q488" t="b">
        <v>1</v>
      </c>
      <c r="R488" t="s">
        <v>206</v>
      </c>
      <c r="S488" s="4" t="str">
        <f t="array" ref="S488:T488">_xlfn.TEXTSPLIT(R488,"/")</f>
        <v>publishing</v>
      </c>
      <c r="T488" s="4" t="str"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11">
        <f>E489/D489*"100"</f>
        <v>178.62556663644605</v>
      </c>
      <c r="G489" t="s">
        <v>20</v>
      </c>
      <c r="H489">
        <v>2346</v>
      </c>
      <c r="I489" s="9">
        <f t="shared" si="7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2">
        <f>(((L489/60)/60)/24)+DATE(1970,1,1)</f>
        <v>42845.208333333328</v>
      </c>
      <c r="O489" s="12">
        <f>(((M489/60)/60)/24)+DATE(1970,1,1)</f>
        <v>42878.208333333328</v>
      </c>
      <c r="P489" t="b">
        <v>0</v>
      </c>
      <c r="Q489" t="b">
        <v>0</v>
      </c>
      <c r="R489" t="s">
        <v>33</v>
      </c>
      <c r="S489" s="4" t="str">
        <f t="array" ref="S489:T489">_xlfn.TEXTSPLIT(R489,"/")</f>
        <v>theater</v>
      </c>
      <c r="T489" s="4" t="str"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11">
        <f>E490/D490*"100"</f>
        <v>220.0566037735849</v>
      </c>
      <c r="G490" t="s">
        <v>20</v>
      </c>
      <c r="H490">
        <v>115</v>
      </c>
      <c r="I490" s="9">
        <f t="shared" si="7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2">
        <f>(((L490/60)/60)/24)+DATE(1970,1,1)</f>
        <v>42403.25</v>
      </c>
      <c r="O490" s="12">
        <f>(((M490/60)/60)/24)+DATE(1970,1,1)</f>
        <v>42420.25</v>
      </c>
      <c r="P490" t="b">
        <v>0</v>
      </c>
      <c r="Q490" t="b">
        <v>0</v>
      </c>
      <c r="R490" t="s">
        <v>33</v>
      </c>
      <c r="S490" s="4" t="str">
        <f t="array" ref="S490:T490">_xlfn.TEXTSPLIT(R490,"/")</f>
        <v>theater</v>
      </c>
      <c r="T490" s="4" t="str"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11">
        <f>E491/D491*"100"</f>
        <v>101.5108695652174</v>
      </c>
      <c r="G491" t="s">
        <v>20</v>
      </c>
      <c r="H491">
        <v>85</v>
      </c>
      <c r="I491" s="9">
        <f t="shared" si="7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2">
        <f>(((L491/60)/60)/24)+DATE(1970,1,1)</f>
        <v>40406.208333333336</v>
      </c>
      <c r="O491" s="12">
        <f>(((M491/60)/60)/24)+DATE(1970,1,1)</f>
        <v>40411.208333333336</v>
      </c>
      <c r="P491" t="b">
        <v>0</v>
      </c>
      <c r="Q491" t="b">
        <v>0</v>
      </c>
      <c r="R491" t="s">
        <v>65</v>
      </c>
      <c r="S491" s="4" t="str">
        <f t="array" ref="S491:T491">_xlfn.TEXTSPLIT(R491,"/")</f>
        <v>technology</v>
      </c>
      <c r="T491" s="4" t="str"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11">
        <f>E492/D492*"100"</f>
        <v>191.5</v>
      </c>
      <c r="G492" t="s">
        <v>20</v>
      </c>
      <c r="H492">
        <v>144</v>
      </c>
      <c r="I492" s="9">
        <f t="shared" si="7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2">
        <f>(((L492/60)/60)/24)+DATE(1970,1,1)</f>
        <v>43786.25</v>
      </c>
      <c r="O492" s="12">
        <f>(((M492/60)/60)/24)+DATE(1970,1,1)</f>
        <v>43793.25</v>
      </c>
      <c r="P492" t="b">
        <v>0</v>
      </c>
      <c r="Q492" t="b">
        <v>0</v>
      </c>
      <c r="R492" t="s">
        <v>1029</v>
      </c>
      <c r="S492" s="4" t="str">
        <f t="array" ref="S492:T492">_xlfn.TEXTSPLIT(R492,"/")</f>
        <v>journalism</v>
      </c>
      <c r="T492" s="4" t="str"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11">
        <f>E493/D493*"100"</f>
        <v>305.34683098591546</v>
      </c>
      <c r="G493" t="s">
        <v>20</v>
      </c>
      <c r="H493">
        <v>2443</v>
      </c>
      <c r="I493" s="9">
        <f t="shared" si="7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2">
        <f>(((L493/60)/60)/24)+DATE(1970,1,1)</f>
        <v>41456.208333333336</v>
      </c>
      <c r="O493" s="12">
        <f>(((M493/60)/60)/24)+DATE(1970,1,1)</f>
        <v>41482.208333333336</v>
      </c>
      <c r="P493" t="b">
        <v>0</v>
      </c>
      <c r="Q493" t="b">
        <v>1</v>
      </c>
      <c r="R493" t="s">
        <v>17</v>
      </c>
      <c r="S493" s="4" t="str">
        <f t="array" ref="S493:T493">_xlfn.TEXTSPLIT(R493,"/")</f>
        <v>food</v>
      </c>
      <c r="T493" s="4" t="str"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11">
        <f>E494/D494*"100"</f>
        <v>23.995287958115181</v>
      </c>
      <c r="G494" t="s">
        <v>74</v>
      </c>
      <c r="H494">
        <v>595</v>
      </c>
      <c r="I494" s="9">
        <f t="shared" si="7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2">
        <f>(((L494/60)/60)/24)+DATE(1970,1,1)</f>
        <v>40336.208333333336</v>
      </c>
      <c r="O494" s="12">
        <f>(((M494/60)/60)/24)+DATE(1970,1,1)</f>
        <v>40371.208333333336</v>
      </c>
      <c r="P494" t="b">
        <v>1</v>
      </c>
      <c r="Q494" t="b">
        <v>1</v>
      </c>
      <c r="R494" t="s">
        <v>100</v>
      </c>
      <c r="S494" s="4" t="str">
        <f t="array" ref="S494:T494">_xlfn.TEXTSPLIT(R494,"/")</f>
        <v>film &amp; video</v>
      </c>
      <c r="T494" s="4" t="str"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11">
        <f>E495/D495*"100"</f>
        <v>723.77777777777771</v>
      </c>
      <c r="G495" t="s">
        <v>20</v>
      </c>
      <c r="H495">
        <v>64</v>
      </c>
      <c r="I495" s="9">
        <f t="shared" si="7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2">
        <f>(((L495/60)/60)/24)+DATE(1970,1,1)</f>
        <v>43645.208333333328</v>
      </c>
      <c r="O495" s="12">
        <f>(((M495/60)/60)/24)+DATE(1970,1,1)</f>
        <v>43658.208333333328</v>
      </c>
      <c r="P495" t="b">
        <v>0</v>
      </c>
      <c r="Q495" t="b">
        <v>0</v>
      </c>
      <c r="R495" t="s">
        <v>122</v>
      </c>
      <c r="S495" s="4" t="str">
        <f t="array" ref="S495:T495">_xlfn.TEXTSPLIT(R495,"/")</f>
        <v>photography</v>
      </c>
      <c r="T495" s="4" t="str"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11">
        <f>E496/D496*"100"</f>
        <v>547.36</v>
      </c>
      <c r="G496" t="s">
        <v>20</v>
      </c>
      <c r="H496">
        <v>268</v>
      </c>
      <c r="I496" s="9">
        <f t="shared" si="7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2">
        <f>(((L496/60)/60)/24)+DATE(1970,1,1)</f>
        <v>40990.208333333336</v>
      </c>
      <c r="O496" s="12">
        <f>(((M496/60)/60)/24)+DATE(1970,1,1)</f>
        <v>40991.208333333336</v>
      </c>
      <c r="P496" t="b">
        <v>0</v>
      </c>
      <c r="Q496" t="b">
        <v>0</v>
      </c>
      <c r="R496" t="s">
        <v>65</v>
      </c>
      <c r="S496" s="4" t="str">
        <f t="array" ref="S496:T496">_xlfn.TEXTSPLIT(R496,"/")</f>
        <v>technology</v>
      </c>
      <c r="T496" s="4" t="str"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11">
        <f>E497/D497*"100"</f>
        <v>414.49999999999994</v>
      </c>
      <c r="G497" t="s">
        <v>20</v>
      </c>
      <c r="H497">
        <v>195</v>
      </c>
      <c r="I497" s="9">
        <f t="shared" si="7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2">
        <f>(((L497/60)/60)/24)+DATE(1970,1,1)</f>
        <v>41800.208333333336</v>
      </c>
      <c r="O497" s="12">
        <f>(((M497/60)/60)/24)+DATE(1970,1,1)</f>
        <v>41804.208333333336</v>
      </c>
      <c r="P497" t="b">
        <v>0</v>
      </c>
      <c r="Q497" t="b">
        <v>0</v>
      </c>
      <c r="R497" t="s">
        <v>33</v>
      </c>
      <c r="S497" s="4" t="str">
        <f t="array" ref="S497:T497">_xlfn.TEXTSPLIT(R497,"/")</f>
        <v>theater</v>
      </c>
      <c r="T497" s="4" t="str"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11">
        <f>E498/D498*"100"</f>
        <v>0.90696409140369971</v>
      </c>
      <c r="G498" t="s">
        <v>14</v>
      </c>
      <c r="H498">
        <v>54</v>
      </c>
      <c r="I498" s="9">
        <f t="shared" si="7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2">
        <f>(((L498/60)/60)/24)+DATE(1970,1,1)</f>
        <v>42876.208333333328</v>
      </c>
      <c r="O498" s="12">
        <f>(((M498/60)/60)/24)+DATE(1970,1,1)</f>
        <v>42893.208333333328</v>
      </c>
      <c r="P498" t="b">
        <v>0</v>
      </c>
      <c r="Q498" t="b">
        <v>0</v>
      </c>
      <c r="R498" t="s">
        <v>71</v>
      </c>
      <c r="S498" s="4" t="str">
        <f t="array" ref="S498:T498">_xlfn.TEXTSPLIT(R498,"/")</f>
        <v>film &amp; video</v>
      </c>
      <c r="T498" s="4" t="str"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11">
        <f>E499/D499*"100"</f>
        <v>34.173469387755098</v>
      </c>
      <c r="G499" t="s">
        <v>14</v>
      </c>
      <c r="H499">
        <v>120</v>
      </c>
      <c r="I499" s="9">
        <f t="shared" si="7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2">
        <f>(((L499/60)/60)/24)+DATE(1970,1,1)</f>
        <v>42724.25</v>
      </c>
      <c r="O499" s="12">
        <f>(((M499/60)/60)/24)+DATE(1970,1,1)</f>
        <v>42724.25</v>
      </c>
      <c r="P499" t="b">
        <v>0</v>
      </c>
      <c r="Q499" t="b">
        <v>1</v>
      </c>
      <c r="R499" t="s">
        <v>65</v>
      </c>
      <c r="S499" s="4" t="str">
        <f t="array" ref="S499:T499">_xlfn.TEXTSPLIT(R499,"/")</f>
        <v>technology</v>
      </c>
      <c r="T499" s="4" t="str"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11">
        <f>E500/D500*"100"</f>
        <v>23.948810754912099</v>
      </c>
      <c r="G500" t="s">
        <v>14</v>
      </c>
      <c r="H500">
        <v>579</v>
      </c>
      <c r="I500" s="9">
        <f t="shared" si="7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2">
        <f>(((L500/60)/60)/24)+DATE(1970,1,1)</f>
        <v>42005.25</v>
      </c>
      <c r="O500" s="12">
        <f>(((M500/60)/60)/24)+DATE(1970,1,1)</f>
        <v>42007.25</v>
      </c>
      <c r="P500" t="b">
        <v>0</v>
      </c>
      <c r="Q500" t="b">
        <v>0</v>
      </c>
      <c r="R500" t="s">
        <v>28</v>
      </c>
      <c r="S500" s="4" t="str">
        <f t="array" ref="S500:T500">_xlfn.TEXTSPLIT(R500,"/")</f>
        <v>technology</v>
      </c>
      <c r="T500" s="4" t="str"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11">
        <f>E501/D501*"100"</f>
        <v>48.072649572649574</v>
      </c>
      <c r="G501" t="s">
        <v>14</v>
      </c>
      <c r="H501">
        <v>2072</v>
      </c>
      <c r="I501" s="9">
        <f t="shared" si="7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2">
        <f>(((L501/60)/60)/24)+DATE(1970,1,1)</f>
        <v>42444.208333333328</v>
      </c>
      <c r="O501" s="12">
        <f>(((M501/60)/60)/24)+DATE(1970,1,1)</f>
        <v>42449.208333333328</v>
      </c>
      <c r="P501" t="b">
        <v>0</v>
      </c>
      <c r="Q501" t="b">
        <v>1</v>
      </c>
      <c r="R501" t="s">
        <v>42</v>
      </c>
      <c r="S501" s="4" t="str">
        <f t="array" ref="S501:T501">_xlfn.TEXTSPLIT(R501,"/")</f>
        <v>film &amp; video</v>
      </c>
      <c r="T501" s="4" t="str"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11">
        <f>E502/D502*"100"</f>
        <v>0</v>
      </c>
      <c r="G502" t="s">
        <v>14</v>
      </c>
      <c r="H502">
        <v>0</v>
      </c>
      <c r="I502" s="9">
        <f t="shared" si="7"/>
        <v>0</v>
      </c>
      <c r="J502" t="s">
        <v>21</v>
      </c>
      <c r="K502" t="s">
        <v>22</v>
      </c>
      <c r="L502">
        <v>1367384400</v>
      </c>
      <c r="M502">
        <v>1369803600</v>
      </c>
      <c r="N502" s="12">
        <f>(((L502/60)/60)/24)+DATE(1970,1,1)</f>
        <v>41395.208333333336</v>
      </c>
      <c r="O502" s="12">
        <f>(((M502/60)/60)/24)+DATE(1970,1,1)</f>
        <v>41423.208333333336</v>
      </c>
      <c r="P502" t="b">
        <v>0</v>
      </c>
      <c r="Q502" t="b">
        <v>1</v>
      </c>
      <c r="R502" t="s">
        <v>33</v>
      </c>
      <c r="S502" s="4" t="str">
        <f t="array" ref="S502:T502">_xlfn.TEXTSPLIT(R502,"/")</f>
        <v>theater</v>
      </c>
      <c r="T502" s="4" t="str"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11">
        <f>E503/D503*"100"</f>
        <v>70.145182291666657</v>
      </c>
      <c r="G503" t="s">
        <v>14</v>
      </c>
      <c r="H503">
        <v>1796</v>
      </c>
      <c r="I503" s="9">
        <f t="shared" si="7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2">
        <f>(((L503/60)/60)/24)+DATE(1970,1,1)</f>
        <v>41345.208333333336</v>
      </c>
      <c r="O503" s="12">
        <f>(((M503/60)/60)/24)+DATE(1970,1,1)</f>
        <v>41347.208333333336</v>
      </c>
      <c r="P503" t="b">
        <v>0</v>
      </c>
      <c r="Q503" t="b">
        <v>0</v>
      </c>
      <c r="R503" t="s">
        <v>42</v>
      </c>
      <c r="S503" s="4" t="str">
        <f t="array" ref="S503:T503">_xlfn.TEXTSPLIT(R503,"/")</f>
        <v>film &amp; video</v>
      </c>
      <c r="T503" s="4" t="str"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11">
        <f>E504/D504*"100"</f>
        <v>529.92307692307691</v>
      </c>
      <c r="G504" t="s">
        <v>20</v>
      </c>
      <c r="H504">
        <v>186</v>
      </c>
      <c r="I504" s="9">
        <f t="shared" si="7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2">
        <f>(((L504/60)/60)/24)+DATE(1970,1,1)</f>
        <v>41117.208333333336</v>
      </c>
      <c r="O504" s="12">
        <f>(((M504/60)/60)/24)+DATE(1970,1,1)</f>
        <v>41146.208333333336</v>
      </c>
      <c r="P504" t="b">
        <v>0</v>
      </c>
      <c r="Q504" t="b">
        <v>1</v>
      </c>
      <c r="R504" t="s">
        <v>89</v>
      </c>
      <c r="S504" s="4" t="str">
        <f t="array" ref="S504:T504">_xlfn.TEXTSPLIT(R504,"/")</f>
        <v>games</v>
      </c>
      <c r="T504" s="4" t="str"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11">
        <f>E505/D505*"100"</f>
        <v>180.32549019607845</v>
      </c>
      <c r="G505" t="s">
        <v>20</v>
      </c>
      <c r="H505">
        <v>460</v>
      </c>
      <c r="I505" s="9">
        <f t="shared" si="7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2">
        <f>(((L505/60)/60)/24)+DATE(1970,1,1)</f>
        <v>42186.208333333328</v>
      </c>
      <c r="O505" s="12">
        <f>(((M505/60)/60)/24)+DATE(1970,1,1)</f>
        <v>42206.208333333328</v>
      </c>
      <c r="P505" t="b">
        <v>0</v>
      </c>
      <c r="Q505" t="b">
        <v>0</v>
      </c>
      <c r="R505" t="s">
        <v>53</v>
      </c>
      <c r="S505" s="4" t="str">
        <f t="array" ref="S505:T505">_xlfn.TEXTSPLIT(R505,"/")</f>
        <v>film &amp; video</v>
      </c>
      <c r="T505" s="4" t="str"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11">
        <f>E506/D506*"100"</f>
        <v>92.320000000000007</v>
      </c>
      <c r="G506" t="s">
        <v>14</v>
      </c>
      <c r="H506">
        <v>62</v>
      </c>
      <c r="I506" s="9">
        <f t="shared" si="7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2">
        <f>(((L506/60)/60)/24)+DATE(1970,1,1)</f>
        <v>42142.208333333328</v>
      </c>
      <c r="O506" s="12">
        <f>(((M506/60)/60)/24)+DATE(1970,1,1)</f>
        <v>42143.208333333328</v>
      </c>
      <c r="P506" t="b">
        <v>0</v>
      </c>
      <c r="Q506" t="b">
        <v>0</v>
      </c>
      <c r="R506" t="s">
        <v>23</v>
      </c>
      <c r="S506" s="4" t="str">
        <f t="array" ref="S506:T506">_xlfn.TEXTSPLIT(R506,"/")</f>
        <v>music</v>
      </c>
      <c r="T506" s="4" t="str"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11">
        <f>E507/D507*"100"</f>
        <v>13.901001112347053</v>
      </c>
      <c r="G507" t="s">
        <v>14</v>
      </c>
      <c r="H507">
        <v>347</v>
      </c>
      <c r="I507" s="9">
        <f t="shared" si="7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2">
        <f>(((L507/60)/60)/24)+DATE(1970,1,1)</f>
        <v>41341.25</v>
      </c>
      <c r="O507" s="12">
        <f>(((M507/60)/60)/24)+DATE(1970,1,1)</f>
        <v>41383.208333333336</v>
      </c>
      <c r="P507" t="b">
        <v>0</v>
      </c>
      <c r="Q507" t="b">
        <v>1</v>
      </c>
      <c r="R507" t="s">
        <v>133</v>
      </c>
      <c r="S507" s="4" t="str">
        <f t="array" ref="S507:T507">_xlfn.TEXTSPLIT(R507,"/")</f>
        <v>publishing</v>
      </c>
      <c r="T507" s="4" t="str"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11">
        <f>E508/D508*"100"</f>
        <v>927.07777777777767</v>
      </c>
      <c r="G508" t="s">
        <v>20</v>
      </c>
      <c r="H508">
        <v>2528</v>
      </c>
      <c r="I508" s="9">
        <f t="shared" si="7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2">
        <f>(((L508/60)/60)/24)+DATE(1970,1,1)</f>
        <v>43062.25</v>
      </c>
      <c r="O508" s="12">
        <f>(((M508/60)/60)/24)+DATE(1970,1,1)</f>
        <v>43079.25</v>
      </c>
      <c r="P508" t="b">
        <v>0</v>
      </c>
      <c r="Q508" t="b">
        <v>1</v>
      </c>
      <c r="R508" t="s">
        <v>33</v>
      </c>
      <c r="S508" s="4" t="str">
        <f t="array" ref="S508:T508">_xlfn.TEXTSPLIT(R508,"/")</f>
        <v>theater</v>
      </c>
      <c r="T508" s="4" t="str"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11">
        <f>E509/D509*"100"</f>
        <v>39.857142857142861</v>
      </c>
      <c r="G509" t="s">
        <v>14</v>
      </c>
      <c r="H509">
        <v>19</v>
      </c>
      <c r="I509" s="9">
        <f t="shared" si="7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2">
        <f>(((L509/60)/60)/24)+DATE(1970,1,1)</f>
        <v>41373.208333333336</v>
      </c>
      <c r="O509" s="12">
        <f>(((M509/60)/60)/24)+DATE(1970,1,1)</f>
        <v>41422.208333333336</v>
      </c>
      <c r="P509" t="b">
        <v>0</v>
      </c>
      <c r="Q509" t="b">
        <v>1</v>
      </c>
      <c r="R509" t="s">
        <v>28</v>
      </c>
      <c r="S509" s="4" t="str">
        <f t="array" ref="S509:T509">_xlfn.TEXTSPLIT(R509,"/")</f>
        <v>technology</v>
      </c>
      <c r="T509" s="4" t="str"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11">
        <f>E510/D510*"100"</f>
        <v>112.22929936305732</v>
      </c>
      <c r="G510" t="s">
        <v>20</v>
      </c>
      <c r="H510">
        <v>3657</v>
      </c>
      <c r="I510" s="9">
        <f t="shared" si="7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2">
        <f>(((L510/60)/60)/24)+DATE(1970,1,1)</f>
        <v>43310.208333333328</v>
      </c>
      <c r="O510" s="12">
        <f>(((M510/60)/60)/24)+DATE(1970,1,1)</f>
        <v>43331.208333333328</v>
      </c>
      <c r="P510" t="b">
        <v>0</v>
      </c>
      <c r="Q510" t="b">
        <v>0</v>
      </c>
      <c r="R510" t="s">
        <v>33</v>
      </c>
      <c r="S510" s="4" t="str">
        <f t="array" ref="S510:T510">_xlfn.TEXTSPLIT(R510,"/")</f>
        <v>theater</v>
      </c>
      <c r="T510" s="4" t="str"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11">
        <f>E511/D511*"100"</f>
        <v>70.925816023738875</v>
      </c>
      <c r="G511" t="s">
        <v>14</v>
      </c>
      <c r="H511">
        <v>1258</v>
      </c>
      <c r="I511" s="9">
        <f t="shared" si="7"/>
        <v>95</v>
      </c>
      <c r="J511" t="s">
        <v>21</v>
      </c>
      <c r="K511" t="s">
        <v>22</v>
      </c>
      <c r="L511">
        <v>1336194000</v>
      </c>
      <c r="M511">
        <v>1337058000</v>
      </c>
      <c r="N511" s="12">
        <f>(((L511/60)/60)/24)+DATE(1970,1,1)</f>
        <v>41034.208333333336</v>
      </c>
      <c r="O511" s="12">
        <f>(((M511/60)/60)/24)+DATE(1970,1,1)</f>
        <v>41044.208333333336</v>
      </c>
      <c r="P511" t="b">
        <v>0</v>
      </c>
      <c r="Q511" t="b">
        <v>0</v>
      </c>
      <c r="R511" t="s">
        <v>33</v>
      </c>
      <c r="S511" s="4" t="str">
        <f t="array" ref="S511:T511">_xlfn.TEXTSPLIT(R511,"/")</f>
        <v>theater</v>
      </c>
      <c r="T511" s="4" t="str"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11">
        <f>E512/D512*"100"</f>
        <v>119.08974358974358</v>
      </c>
      <c r="G512" t="s">
        <v>20</v>
      </c>
      <c r="H512">
        <v>131</v>
      </c>
      <c r="I512" s="9">
        <f t="shared" si="7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2">
        <f>(((L512/60)/60)/24)+DATE(1970,1,1)</f>
        <v>43251.208333333328</v>
      </c>
      <c r="O512" s="12">
        <f>(((M512/60)/60)/24)+DATE(1970,1,1)</f>
        <v>43275.208333333328</v>
      </c>
      <c r="P512" t="b">
        <v>0</v>
      </c>
      <c r="Q512" t="b">
        <v>0</v>
      </c>
      <c r="R512" t="s">
        <v>53</v>
      </c>
      <c r="S512" s="4" t="str">
        <f t="array" ref="S512:T512">_xlfn.TEXTSPLIT(R512,"/")</f>
        <v>film &amp; video</v>
      </c>
      <c r="T512" s="4" t="str"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11">
        <f>E513/D513*"100"</f>
        <v>24.017591339648174</v>
      </c>
      <c r="G513" t="s">
        <v>14</v>
      </c>
      <c r="H513">
        <v>362</v>
      </c>
      <c r="I513" s="9">
        <f t="shared" si="7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2">
        <f>(((L513/60)/60)/24)+DATE(1970,1,1)</f>
        <v>43671.208333333328</v>
      </c>
      <c r="O513" s="12">
        <f>(((M513/60)/60)/24)+DATE(1970,1,1)</f>
        <v>43681.208333333328</v>
      </c>
      <c r="P513" t="b">
        <v>0</v>
      </c>
      <c r="Q513" t="b">
        <v>0</v>
      </c>
      <c r="R513" t="s">
        <v>33</v>
      </c>
      <c r="S513" s="4" t="str">
        <f t="array" ref="S513:T513">_xlfn.TEXTSPLIT(R513,"/")</f>
        <v>theater</v>
      </c>
      <c r="T513" s="4" t="str"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11">
        <f>E514/D514*"100"</f>
        <v>139.31868131868131</v>
      </c>
      <c r="G514" t="s">
        <v>20</v>
      </c>
      <c r="H514">
        <v>239</v>
      </c>
      <c r="I514" s="9">
        <f t="shared" si="7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2">
        <f>(((L514/60)/60)/24)+DATE(1970,1,1)</f>
        <v>41825.208333333336</v>
      </c>
      <c r="O514" s="12">
        <f>(((M514/60)/60)/24)+DATE(1970,1,1)</f>
        <v>41826.208333333336</v>
      </c>
      <c r="P514" t="b">
        <v>0</v>
      </c>
      <c r="Q514" t="b">
        <v>1</v>
      </c>
      <c r="R514" t="s">
        <v>89</v>
      </c>
      <c r="S514" s="4" t="str">
        <f t="array" ref="S514:T514">_xlfn.TEXTSPLIT(R514,"/")</f>
        <v>games</v>
      </c>
      <c r="T514" s="4" t="str"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11">
        <f>E515/D515*"100"</f>
        <v>39.277108433734945</v>
      </c>
      <c r="G515" t="s">
        <v>74</v>
      </c>
      <c r="H515">
        <v>35</v>
      </c>
      <c r="I515" s="9">
        <f t="shared" si="7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2">
        <f>(((L515/60)/60)/24)+DATE(1970,1,1)</f>
        <v>40430.208333333336</v>
      </c>
      <c r="O515" s="12">
        <f>(((M515/60)/60)/24)+DATE(1970,1,1)</f>
        <v>40432.208333333336</v>
      </c>
      <c r="P515" t="b">
        <v>0</v>
      </c>
      <c r="Q515" t="b">
        <v>0</v>
      </c>
      <c r="R515" t="s">
        <v>269</v>
      </c>
      <c r="S515" s="4" t="str">
        <f t="array" ref="S515:T515">_xlfn.TEXTSPLIT(R515,"/")</f>
        <v>film &amp; video</v>
      </c>
      <c r="T515" s="4" t="str"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11">
        <f>E516/D516*"100"</f>
        <v>22.439077144917089</v>
      </c>
      <c r="G516" t="s">
        <v>74</v>
      </c>
      <c r="H516">
        <v>528</v>
      </c>
      <c r="I516" s="9">
        <f t="shared" ref="I516:I579" si="8">IFERROR(E516/H516,0)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2">
        <f>(((L516/60)/60)/24)+DATE(1970,1,1)</f>
        <v>41614.25</v>
      </c>
      <c r="O516" s="12">
        <f>(((M516/60)/60)/24)+DATE(1970,1,1)</f>
        <v>41619.25</v>
      </c>
      <c r="P516" t="b">
        <v>0</v>
      </c>
      <c r="Q516" t="b">
        <v>1</v>
      </c>
      <c r="R516" t="s">
        <v>23</v>
      </c>
      <c r="S516" s="4" t="str">
        <f t="array" ref="S516:T516">_xlfn.TEXTSPLIT(R516,"/")</f>
        <v>music</v>
      </c>
      <c r="T516" s="4" t="str"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11">
        <f>E517/D517*"100"</f>
        <v>55.779069767441861</v>
      </c>
      <c r="G517" t="s">
        <v>14</v>
      </c>
      <c r="H517">
        <v>133</v>
      </c>
      <c r="I517" s="9">
        <f t="shared" si="8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2">
        <f>(((L517/60)/60)/24)+DATE(1970,1,1)</f>
        <v>40900.25</v>
      </c>
      <c r="O517" s="12">
        <f>(((M517/60)/60)/24)+DATE(1970,1,1)</f>
        <v>40902.25</v>
      </c>
      <c r="P517" t="b">
        <v>0</v>
      </c>
      <c r="Q517" t="b">
        <v>1</v>
      </c>
      <c r="R517" t="s">
        <v>33</v>
      </c>
      <c r="S517" s="4" t="str">
        <f t="array" ref="S517:T517">_xlfn.TEXTSPLIT(R517,"/")</f>
        <v>theater</v>
      </c>
      <c r="T517" s="4" t="str"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11">
        <f>E518/D518*"100"</f>
        <v>42.523125996810208</v>
      </c>
      <c r="G518" t="s">
        <v>14</v>
      </c>
      <c r="H518">
        <v>846</v>
      </c>
      <c r="I518" s="9">
        <f t="shared" si="8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2">
        <f>(((L518/60)/60)/24)+DATE(1970,1,1)</f>
        <v>40396.208333333336</v>
      </c>
      <c r="O518" s="12">
        <f>(((M518/60)/60)/24)+DATE(1970,1,1)</f>
        <v>40434.208333333336</v>
      </c>
      <c r="P518" t="b">
        <v>0</v>
      </c>
      <c r="Q518" t="b">
        <v>0</v>
      </c>
      <c r="R518" t="s">
        <v>68</v>
      </c>
      <c r="S518" s="4" t="str">
        <f t="array" ref="S518:T518">_xlfn.TEXTSPLIT(R518,"/")</f>
        <v>publishing</v>
      </c>
      <c r="T518" s="4" t="str"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11">
        <f>E519/D519*"100"</f>
        <v>112.00000000000001</v>
      </c>
      <c r="G519" t="s">
        <v>20</v>
      </c>
      <c r="H519">
        <v>78</v>
      </c>
      <c r="I519" s="9">
        <f t="shared" si="8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2">
        <f>(((L519/60)/60)/24)+DATE(1970,1,1)</f>
        <v>42860.208333333328</v>
      </c>
      <c r="O519" s="12">
        <f>(((M519/60)/60)/24)+DATE(1970,1,1)</f>
        <v>42865.208333333328</v>
      </c>
      <c r="P519" t="b">
        <v>0</v>
      </c>
      <c r="Q519" t="b">
        <v>0</v>
      </c>
      <c r="R519" t="s">
        <v>17</v>
      </c>
      <c r="S519" s="4" t="str">
        <f t="array" ref="S519:T519">_xlfn.TEXTSPLIT(R519,"/")</f>
        <v>food</v>
      </c>
      <c r="T519" s="4" t="str"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11">
        <f>E520/D520*"100"</f>
        <v>7.0681818181818183</v>
      </c>
      <c r="G520" t="s">
        <v>14</v>
      </c>
      <c r="H520">
        <v>10</v>
      </c>
      <c r="I520" s="9">
        <f t="shared" si="8"/>
        <v>62.2</v>
      </c>
      <c r="J520" t="s">
        <v>21</v>
      </c>
      <c r="K520" t="s">
        <v>22</v>
      </c>
      <c r="L520">
        <v>1519365600</v>
      </c>
      <c r="M520">
        <v>1519538400</v>
      </c>
      <c r="N520" s="12">
        <f>(((L520/60)/60)/24)+DATE(1970,1,1)</f>
        <v>43154.25</v>
      </c>
      <c r="O520" s="12">
        <f>(((M520/60)/60)/24)+DATE(1970,1,1)</f>
        <v>43156.25</v>
      </c>
      <c r="P520" t="b">
        <v>0</v>
      </c>
      <c r="Q520" t="b">
        <v>1</v>
      </c>
      <c r="R520" t="s">
        <v>71</v>
      </c>
      <c r="S520" s="4" t="str">
        <f t="array" ref="S520:T520">_xlfn.TEXTSPLIT(R520,"/")</f>
        <v>film &amp; video</v>
      </c>
      <c r="T520" s="4" t="str"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11">
        <f>E521/D521*"100"</f>
        <v>101.74563871693867</v>
      </c>
      <c r="G521" t="s">
        <v>20</v>
      </c>
      <c r="H521">
        <v>1773</v>
      </c>
      <c r="I521" s="9">
        <f t="shared" si="8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2">
        <f>(((L521/60)/60)/24)+DATE(1970,1,1)</f>
        <v>42012.25</v>
      </c>
      <c r="O521" s="12">
        <f>(((M521/60)/60)/24)+DATE(1970,1,1)</f>
        <v>42026.25</v>
      </c>
      <c r="P521" t="b">
        <v>0</v>
      </c>
      <c r="Q521" t="b">
        <v>1</v>
      </c>
      <c r="R521" t="s">
        <v>23</v>
      </c>
      <c r="S521" s="4" t="str">
        <f t="array" ref="S521:T521">_xlfn.TEXTSPLIT(R521,"/")</f>
        <v>music</v>
      </c>
      <c r="T521" s="4" t="str"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11">
        <f>E522/D522*"100"</f>
        <v>425.75</v>
      </c>
      <c r="G522" t="s">
        <v>20</v>
      </c>
      <c r="H522">
        <v>32</v>
      </c>
      <c r="I522" s="9">
        <f t="shared" si="8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2">
        <f>(((L522/60)/60)/24)+DATE(1970,1,1)</f>
        <v>43574.208333333328</v>
      </c>
      <c r="O522" s="12">
        <f>(((M522/60)/60)/24)+DATE(1970,1,1)</f>
        <v>43577.208333333328</v>
      </c>
      <c r="P522" t="b">
        <v>0</v>
      </c>
      <c r="Q522" t="b">
        <v>0</v>
      </c>
      <c r="R522" t="s">
        <v>33</v>
      </c>
      <c r="S522" s="4" t="str">
        <f t="array" ref="S522:T522">_xlfn.TEXTSPLIT(R522,"/")</f>
        <v>theater</v>
      </c>
      <c r="T522" s="4" t="str"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11">
        <f>E523/D523*"100"</f>
        <v>145.53947368421052</v>
      </c>
      <c r="G523" t="s">
        <v>20</v>
      </c>
      <c r="H523">
        <v>369</v>
      </c>
      <c r="I523" s="9">
        <f t="shared" si="8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2">
        <f>(((L523/60)/60)/24)+DATE(1970,1,1)</f>
        <v>42605.208333333328</v>
      </c>
      <c r="O523" s="12">
        <f>(((M523/60)/60)/24)+DATE(1970,1,1)</f>
        <v>42611.208333333328</v>
      </c>
      <c r="P523" t="b">
        <v>0</v>
      </c>
      <c r="Q523" t="b">
        <v>1</v>
      </c>
      <c r="R523" t="s">
        <v>53</v>
      </c>
      <c r="S523" s="4" t="str">
        <f t="array" ref="S523:T523">_xlfn.TEXTSPLIT(R523,"/")</f>
        <v>film &amp; video</v>
      </c>
      <c r="T523" s="4" t="str"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11">
        <f>E524/D524*"100"</f>
        <v>32.453465346534657</v>
      </c>
      <c r="G524" t="s">
        <v>14</v>
      </c>
      <c r="H524">
        <v>191</v>
      </c>
      <c r="I524" s="9">
        <f t="shared" si="8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2">
        <f>(((L524/60)/60)/24)+DATE(1970,1,1)</f>
        <v>41093.208333333336</v>
      </c>
      <c r="O524" s="12">
        <f>(((M524/60)/60)/24)+DATE(1970,1,1)</f>
        <v>41105.208333333336</v>
      </c>
      <c r="P524" t="b">
        <v>0</v>
      </c>
      <c r="Q524" t="b">
        <v>0</v>
      </c>
      <c r="R524" t="s">
        <v>100</v>
      </c>
      <c r="S524" s="4" t="str">
        <f t="array" ref="S524:T524">_xlfn.TEXTSPLIT(R524,"/")</f>
        <v>film &amp; video</v>
      </c>
      <c r="T524" s="4" t="str"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11">
        <f>E525/D525*"100"</f>
        <v>700.33333333333326</v>
      </c>
      <c r="G525" t="s">
        <v>20</v>
      </c>
      <c r="H525">
        <v>89</v>
      </c>
      <c r="I525" s="9">
        <f t="shared" si="8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2">
        <f>(((L525/60)/60)/24)+DATE(1970,1,1)</f>
        <v>40241.25</v>
      </c>
      <c r="O525" s="12">
        <f>(((M525/60)/60)/24)+DATE(1970,1,1)</f>
        <v>40246.25</v>
      </c>
      <c r="P525" t="b">
        <v>0</v>
      </c>
      <c r="Q525" t="b">
        <v>0</v>
      </c>
      <c r="R525" t="s">
        <v>100</v>
      </c>
      <c r="S525" s="4" t="str">
        <f t="array" ref="S525:T525">_xlfn.TEXTSPLIT(R525,"/")</f>
        <v>film &amp; video</v>
      </c>
      <c r="T525" s="4" t="str"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11">
        <f>E526/D526*"100"</f>
        <v>83.904860392967933</v>
      </c>
      <c r="G526" t="s">
        <v>14</v>
      </c>
      <c r="H526">
        <v>1979</v>
      </c>
      <c r="I526" s="9">
        <f t="shared" si="8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2">
        <f>(((L526/60)/60)/24)+DATE(1970,1,1)</f>
        <v>40294.208333333336</v>
      </c>
      <c r="O526" s="12">
        <f>(((M526/60)/60)/24)+DATE(1970,1,1)</f>
        <v>40307.208333333336</v>
      </c>
      <c r="P526" t="b">
        <v>0</v>
      </c>
      <c r="Q526" t="b">
        <v>0</v>
      </c>
      <c r="R526" t="s">
        <v>33</v>
      </c>
      <c r="S526" s="4" t="str">
        <f t="array" ref="S526:T526">_xlfn.TEXTSPLIT(R526,"/")</f>
        <v>theater</v>
      </c>
      <c r="T526" s="4" t="str"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11">
        <f>E527/D527*"100"</f>
        <v>84.19047619047619</v>
      </c>
      <c r="G527" t="s">
        <v>14</v>
      </c>
      <c r="H527">
        <v>63</v>
      </c>
      <c r="I527" s="9">
        <f t="shared" si="8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2">
        <f>(((L527/60)/60)/24)+DATE(1970,1,1)</f>
        <v>40505.25</v>
      </c>
      <c r="O527" s="12">
        <f>(((M527/60)/60)/24)+DATE(1970,1,1)</f>
        <v>40509.25</v>
      </c>
      <c r="P527" t="b">
        <v>0</v>
      </c>
      <c r="Q527" t="b">
        <v>0</v>
      </c>
      <c r="R527" t="s">
        <v>65</v>
      </c>
      <c r="S527" s="4" t="str">
        <f t="array" ref="S527:T527">_xlfn.TEXTSPLIT(R527,"/")</f>
        <v>technology</v>
      </c>
      <c r="T527" s="4" t="str"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11">
        <f>E528/D528*"100"</f>
        <v>155.95180722891567</v>
      </c>
      <c r="G528" t="s">
        <v>20</v>
      </c>
      <c r="H528">
        <v>147</v>
      </c>
      <c r="I528" s="9">
        <f t="shared" si="8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2">
        <f>(((L528/60)/60)/24)+DATE(1970,1,1)</f>
        <v>42364.25</v>
      </c>
      <c r="O528" s="12">
        <f>(((M528/60)/60)/24)+DATE(1970,1,1)</f>
        <v>42401.25</v>
      </c>
      <c r="P528" t="b">
        <v>0</v>
      </c>
      <c r="Q528" t="b">
        <v>1</v>
      </c>
      <c r="R528" t="s">
        <v>33</v>
      </c>
      <c r="S528" s="4" t="str">
        <f t="array" ref="S528:T528">_xlfn.TEXTSPLIT(R528,"/")</f>
        <v>theater</v>
      </c>
      <c r="T528" s="4" t="str"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11">
        <f>E529/D529*"100"</f>
        <v>99.619450317124731</v>
      </c>
      <c r="G529" t="s">
        <v>14</v>
      </c>
      <c r="H529">
        <v>6080</v>
      </c>
      <c r="I529" s="9">
        <f t="shared" si="8"/>
        <v>31</v>
      </c>
      <c r="J529" t="s">
        <v>15</v>
      </c>
      <c r="K529" t="s">
        <v>16</v>
      </c>
      <c r="L529">
        <v>1454652000</v>
      </c>
      <c r="M529">
        <v>1457762400</v>
      </c>
      <c r="N529" s="12">
        <f>(((L529/60)/60)/24)+DATE(1970,1,1)</f>
        <v>42405.25</v>
      </c>
      <c r="O529" s="12">
        <f>(((M529/60)/60)/24)+DATE(1970,1,1)</f>
        <v>42441.25</v>
      </c>
      <c r="P529" t="b">
        <v>0</v>
      </c>
      <c r="Q529" t="b">
        <v>0</v>
      </c>
      <c r="R529" t="s">
        <v>71</v>
      </c>
      <c r="S529" s="4" t="str">
        <f t="array" ref="S529:T529">_xlfn.TEXTSPLIT(R529,"/")</f>
        <v>film &amp; video</v>
      </c>
      <c r="T529" s="4" t="str"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11">
        <f>E530/D530*"100"</f>
        <v>80.300000000000011</v>
      </c>
      <c r="G530" t="s">
        <v>14</v>
      </c>
      <c r="H530">
        <v>80</v>
      </c>
      <c r="I530" s="9">
        <f t="shared" si="8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2">
        <f>(((L530/60)/60)/24)+DATE(1970,1,1)</f>
        <v>41601.25</v>
      </c>
      <c r="O530" s="12">
        <f>(((M530/60)/60)/24)+DATE(1970,1,1)</f>
        <v>41646.25</v>
      </c>
      <c r="P530" t="b">
        <v>0</v>
      </c>
      <c r="Q530" t="b">
        <v>0</v>
      </c>
      <c r="R530" t="s">
        <v>60</v>
      </c>
      <c r="S530" s="4" t="str">
        <f t="array" ref="S530:T530">_xlfn.TEXTSPLIT(R530,"/")</f>
        <v>music</v>
      </c>
      <c r="T530" s="4" t="str"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11">
        <f>E531/D531*"100"</f>
        <v>11.254901960784313</v>
      </c>
      <c r="G531" t="s">
        <v>14</v>
      </c>
      <c r="H531">
        <v>9</v>
      </c>
      <c r="I531" s="9">
        <f t="shared" si="8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2">
        <f>(((L531/60)/60)/24)+DATE(1970,1,1)</f>
        <v>41769.208333333336</v>
      </c>
      <c r="O531" s="12">
        <f>(((M531/60)/60)/24)+DATE(1970,1,1)</f>
        <v>41797.208333333336</v>
      </c>
      <c r="P531" t="b">
        <v>0</v>
      </c>
      <c r="Q531" t="b">
        <v>0</v>
      </c>
      <c r="R531" t="s">
        <v>89</v>
      </c>
      <c r="S531" s="4" t="str">
        <f t="array" ref="S531:T531">_xlfn.TEXTSPLIT(R531,"/")</f>
        <v>games</v>
      </c>
      <c r="T531" s="4" t="str"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11">
        <f>E532/D532*"100"</f>
        <v>91.740952380952379</v>
      </c>
      <c r="G532" t="s">
        <v>14</v>
      </c>
      <c r="H532">
        <v>1784</v>
      </c>
      <c r="I532" s="9">
        <f t="shared" si="8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2">
        <f>(((L532/60)/60)/24)+DATE(1970,1,1)</f>
        <v>40421.208333333336</v>
      </c>
      <c r="O532" s="12">
        <f>(((M532/60)/60)/24)+DATE(1970,1,1)</f>
        <v>40435.208333333336</v>
      </c>
      <c r="P532" t="b">
        <v>0</v>
      </c>
      <c r="Q532" t="b">
        <v>1</v>
      </c>
      <c r="R532" t="s">
        <v>119</v>
      </c>
      <c r="S532" s="4" t="str">
        <f t="array" ref="S532:T532">_xlfn.TEXTSPLIT(R532,"/")</f>
        <v>publishing</v>
      </c>
      <c r="T532" s="4" t="str"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11">
        <f>E533/D533*"100"</f>
        <v>95.521156936261391</v>
      </c>
      <c r="G533" t="s">
        <v>47</v>
      </c>
      <c r="H533">
        <v>3640</v>
      </c>
      <c r="I533" s="9">
        <f t="shared" si="8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2">
        <f>(((L533/60)/60)/24)+DATE(1970,1,1)</f>
        <v>41589.25</v>
      </c>
      <c r="O533" s="12">
        <f>(((M533/60)/60)/24)+DATE(1970,1,1)</f>
        <v>41645.25</v>
      </c>
      <c r="P533" t="b">
        <v>0</v>
      </c>
      <c r="Q533" t="b">
        <v>0</v>
      </c>
      <c r="R533" t="s">
        <v>89</v>
      </c>
      <c r="S533" s="4" t="str">
        <f t="array" ref="S533:T533">_xlfn.TEXTSPLIT(R533,"/")</f>
        <v>games</v>
      </c>
      <c r="T533" s="4" t="str"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11">
        <f>E534/D534*"100"</f>
        <v>502.87499999999994</v>
      </c>
      <c r="G534" t="s">
        <v>20</v>
      </c>
      <c r="H534">
        <v>126</v>
      </c>
      <c r="I534" s="9">
        <f t="shared" si="8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2">
        <f>(((L534/60)/60)/24)+DATE(1970,1,1)</f>
        <v>43125.25</v>
      </c>
      <c r="O534" s="12">
        <f>(((M534/60)/60)/24)+DATE(1970,1,1)</f>
        <v>43126.25</v>
      </c>
      <c r="P534" t="b">
        <v>0</v>
      </c>
      <c r="Q534" t="b">
        <v>0</v>
      </c>
      <c r="R534" t="s">
        <v>33</v>
      </c>
      <c r="S534" s="4" t="str">
        <f t="array" ref="S534:T534">_xlfn.TEXTSPLIT(R534,"/")</f>
        <v>theater</v>
      </c>
      <c r="T534" s="4" t="str"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11">
        <f>E535/D535*"100"</f>
        <v>159.24394463667818</v>
      </c>
      <c r="G535" t="s">
        <v>20</v>
      </c>
      <c r="H535">
        <v>2218</v>
      </c>
      <c r="I535" s="9">
        <f t="shared" si="8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2">
        <f>(((L535/60)/60)/24)+DATE(1970,1,1)</f>
        <v>41479.208333333336</v>
      </c>
      <c r="O535" s="12">
        <f>(((M535/60)/60)/24)+DATE(1970,1,1)</f>
        <v>41515.208333333336</v>
      </c>
      <c r="P535" t="b">
        <v>0</v>
      </c>
      <c r="Q535" t="b">
        <v>0</v>
      </c>
      <c r="R535" t="s">
        <v>60</v>
      </c>
      <c r="S535" s="4" t="str">
        <f t="array" ref="S535:T535">_xlfn.TEXTSPLIT(R535,"/")</f>
        <v>music</v>
      </c>
      <c r="T535" s="4" t="str"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11">
        <f>E536/D536*"100"</f>
        <v>15.022446689113355</v>
      </c>
      <c r="G536" t="s">
        <v>14</v>
      </c>
      <c r="H536">
        <v>243</v>
      </c>
      <c r="I536" s="9">
        <f t="shared" si="8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2">
        <f>(((L536/60)/60)/24)+DATE(1970,1,1)</f>
        <v>43329.208333333328</v>
      </c>
      <c r="O536" s="12">
        <f>(((M536/60)/60)/24)+DATE(1970,1,1)</f>
        <v>43330.208333333328</v>
      </c>
      <c r="P536" t="b">
        <v>0</v>
      </c>
      <c r="Q536" t="b">
        <v>1</v>
      </c>
      <c r="R536" t="s">
        <v>53</v>
      </c>
      <c r="S536" s="4" t="str">
        <f t="array" ref="S536:T536">_xlfn.TEXTSPLIT(R536,"/")</f>
        <v>film &amp; video</v>
      </c>
      <c r="T536" s="4" t="str"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11">
        <f>E537/D537*"100"</f>
        <v>482.03846153846149</v>
      </c>
      <c r="G537" t="s">
        <v>20</v>
      </c>
      <c r="H537">
        <v>202</v>
      </c>
      <c r="I537" s="9">
        <f t="shared" si="8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2">
        <f>(((L537/60)/60)/24)+DATE(1970,1,1)</f>
        <v>43259.208333333328</v>
      </c>
      <c r="O537" s="12">
        <f>(((M537/60)/60)/24)+DATE(1970,1,1)</f>
        <v>43261.208333333328</v>
      </c>
      <c r="P537" t="b">
        <v>0</v>
      </c>
      <c r="Q537" t="b">
        <v>1</v>
      </c>
      <c r="R537" t="s">
        <v>33</v>
      </c>
      <c r="S537" s="4" t="str">
        <f t="array" ref="S537:T537">_xlfn.TEXTSPLIT(R537,"/")</f>
        <v>theater</v>
      </c>
      <c r="T537" s="4" t="str"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11">
        <f>E538/D538*"100"</f>
        <v>149.96938775510205</v>
      </c>
      <c r="G538" t="s">
        <v>20</v>
      </c>
      <c r="H538">
        <v>140</v>
      </c>
      <c r="I538" s="9">
        <f t="shared" si="8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2">
        <f>(((L538/60)/60)/24)+DATE(1970,1,1)</f>
        <v>40414.208333333336</v>
      </c>
      <c r="O538" s="12">
        <f>(((M538/60)/60)/24)+DATE(1970,1,1)</f>
        <v>40440.208333333336</v>
      </c>
      <c r="P538" t="b">
        <v>0</v>
      </c>
      <c r="Q538" t="b">
        <v>0</v>
      </c>
      <c r="R538" t="s">
        <v>119</v>
      </c>
      <c r="S538" s="4" t="str">
        <f t="array" ref="S538:T538">_xlfn.TEXTSPLIT(R538,"/")</f>
        <v>publishing</v>
      </c>
      <c r="T538" s="4" t="str"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11">
        <f>E539/D539*"100"</f>
        <v>117.22156398104266</v>
      </c>
      <c r="G539" t="s">
        <v>20</v>
      </c>
      <c r="H539">
        <v>1052</v>
      </c>
      <c r="I539" s="9">
        <f t="shared" si="8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2">
        <f>(((L539/60)/60)/24)+DATE(1970,1,1)</f>
        <v>43342.208333333328</v>
      </c>
      <c r="O539" s="12">
        <f>(((M539/60)/60)/24)+DATE(1970,1,1)</f>
        <v>43365.208333333328</v>
      </c>
      <c r="P539" t="b">
        <v>1</v>
      </c>
      <c r="Q539" t="b">
        <v>1</v>
      </c>
      <c r="R539" t="s">
        <v>42</v>
      </c>
      <c r="S539" s="4" t="str">
        <f t="array" ref="S539:T539">_xlfn.TEXTSPLIT(R539,"/")</f>
        <v>film &amp; video</v>
      </c>
      <c r="T539" s="4" t="str"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11">
        <f>E540/D540*"100"</f>
        <v>37.695968274950431</v>
      </c>
      <c r="G540" t="s">
        <v>14</v>
      </c>
      <c r="H540">
        <v>1296</v>
      </c>
      <c r="I540" s="9">
        <f t="shared" si="8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2">
        <f>(((L540/60)/60)/24)+DATE(1970,1,1)</f>
        <v>41539.208333333336</v>
      </c>
      <c r="O540" s="12">
        <f>(((M540/60)/60)/24)+DATE(1970,1,1)</f>
        <v>41555.208333333336</v>
      </c>
      <c r="P540" t="b">
        <v>0</v>
      </c>
      <c r="Q540" t="b">
        <v>0</v>
      </c>
      <c r="R540" t="s">
        <v>292</v>
      </c>
      <c r="S540" s="4" t="str">
        <f t="array" ref="S540:T540">_xlfn.TEXTSPLIT(R540,"/")</f>
        <v>games</v>
      </c>
      <c r="T540" s="4" t="str"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11">
        <f>E541/D541*"100"</f>
        <v>72.653061224489804</v>
      </c>
      <c r="G541" t="s">
        <v>14</v>
      </c>
      <c r="H541">
        <v>77</v>
      </c>
      <c r="I541" s="9">
        <f t="shared" si="8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2">
        <f>(((L541/60)/60)/24)+DATE(1970,1,1)</f>
        <v>43647.208333333328</v>
      </c>
      <c r="O541" s="12">
        <f>(((M541/60)/60)/24)+DATE(1970,1,1)</f>
        <v>43653.208333333328</v>
      </c>
      <c r="P541" t="b">
        <v>0</v>
      </c>
      <c r="Q541" t="b">
        <v>1</v>
      </c>
      <c r="R541" t="s">
        <v>17</v>
      </c>
      <c r="S541" s="4" t="str">
        <f t="array" ref="S541:T541">_xlfn.TEXTSPLIT(R541,"/")</f>
        <v>food</v>
      </c>
      <c r="T541" s="4" t="str"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11">
        <f>E542/D542*"100"</f>
        <v>265.98113207547169</v>
      </c>
      <c r="G542" t="s">
        <v>20</v>
      </c>
      <c r="H542">
        <v>247</v>
      </c>
      <c r="I542" s="9">
        <f t="shared" si="8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2">
        <f>(((L542/60)/60)/24)+DATE(1970,1,1)</f>
        <v>43225.208333333328</v>
      </c>
      <c r="O542" s="12">
        <f>(((M542/60)/60)/24)+DATE(1970,1,1)</f>
        <v>43247.208333333328</v>
      </c>
      <c r="P542" t="b">
        <v>0</v>
      </c>
      <c r="Q542" t="b">
        <v>0</v>
      </c>
      <c r="R542" t="s">
        <v>122</v>
      </c>
      <c r="S542" s="4" t="str">
        <f t="array" ref="S542:T542">_xlfn.TEXTSPLIT(R542,"/")</f>
        <v>photography</v>
      </c>
      <c r="T542" s="4" t="str"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11">
        <f>E543/D543*"100"</f>
        <v>24.205617977528089</v>
      </c>
      <c r="G543" t="s">
        <v>14</v>
      </c>
      <c r="H543">
        <v>395</v>
      </c>
      <c r="I543" s="9">
        <f t="shared" si="8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2">
        <f>(((L543/60)/60)/24)+DATE(1970,1,1)</f>
        <v>42165.208333333328</v>
      </c>
      <c r="O543" s="12">
        <f>(((M543/60)/60)/24)+DATE(1970,1,1)</f>
        <v>42191.208333333328</v>
      </c>
      <c r="P543" t="b">
        <v>0</v>
      </c>
      <c r="Q543" t="b">
        <v>0</v>
      </c>
      <c r="R543" t="s">
        <v>292</v>
      </c>
      <c r="S543" s="4" t="str">
        <f t="array" ref="S543:T543">_xlfn.TEXTSPLIT(R543,"/")</f>
        <v>games</v>
      </c>
      <c r="T543" s="4" t="str"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11">
        <f>E544/D544*"100"</f>
        <v>2.5064935064935066</v>
      </c>
      <c r="G544" t="s">
        <v>14</v>
      </c>
      <c r="H544">
        <v>49</v>
      </c>
      <c r="I544" s="9">
        <f t="shared" si="8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2">
        <f>(((L544/60)/60)/24)+DATE(1970,1,1)</f>
        <v>42391.25</v>
      </c>
      <c r="O544" s="12">
        <f>(((M544/60)/60)/24)+DATE(1970,1,1)</f>
        <v>42421.25</v>
      </c>
      <c r="P544" t="b">
        <v>0</v>
      </c>
      <c r="Q544" t="b">
        <v>0</v>
      </c>
      <c r="R544" t="s">
        <v>60</v>
      </c>
      <c r="S544" s="4" t="str">
        <f t="array" ref="S544:T544">_xlfn.TEXTSPLIT(R544,"/")</f>
        <v>music</v>
      </c>
      <c r="T544" s="4" t="str"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11">
        <f>E545/D545*"100"</f>
        <v>16.329799764428738</v>
      </c>
      <c r="G545" t="s">
        <v>14</v>
      </c>
      <c r="H545">
        <v>180</v>
      </c>
      <c r="I545" s="9">
        <f t="shared" si="8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2">
        <f>(((L545/60)/60)/24)+DATE(1970,1,1)</f>
        <v>41528.208333333336</v>
      </c>
      <c r="O545" s="12">
        <f>(((M545/60)/60)/24)+DATE(1970,1,1)</f>
        <v>41543.208333333336</v>
      </c>
      <c r="P545" t="b">
        <v>0</v>
      </c>
      <c r="Q545" t="b">
        <v>0</v>
      </c>
      <c r="R545" t="s">
        <v>89</v>
      </c>
      <c r="S545" s="4" t="str">
        <f t="array" ref="S545:T545">_xlfn.TEXTSPLIT(R545,"/")</f>
        <v>games</v>
      </c>
      <c r="T545" s="4" t="str"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11">
        <f>E546/D546*"100"</f>
        <v>276.5</v>
      </c>
      <c r="G546" t="s">
        <v>20</v>
      </c>
      <c r="H546">
        <v>84</v>
      </c>
      <c r="I546" s="9">
        <f t="shared" si="8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2">
        <f>(((L546/60)/60)/24)+DATE(1970,1,1)</f>
        <v>42377.25</v>
      </c>
      <c r="O546" s="12">
        <f>(((M546/60)/60)/24)+DATE(1970,1,1)</f>
        <v>42390.25</v>
      </c>
      <c r="P546" t="b">
        <v>0</v>
      </c>
      <c r="Q546" t="b">
        <v>0</v>
      </c>
      <c r="R546" t="s">
        <v>23</v>
      </c>
      <c r="S546" s="4" t="str">
        <f t="array" ref="S546:T546">_xlfn.TEXTSPLIT(R546,"/")</f>
        <v>music</v>
      </c>
      <c r="T546" s="4" t="str"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11">
        <f>E547/D547*"100"</f>
        <v>88.803571428571431</v>
      </c>
      <c r="G547" t="s">
        <v>14</v>
      </c>
      <c r="H547">
        <v>2690</v>
      </c>
      <c r="I547" s="9">
        <f t="shared" si="8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2">
        <f>(((L547/60)/60)/24)+DATE(1970,1,1)</f>
        <v>43824.25</v>
      </c>
      <c r="O547" s="12">
        <f>(((M547/60)/60)/24)+DATE(1970,1,1)</f>
        <v>43844.25</v>
      </c>
      <c r="P547" t="b">
        <v>0</v>
      </c>
      <c r="Q547" t="b">
        <v>0</v>
      </c>
      <c r="R547" t="s">
        <v>33</v>
      </c>
      <c r="S547" s="4" t="str">
        <f t="array" ref="S547:T547">_xlfn.TEXTSPLIT(R547,"/")</f>
        <v>theater</v>
      </c>
      <c r="T547" s="4" t="str"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11">
        <f>E548/D548*"100"</f>
        <v>163.57142857142856</v>
      </c>
      <c r="G548" t="s">
        <v>20</v>
      </c>
      <c r="H548">
        <v>88</v>
      </c>
      <c r="I548" s="9">
        <f t="shared" si="8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2">
        <f>(((L548/60)/60)/24)+DATE(1970,1,1)</f>
        <v>43360.208333333328</v>
      </c>
      <c r="O548" s="12">
        <f>(((M548/60)/60)/24)+DATE(1970,1,1)</f>
        <v>43363.208333333328</v>
      </c>
      <c r="P548" t="b">
        <v>0</v>
      </c>
      <c r="Q548" t="b">
        <v>1</v>
      </c>
      <c r="R548" t="s">
        <v>33</v>
      </c>
      <c r="S548" s="4" t="str">
        <f t="array" ref="S548:T548">_xlfn.TEXTSPLIT(R548,"/")</f>
        <v>theater</v>
      </c>
      <c r="T548" s="4" t="str"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11">
        <f>E549/D549*"100"</f>
        <v>969</v>
      </c>
      <c r="G549" t="s">
        <v>20</v>
      </c>
      <c r="H549">
        <v>156</v>
      </c>
      <c r="I549" s="9">
        <f t="shared" si="8"/>
        <v>80.75</v>
      </c>
      <c r="J549" t="s">
        <v>21</v>
      </c>
      <c r="K549" t="s">
        <v>22</v>
      </c>
      <c r="L549">
        <v>1422165600</v>
      </c>
      <c r="M549">
        <v>1423202400</v>
      </c>
      <c r="N549" s="12">
        <f>(((L549/60)/60)/24)+DATE(1970,1,1)</f>
        <v>42029.25</v>
      </c>
      <c r="O549" s="12">
        <f>(((M549/60)/60)/24)+DATE(1970,1,1)</f>
        <v>42041.25</v>
      </c>
      <c r="P549" t="b">
        <v>0</v>
      </c>
      <c r="Q549" t="b">
        <v>0</v>
      </c>
      <c r="R549" t="s">
        <v>53</v>
      </c>
      <c r="S549" s="4" t="str">
        <f t="array" ref="S549:T549">_xlfn.TEXTSPLIT(R549,"/")</f>
        <v>film &amp; video</v>
      </c>
      <c r="T549" s="4" t="str"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11">
        <f>E550/D550*"100"</f>
        <v>270.91376701966715</v>
      </c>
      <c r="G550" t="s">
        <v>20</v>
      </c>
      <c r="H550">
        <v>2985</v>
      </c>
      <c r="I550" s="9">
        <f t="shared" si="8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2">
        <f>(((L550/60)/60)/24)+DATE(1970,1,1)</f>
        <v>42461.208333333328</v>
      </c>
      <c r="O550" s="12">
        <f>(((M550/60)/60)/24)+DATE(1970,1,1)</f>
        <v>42474.208333333328</v>
      </c>
      <c r="P550" t="b">
        <v>0</v>
      </c>
      <c r="Q550" t="b">
        <v>0</v>
      </c>
      <c r="R550" t="s">
        <v>33</v>
      </c>
      <c r="S550" s="4" t="str">
        <f t="array" ref="S550:T550">_xlfn.TEXTSPLIT(R550,"/")</f>
        <v>theater</v>
      </c>
      <c r="T550" s="4" t="str"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11">
        <f>E551/D551*"100"</f>
        <v>284.21355932203392</v>
      </c>
      <c r="G551" t="s">
        <v>20</v>
      </c>
      <c r="H551">
        <v>762</v>
      </c>
      <c r="I551" s="9">
        <f t="shared" si="8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2">
        <f>(((L551/60)/60)/24)+DATE(1970,1,1)</f>
        <v>41422.208333333336</v>
      </c>
      <c r="O551" s="12">
        <f>(((M551/60)/60)/24)+DATE(1970,1,1)</f>
        <v>41431.208333333336</v>
      </c>
      <c r="P551" t="b">
        <v>0</v>
      </c>
      <c r="Q551" t="b">
        <v>0</v>
      </c>
      <c r="R551" t="s">
        <v>65</v>
      </c>
      <c r="S551" s="4" t="str">
        <f t="array" ref="S551:T551">_xlfn.TEXTSPLIT(R551,"/")</f>
        <v>technology</v>
      </c>
      <c r="T551" s="4" t="str"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11">
        <f>E552/D552*"100"</f>
        <v>4</v>
      </c>
      <c r="G552" t="s">
        <v>74</v>
      </c>
      <c r="H552">
        <v>1</v>
      </c>
      <c r="I552" s="9">
        <f t="shared" si="8"/>
        <v>4</v>
      </c>
      <c r="J552" t="s">
        <v>98</v>
      </c>
      <c r="K552" t="s">
        <v>99</v>
      </c>
      <c r="L552">
        <v>1330495200</v>
      </c>
      <c r="M552">
        <v>1332306000</v>
      </c>
      <c r="N552" s="12">
        <f>(((L552/60)/60)/24)+DATE(1970,1,1)</f>
        <v>40968.25</v>
      </c>
      <c r="O552" s="12">
        <f>(((M552/60)/60)/24)+DATE(1970,1,1)</f>
        <v>40989.208333333336</v>
      </c>
      <c r="P552" t="b">
        <v>0</v>
      </c>
      <c r="Q552" t="b">
        <v>0</v>
      </c>
      <c r="R552" t="s">
        <v>60</v>
      </c>
      <c r="S552" s="4" t="str">
        <f t="array" ref="S552:T552">_xlfn.TEXTSPLIT(R552,"/")</f>
        <v>music</v>
      </c>
      <c r="T552" s="4" t="str"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11">
        <f>E553/D553*"100"</f>
        <v>58.6329816768462</v>
      </c>
      <c r="G553" t="s">
        <v>14</v>
      </c>
      <c r="H553">
        <v>2779</v>
      </c>
      <c r="I553" s="9">
        <f t="shared" si="8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2">
        <f>(((L553/60)/60)/24)+DATE(1970,1,1)</f>
        <v>41993.25</v>
      </c>
      <c r="O553" s="12">
        <f>(((M553/60)/60)/24)+DATE(1970,1,1)</f>
        <v>42033.25</v>
      </c>
      <c r="P553" t="b">
        <v>0</v>
      </c>
      <c r="Q553" t="b">
        <v>1</v>
      </c>
      <c r="R553" t="s">
        <v>28</v>
      </c>
      <c r="S553" s="4" t="str">
        <f t="array" ref="S553:T553">_xlfn.TEXTSPLIT(R553,"/")</f>
        <v>technology</v>
      </c>
      <c r="T553" s="4" t="str"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11">
        <f>E554/D554*"100"</f>
        <v>98.51111111111112</v>
      </c>
      <c r="G554" t="s">
        <v>14</v>
      </c>
      <c r="H554">
        <v>92</v>
      </c>
      <c r="I554" s="9">
        <f t="shared" si="8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2">
        <f>(((L554/60)/60)/24)+DATE(1970,1,1)</f>
        <v>42700.25</v>
      </c>
      <c r="O554" s="12">
        <f>(((M554/60)/60)/24)+DATE(1970,1,1)</f>
        <v>42702.25</v>
      </c>
      <c r="P554" t="b">
        <v>0</v>
      </c>
      <c r="Q554" t="b">
        <v>0</v>
      </c>
      <c r="R554" t="s">
        <v>33</v>
      </c>
      <c r="S554" s="4" t="str">
        <f t="array" ref="S554:T554">_xlfn.TEXTSPLIT(R554,"/")</f>
        <v>theater</v>
      </c>
      <c r="T554" s="4" t="str"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11">
        <f>E555/D555*"100"</f>
        <v>43.975381008206334</v>
      </c>
      <c r="G555" t="s">
        <v>14</v>
      </c>
      <c r="H555">
        <v>1028</v>
      </c>
      <c r="I555" s="9">
        <f t="shared" si="8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2">
        <f>(((L555/60)/60)/24)+DATE(1970,1,1)</f>
        <v>40545.25</v>
      </c>
      <c r="O555" s="12">
        <f>(((M555/60)/60)/24)+DATE(1970,1,1)</f>
        <v>40546.25</v>
      </c>
      <c r="P555" t="b">
        <v>0</v>
      </c>
      <c r="Q555" t="b">
        <v>0</v>
      </c>
      <c r="R555" t="s">
        <v>23</v>
      </c>
      <c r="S555" s="4" t="str">
        <f t="array" ref="S555:T555">_xlfn.TEXTSPLIT(R555,"/")</f>
        <v>music</v>
      </c>
      <c r="T555" s="4" t="str"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11">
        <f>E556/D556*"100"</f>
        <v>151.66315789473683</v>
      </c>
      <c r="G556" t="s">
        <v>20</v>
      </c>
      <c r="H556">
        <v>554</v>
      </c>
      <c r="I556" s="9">
        <f t="shared" si="8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2">
        <f>(((L556/60)/60)/24)+DATE(1970,1,1)</f>
        <v>42723.25</v>
      </c>
      <c r="O556" s="12">
        <f>(((M556/60)/60)/24)+DATE(1970,1,1)</f>
        <v>42729.25</v>
      </c>
      <c r="P556" t="b">
        <v>0</v>
      </c>
      <c r="Q556" t="b">
        <v>0</v>
      </c>
      <c r="R556" t="s">
        <v>60</v>
      </c>
      <c r="S556" s="4" t="str">
        <f t="array" ref="S556:T556">_xlfn.TEXTSPLIT(R556,"/")</f>
        <v>music</v>
      </c>
      <c r="T556" s="4" t="str"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11">
        <f>E557/D557*"100"</f>
        <v>223.63492063492063</v>
      </c>
      <c r="G557" t="s">
        <v>20</v>
      </c>
      <c r="H557">
        <v>135</v>
      </c>
      <c r="I557" s="9">
        <f t="shared" si="8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2">
        <f>(((L557/60)/60)/24)+DATE(1970,1,1)</f>
        <v>41731.208333333336</v>
      </c>
      <c r="O557" s="12">
        <f>(((M557/60)/60)/24)+DATE(1970,1,1)</f>
        <v>41762.208333333336</v>
      </c>
      <c r="P557" t="b">
        <v>0</v>
      </c>
      <c r="Q557" t="b">
        <v>0</v>
      </c>
      <c r="R557" t="s">
        <v>23</v>
      </c>
      <c r="S557" s="4" t="str">
        <f t="array" ref="S557:T557">_xlfn.TEXTSPLIT(R557,"/")</f>
        <v>music</v>
      </c>
      <c r="T557" s="4" t="str"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11">
        <f>E558/D558*"100"</f>
        <v>239.75</v>
      </c>
      <c r="G558" t="s">
        <v>20</v>
      </c>
      <c r="H558">
        <v>122</v>
      </c>
      <c r="I558" s="9">
        <f t="shared" si="8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2">
        <f>(((L558/60)/60)/24)+DATE(1970,1,1)</f>
        <v>40792.208333333336</v>
      </c>
      <c r="O558" s="12">
        <f>(((M558/60)/60)/24)+DATE(1970,1,1)</f>
        <v>40799.208333333336</v>
      </c>
      <c r="P558" t="b">
        <v>0</v>
      </c>
      <c r="Q558" t="b">
        <v>1</v>
      </c>
      <c r="R558" t="s">
        <v>206</v>
      </c>
      <c r="S558" s="4" t="str">
        <f t="array" ref="S558:T558">_xlfn.TEXTSPLIT(R558,"/")</f>
        <v>publishing</v>
      </c>
      <c r="T558" s="4" t="str"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11">
        <f>E559/D559*"100"</f>
        <v>199.33333333333334</v>
      </c>
      <c r="G559" t="s">
        <v>20</v>
      </c>
      <c r="H559">
        <v>221</v>
      </c>
      <c r="I559" s="9">
        <f t="shared" si="8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2">
        <f>(((L559/60)/60)/24)+DATE(1970,1,1)</f>
        <v>42279.208333333328</v>
      </c>
      <c r="O559" s="12">
        <f>(((M559/60)/60)/24)+DATE(1970,1,1)</f>
        <v>42282.208333333328</v>
      </c>
      <c r="P559" t="b">
        <v>0</v>
      </c>
      <c r="Q559" t="b">
        <v>1</v>
      </c>
      <c r="R559" t="s">
        <v>474</v>
      </c>
      <c r="S559" s="4" t="str">
        <f t="array" ref="S559:T559">_xlfn.TEXTSPLIT(R559,"/")</f>
        <v>film &amp; video</v>
      </c>
      <c r="T559" s="4" t="str"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11">
        <f>E560/D560*"100"</f>
        <v>137.34482758620689</v>
      </c>
      <c r="G560" t="s">
        <v>20</v>
      </c>
      <c r="H560">
        <v>126</v>
      </c>
      <c r="I560" s="9">
        <f t="shared" si="8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2">
        <f>(((L560/60)/60)/24)+DATE(1970,1,1)</f>
        <v>42424.25</v>
      </c>
      <c r="O560" s="12">
        <f>(((M560/60)/60)/24)+DATE(1970,1,1)</f>
        <v>42467.208333333328</v>
      </c>
      <c r="P560" t="b">
        <v>0</v>
      </c>
      <c r="Q560" t="b">
        <v>0</v>
      </c>
      <c r="R560" t="s">
        <v>33</v>
      </c>
      <c r="S560" s="4" t="str">
        <f t="array" ref="S560:T560">_xlfn.TEXTSPLIT(R560,"/")</f>
        <v>theater</v>
      </c>
      <c r="T560" s="4" t="str"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11">
        <f>E561/D561*"100"</f>
        <v>100.9696106362773</v>
      </c>
      <c r="G561" t="s">
        <v>20</v>
      </c>
      <c r="H561">
        <v>1022</v>
      </c>
      <c r="I561" s="9">
        <f t="shared" si="8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2">
        <f>(((L561/60)/60)/24)+DATE(1970,1,1)</f>
        <v>42584.208333333328</v>
      </c>
      <c r="O561" s="12">
        <f>(((M561/60)/60)/24)+DATE(1970,1,1)</f>
        <v>42591.208333333328</v>
      </c>
      <c r="P561" t="b">
        <v>0</v>
      </c>
      <c r="Q561" t="b">
        <v>0</v>
      </c>
      <c r="R561" t="s">
        <v>33</v>
      </c>
      <c r="S561" s="4" t="str">
        <f t="array" ref="S561:T561">_xlfn.TEXTSPLIT(R561,"/")</f>
        <v>theater</v>
      </c>
      <c r="T561" s="4" t="str"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11">
        <f>E562/D562*"100"</f>
        <v>794.16</v>
      </c>
      <c r="G562" t="s">
        <v>20</v>
      </c>
      <c r="H562">
        <v>3177</v>
      </c>
      <c r="I562" s="9">
        <f t="shared" si="8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2">
        <f>(((L562/60)/60)/24)+DATE(1970,1,1)</f>
        <v>40865.25</v>
      </c>
      <c r="O562" s="12">
        <f>(((M562/60)/60)/24)+DATE(1970,1,1)</f>
        <v>40905.25</v>
      </c>
      <c r="P562" t="b">
        <v>0</v>
      </c>
      <c r="Q562" t="b">
        <v>0</v>
      </c>
      <c r="R562" t="s">
        <v>71</v>
      </c>
      <c r="S562" s="4" t="str">
        <f t="array" ref="S562:T562">_xlfn.TEXTSPLIT(R562,"/")</f>
        <v>film &amp; video</v>
      </c>
      <c r="T562" s="4" t="str"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11">
        <f>E563/D563*"100"</f>
        <v>369.7</v>
      </c>
      <c r="G563" t="s">
        <v>20</v>
      </c>
      <c r="H563">
        <v>198</v>
      </c>
      <c r="I563" s="9">
        <f t="shared" si="8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2">
        <f>(((L563/60)/60)/24)+DATE(1970,1,1)</f>
        <v>40833.208333333336</v>
      </c>
      <c r="O563" s="12">
        <f>(((M563/60)/60)/24)+DATE(1970,1,1)</f>
        <v>40835.208333333336</v>
      </c>
      <c r="P563" t="b">
        <v>0</v>
      </c>
      <c r="Q563" t="b">
        <v>0</v>
      </c>
      <c r="R563" t="s">
        <v>33</v>
      </c>
      <c r="S563" s="4" t="str">
        <f t="array" ref="S563:T563">_xlfn.TEXTSPLIT(R563,"/")</f>
        <v>theater</v>
      </c>
      <c r="T563" s="4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11">
        <f>E564/D564*"100"</f>
        <v>12.818181818181817</v>
      </c>
      <c r="G564" t="s">
        <v>14</v>
      </c>
      <c r="H564">
        <v>26</v>
      </c>
      <c r="I564" s="9">
        <f t="shared" si="8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2">
        <f>(((L564/60)/60)/24)+DATE(1970,1,1)</f>
        <v>43536.208333333328</v>
      </c>
      <c r="O564" s="12">
        <f>(((M564/60)/60)/24)+DATE(1970,1,1)</f>
        <v>43538.208333333328</v>
      </c>
      <c r="P564" t="b">
        <v>0</v>
      </c>
      <c r="Q564" t="b">
        <v>0</v>
      </c>
      <c r="R564" t="s">
        <v>23</v>
      </c>
      <c r="S564" s="4" t="str">
        <f t="array" ref="S564:T564">_xlfn.TEXTSPLIT(R564,"/")</f>
        <v>music</v>
      </c>
      <c r="T564" s="4" t="str"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11">
        <f>E565/D565*"100"</f>
        <v>138.02702702702703</v>
      </c>
      <c r="G565" t="s">
        <v>20</v>
      </c>
      <c r="H565">
        <v>85</v>
      </c>
      <c r="I565" s="9">
        <f t="shared" si="8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2">
        <f>(((L565/60)/60)/24)+DATE(1970,1,1)</f>
        <v>43417.25</v>
      </c>
      <c r="O565" s="12">
        <f>(((M565/60)/60)/24)+DATE(1970,1,1)</f>
        <v>43437.25</v>
      </c>
      <c r="P565" t="b">
        <v>0</v>
      </c>
      <c r="Q565" t="b">
        <v>0</v>
      </c>
      <c r="R565" t="s">
        <v>42</v>
      </c>
      <c r="S565" s="4" t="str">
        <f t="array" ref="S565:T565">_xlfn.TEXTSPLIT(R565,"/")</f>
        <v>film &amp; video</v>
      </c>
      <c r="T565" s="4" t="str"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11">
        <f>E566/D566*"100"</f>
        <v>83.813278008298752</v>
      </c>
      <c r="G566" t="s">
        <v>14</v>
      </c>
      <c r="H566">
        <v>1790</v>
      </c>
      <c r="I566" s="9">
        <f t="shared" si="8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2">
        <f>(((L566/60)/60)/24)+DATE(1970,1,1)</f>
        <v>42078.208333333328</v>
      </c>
      <c r="O566" s="12">
        <f>(((M566/60)/60)/24)+DATE(1970,1,1)</f>
        <v>42086.208333333328</v>
      </c>
      <c r="P566" t="b">
        <v>0</v>
      </c>
      <c r="Q566" t="b">
        <v>0</v>
      </c>
      <c r="R566" t="s">
        <v>33</v>
      </c>
      <c r="S566" s="4" t="str">
        <f t="array" ref="S566:T566">_xlfn.TEXTSPLIT(R566,"/")</f>
        <v>theater</v>
      </c>
      <c r="T566" s="4" t="str"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11">
        <f>E567/D567*"100"</f>
        <v>204.60063224446787</v>
      </c>
      <c r="G567" t="s">
        <v>20</v>
      </c>
      <c r="H567">
        <v>3596</v>
      </c>
      <c r="I567" s="9">
        <f t="shared" si="8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2">
        <f>(((L567/60)/60)/24)+DATE(1970,1,1)</f>
        <v>40862.25</v>
      </c>
      <c r="O567" s="12">
        <f>(((M567/60)/60)/24)+DATE(1970,1,1)</f>
        <v>40882.25</v>
      </c>
      <c r="P567" t="b">
        <v>0</v>
      </c>
      <c r="Q567" t="b">
        <v>0</v>
      </c>
      <c r="R567" t="s">
        <v>33</v>
      </c>
      <c r="S567" s="4" t="str">
        <f t="array" ref="S567:T567">_xlfn.TEXTSPLIT(R567,"/")</f>
        <v>theater</v>
      </c>
      <c r="T567" s="4" t="str"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11">
        <f>E568/D568*"100"</f>
        <v>44.344086021505376</v>
      </c>
      <c r="G568" t="s">
        <v>14</v>
      </c>
      <c r="H568">
        <v>37</v>
      </c>
      <c r="I568" s="9">
        <f t="shared" si="8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2">
        <f>(((L568/60)/60)/24)+DATE(1970,1,1)</f>
        <v>42424.25</v>
      </c>
      <c r="O568" s="12">
        <f>(((M568/60)/60)/24)+DATE(1970,1,1)</f>
        <v>42447.208333333328</v>
      </c>
      <c r="P568" t="b">
        <v>0</v>
      </c>
      <c r="Q568" t="b">
        <v>1</v>
      </c>
      <c r="R568" t="s">
        <v>50</v>
      </c>
      <c r="S568" s="4" t="str">
        <f t="array" ref="S568:T568">_xlfn.TEXTSPLIT(R568,"/")</f>
        <v>music</v>
      </c>
      <c r="T568" s="4" t="str"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11">
        <f>E569/D569*"100"</f>
        <v>218.60294117647058</v>
      </c>
      <c r="G569" t="s">
        <v>20</v>
      </c>
      <c r="H569">
        <v>244</v>
      </c>
      <c r="I569" s="9">
        <f t="shared" si="8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2">
        <f>(((L569/60)/60)/24)+DATE(1970,1,1)</f>
        <v>41830.208333333336</v>
      </c>
      <c r="O569" s="12">
        <f>(((M569/60)/60)/24)+DATE(1970,1,1)</f>
        <v>41832.208333333336</v>
      </c>
      <c r="P569" t="b">
        <v>0</v>
      </c>
      <c r="Q569" t="b">
        <v>0</v>
      </c>
      <c r="R569" t="s">
        <v>23</v>
      </c>
      <c r="S569" s="4" t="str">
        <f t="array" ref="S569:T569">_xlfn.TEXTSPLIT(R569,"/")</f>
        <v>music</v>
      </c>
      <c r="T569" s="4" t="str"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11">
        <f>E570/D570*"100"</f>
        <v>186.03314917127071</v>
      </c>
      <c r="G570" t="s">
        <v>20</v>
      </c>
      <c r="H570">
        <v>5180</v>
      </c>
      <c r="I570" s="9">
        <f t="shared" si="8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2">
        <f>(((L570/60)/60)/24)+DATE(1970,1,1)</f>
        <v>40374.208333333336</v>
      </c>
      <c r="O570" s="12">
        <f>(((M570/60)/60)/24)+DATE(1970,1,1)</f>
        <v>40419.208333333336</v>
      </c>
      <c r="P570" t="b">
        <v>0</v>
      </c>
      <c r="Q570" t="b">
        <v>0</v>
      </c>
      <c r="R570" t="s">
        <v>33</v>
      </c>
      <c r="S570" s="4" t="str">
        <f t="array" ref="S570:T570">_xlfn.TEXTSPLIT(R570,"/")</f>
        <v>theater</v>
      </c>
      <c r="T570" s="4" t="str"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11">
        <f>E571/D571*"100"</f>
        <v>237.33830845771143</v>
      </c>
      <c r="G571" t="s">
        <v>20</v>
      </c>
      <c r="H571">
        <v>589</v>
      </c>
      <c r="I571" s="9">
        <f t="shared" si="8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2">
        <f>(((L571/60)/60)/24)+DATE(1970,1,1)</f>
        <v>40554.25</v>
      </c>
      <c r="O571" s="12">
        <f>(((M571/60)/60)/24)+DATE(1970,1,1)</f>
        <v>40566.25</v>
      </c>
      <c r="P571" t="b">
        <v>0</v>
      </c>
      <c r="Q571" t="b">
        <v>0</v>
      </c>
      <c r="R571" t="s">
        <v>71</v>
      </c>
      <c r="S571" s="4" t="str">
        <f t="array" ref="S571:T571">_xlfn.TEXTSPLIT(R571,"/")</f>
        <v>film &amp; video</v>
      </c>
      <c r="T571" s="4" t="str"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11">
        <f>E572/D572*"100"</f>
        <v>305.65384615384613</v>
      </c>
      <c r="G572" t="s">
        <v>20</v>
      </c>
      <c r="H572">
        <v>2725</v>
      </c>
      <c r="I572" s="9">
        <f t="shared" si="8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2">
        <f>(((L572/60)/60)/24)+DATE(1970,1,1)</f>
        <v>41993.25</v>
      </c>
      <c r="O572" s="12">
        <f>(((M572/60)/60)/24)+DATE(1970,1,1)</f>
        <v>41999.25</v>
      </c>
      <c r="P572" t="b">
        <v>0</v>
      </c>
      <c r="Q572" t="b">
        <v>1</v>
      </c>
      <c r="R572" t="s">
        <v>23</v>
      </c>
      <c r="S572" s="4" t="str">
        <f t="array" ref="S572:T572">_xlfn.TEXTSPLIT(R572,"/")</f>
        <v>music</v>
      </c>
      <c r="T572" s="4" t="str"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11">
        <f>E573/D573*"100"</f>
        <v>94.142857142857139</v>
      </c>
      <c r="G573" t="s">
        <v>14</v>
      </c>
      <c r="H573">
        <v>35</v>
      </c>
      <c r="I573" s="9">
        <f t="shared" si="8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2">
        <f>(((L573/60)/60)/24)+DATE(1970,1,1)</f>
        <v>42174.208333333328</v>
      </c>
      <c r="O573" s="12">
        <f>(((M573/60)/60)/24)+DATE(1970,1,1)</f>
        <v>42221.208333333328</v>
      </c>
      <c r="P573" t="b">
        <v>0</v>
      </c>
      <c r="Q573" t="b">
        <v>0</v>
      </c>
      <c r="R573" t="s">
        <v>100</v>
      </c>
      <c r="S573" s="4" t="str">
        <f t="array" ref="S573:T573">_xlfn.TEXTSPLIT(R573,"/")</f>
        <v>film &amp; video</v>
      </c>
      <c r="T573" s="4" t="str"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11">
        <f>E574/D574*"100"</f>
        <v>54.400000000000006</v>
      </c>
      <c r="G574" t="s">
        <v>74</v>
      </c>
      <c r="H574">
        <v>94</v>
      </c>
      <c r="I574" s="9">
        <f t="shared" si="8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2">
        <f>(((L574/60)/60)/24)+DATE(1970,1,1)</f>
        <v>42275.208333333328</v>
      </c>
      <c r="O574" s="12">
        <f>(((M574/60)/60)/24)+DATE(1970,1,1)</f>
        <v>42291.208333333328</v>
      </c>
      <c r="P574" t="b">
        <v>0</v>
      </c>
      <c r="Q574" t="b">
        <v>1</v>
      </c>
      <c r="R574" t="s">
        <v>23</v>
      </c>
      <c r="S574" s="4" t="str">
        <f t="array" ref="S574:T574">_xlfn.TEXTSPLIT(R574,"/")</f>
        <v>music</v>
      </c>
      <c r="T574" s="4" t="str"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11">
        <f>E575/D575*"100"</f>
        <v>111.88059701492537</v>
      </c>
      <c r="G575" t="s">
        <v>20</v>
      </c>
      <c r="H575">
        <v>300</v>
      </c>
      <c r="I575" s="9">
        <f t="shared" si="8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2">
        <f>(((L575/60)/60)/24)+DATE(1970,1,1)</f>
        <v>41761.208333333336</v>
      </c>
      <c r="O575" s="12">
        <f>(((M575/60)/60)/24)+DATE(1970,1,1)</f>
        <v>41763.208333333336</v>
      </c>
      <c r="P575" t="b">
        <v>0</v>
      </c>
      <c r="Q575" t="b">
        <v>0</v>
      </c>
      <c r="R575" t="s">
        <v>1029</v>
      </c>
      <c r="S575" s="4" t="str">
        <f t="array" ref="S575:T575">_xlfn.TEXTSPLIT(R575,"/")</f>
        <v>journalism</v>
      </c>
      <c r="T575" s="4" t="str"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11">
        <f>E576/D576*"100"</f>
        <v>369.14814814814815</v>
      </c>
      <c r="G576" t="s">
        <v>20</v>
      </c>
      <c r="H576">
        <v>144</v>
      </c>
      <c r="I576" s="9">
        <f t="shared" si="8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2">
        <f>(((L576/60)/60)/24)+DATE(1970,1,1)</f>
        <v>43806.25</v>
      </c>
      <c r="O576" s="12">
        <f>(((M576/60)/60)/24)+DATE(1970,1,1)</f>
        <v>43816.25</v>
      </c>
      <c r="P576" t="b">
        <v>0</v>
      </c>
      <c r="Q576" t="b">
        <v>1</v>
      </c>
      <c r="R576" t="s">
        <v>17</v>
      </c>
      <c r="S576" s="4" t="str">
        <f t="array" ref="S576:T576">_xlfn.TEXTSPLIT(R576,"/")</f>
        <v>food</v>
      </c>
      <c r="T576" s="4" t="str"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11">
        <f>E577/D577*"100"</f>
        <v>62.930372148859547</v>
      </c>
      <c r="G577" t="s">
        <v>14</v>
      </c>
      <c r="H577">
        <v>558</v>
      </c>
      <c r="I577" s="9">
        <f t="shared" si="8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2">
        <f>(((L577/60)/60)/24)+DATE(1970,1,1)</f>
        <v>41779.208333333336</v>
      </c>
      <c r="O577" s="12">
        <f>(((M577/60)/60)/24)+DATE(1970,1,1)</f>
        <v>41782.208333333336</v>
      </c>
      <c r="P577" t="b">
        <v>0</v>
      </c>
      <c r="Q577" t="b">
        <v>1</v>
      </c>
      <c r="R577" t="s">
        <v>33</v>
      </c>
      <c r="S577" s="4" t="str">
        <f t="array" ref="S577:T577">_xlfn.TEXTSPLIT(R577,"/")</f>
        <v>theater</v>
      </c>
      <c r="T577" s="4" t="str"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11">
        <f>E578/D578*"100"</f>
        <v>64.927835051546396</v>
      </c>
      <c r="G578" t="s">
        <v>14</v>
      </c>
      <c r="H578">
        <v>64</v>
      </c>
      <c r="I578" s="9">
        <f t="shared" si="8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12">
        <f>(((L578/60)/60)/24)+DATE(1970,1,1)</f>
        <v>43040.208333333328</v>
      </c>
      <c r="O578" s="12">
        <f>(((M578/60)/60)/24)+DATE(1970,1,1)</f>
        <v>43057.25</v>
      </c>
      <c r="P578" t="b">
        <v>0</v>
      </c>
      <c r="Q578" t="b">
        <v>0</v>
      </c>
      <c r="R578" t="s">
        <v>33</v>
      </c>
      <c r="S578" s="4" t="str">
        <f t="array" ref="S578:T578">_xlfn.TEXTSPLIT(R578,"/")</f>
        <v>theater</v>
      </c>
      <c r="T578" s="4" t="str"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11">
        <f>E579/D579*"100"</f>
        <v>18.853658536585368</v>
      </c>
      <c r="G579" t="s">
        <v>74</v>
      </c>
      <c r="H579">
        <v>37</v>
      </c>
      <c r="I579" s="9">
        <f t="shared" si="8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2">
        <f>(((L579/60)/60)/24)+DATE(1970,1,1)</f>
        <v>40613.25</v>
      </c>
      <c r="O579" s="12">
        <f>(((M579/60)/60)/24)+DATE(1970,1,1)</f>
        <v>40639.208333333336</v>
      </c>
      <c r="P579" t="b">
        <v>0</v>
      </c>
      <c r="Q579" t="b">
        <v>0</v>
      </c>
      <c r="R579" t="s">
        <v>159</v>
      </c>
      <c r="S579" s="4" t="str">
        <f t="array" ref="S579:T579">_xlfn.TEXTSPLIT(R579,"/")</f>
        <v>music</v>
      </c>
      <c r="T579" s="4" t="str"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11">
        <f>E580/D580*"100"</f>
        <v>16.754404145077721</v>
      </c>
      <c r="G580" t="s">
        <v>14</v>
      </c>
      <c r="H580">
        <v>245</v>
      </c>
      <c r="I580" s="9">
        <f t="shared" ref="I580:I643" si="9">IFERROR(E580/H580,0)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2">
        <f>(((L580/60)/60)/24)+DATE(1970,1,1)</f>
        <v>40878.25</v>
      </c>
      <c r="O580" s="12">
        <f>(((M580/60)/60)/24)+DATE(1970,1,1)</f>
        <v>40881.25</v>
      </c>
      <c r="P580" t="b">
        <v>0</v>
      </c>
      <c r="Q580" t="b">
        <v>0</v>
      </c>
      <c r="R580" t="s">
        <v>474</v>
      </c>
      <c r="S580" s="4" t="str">
        <f t="array" ref="S580:T580">_xlfn.TEXTSPLIT(R580,"/")</f>
        <v>film &amp; video</v>
      </c>
      <c r="T580" s="4" t="str"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11">
        <f>E581/D581*"100"</f>
        <v>101.11290322580646</v>
      </c>
      <c r="G581" t="s">
        <v>20</v>
      </c>
      <c r="H581">
        <v>87</v>
      </c>
      <c r="I581" s="9">
        <f t="shared" si="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2">
        <f>(((L581/60)/60)/24)+DATE(1970,1,1)</f>
        <v>40762.208333333336</v>
      </c>
      <c r="O581" s="12">
        <f>(((M581/60)/60)/24)+DATE(1970,1,1)</f>
        <v>40774.208333333336</v>
      </c>
      <c r="P581" t="b">
        <v>0</v>
      </c>
      <c r="Q581" t="b">
        <v>0</v>
      </c>
      <c r="R581" t="s">
        <v>159</v>
      </c>
      <c r="S581" s="4" t="str">
        <f t="array" ref="S581:T581">_xlfn.TEXTSPLIT(R581,"/")</f>
        <v>music</v>
      </c>
      <c r="T581" s="4" t="str"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11">
        <f>E582/D582*"100"</f>
        <v>341.5022831050228</v>
      </c>
      <c r="G582" t="s">
        <v>20</v>
      </c>
      <c r="H582">
        <v>3116</v>
      </c>
      <c r="I582" s="9">
        <f t="shared" si="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2">
        <f>(((L582/60)/60)/24)+DATE(1970,1,1)</f>
        <v>41696.25</v>
      </c>
      <c r="O582" s="12">
        <f>(((M582/60)/60)/24)+DATE(1970,1,1)</f>
        <v>41704.25</v>
      </c>
      <c r="P582" t="b">
        <v>0</v>
      </c>
      <c r="Q582" t="b">
        <v>0</v>
      </c>
      <c r="R582" t="s">
        <v>33</v>
      </c>
      <c r="S582" s="4" t="str">
        <f t="array" ref="S582:T582">_xlfn.TEXTSPLIT(R582,"/")</f>
        <v>theater</v>
      </c>
      <c r="T582" s="4" t="str"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11">
        <f>E583/D583*"100"</f>
        <v>64.016666666666666</v>
      </c>
      <c r="G583" t="s">
        <v>14</v>
      </c>
      <c r="H583">
        <v>71</v>
      </c>
      <c r="I583" s="9">
        <f t="shared" si="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2">
        <f>(((L583/60)/60)/24)+DATE(1970,1,1)</f>
        <v>40662.208333333336</v>
      </c>
      <c r="O583" s="12">
        <f>(((M583/60)/60)/24)+DATE(1970,1,1)</f>
        <v>40677.208333333336</v>
      </c>
      <c r="P583" t="b">
        <v>0</v>
      </c>
      <c r="Q583" t="b">
        <v>0</v>
      </c>
      <c r="R583" t="s">
        <v>28</v>
      </c>
      <c r="S583" s="4" t="str">
        <f t="array" ref="S583:T583">_xlfn.TEXTSPLIT(R583,"/")</f>
        <v>technology</v>
      </c>
      <c r="T583" s="4" t="str"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11">
        <f>E584/D584*"100"</f>
        <v>52.080459770114942</v>
      </c>
      <c r="G584" t="s">
        <v>14</v>
      </c>
      <c r="H584">
        <v>42</v>
      </c>
      <c r="I584" s="9">
        <f t="shared" si="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2">
        <f>(((L584/60)/60)/24)+DATE(1970,1,1)</f>
        <v>42165.208333333328</v>
      </c>
      <c r="O584" s="12">
        <f>(((M584/60)/60)/24)+DATE(1970,1,1)</f>
        <v>42170.208333333328</v>
      </c>
      <c r="P584" t="b">
        <v>0</v>
      </c>
      <c r="Q584" t="b">
        <v>1</v>
      </c>
      <c r="R584" t="s">
        <v>89</v>
      </c>
      <c r="S584" s="4" t="str">
        <f t="array" ref="S584:T584">_xlfn.TEXTSPLIT(R584,"/")</f>
        <v>games</v>
      </c>
      <c r="T584" s="4" t="str"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11">
        <f>E585/D585*"100"</f>
        <v>322.40211640211641</v>
      </c>
      <c r="G585" t="s">
        <v>20</v>
      </c>
      <c r="H585">
        <v>909</v>
      </c>
      <c r="I585" s="9">
        <f t="shared" si="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2">
        <f>(((L585/60)/60)/24)+DATE(1970,1,1)</f>
        <v>40959.25</v>
      </c>
      <c r="O585" s="12">
        <f>(((M585/60)/60)/24)+DATE(1970,1,1)</f>
        <v>40976.25</v>
      </c>
      <c r="P585" t="b">
        <v>0</v>
      </c>
      <c r="Q585" t="b">
        <v>0</v>
      </c>
      <c r="R585" t="s">
        <v>42</v>
      </c>
      <c r="S585" s="4" t="str">
        <f t="array" ref="S585:T585">_xlfn.TEXTSPLIT(R585,"/")</f>
        <v>film &amp; video</v>
      </c>
      <c r="T585" s="4" t="str"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11">
        <f>E586/D586*"100"</f>
        <v>119.50810185185186</v>
      </c>
      <c r="G586" t="s">
        <v>20</v>
      </c>
      <c r="H586">
        <v>1613</v>
      </c>
      <c r="I586" s="9">
        <f t="shared" si="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2">
        <f>(((L586/60)/60)/24)+DATE(1970,1,1)</f>
        <v>41024.208333333336</v>
      </c>
      <c r="O586" s="12">
        <f>(((M586/60)/60)/24)+DATE(1970,1,1)</f>
        <v>41038.208333333336</v>
      </c>
      <c r="P586" t="b">
        <v>0</v>
      </c>
      <c r="Q586" t="b">
        <v>0</v>
      </c>
      <c r="R586" t="s">
        <v>28</v>
      </c>
      <c r="S586" s="4" t="str">
        <f t="array" ref="S586:T586">_xlfn.TEXTSPLIT(R586,"/")</f>
        <v>technology</v>
      </c>
      <c r="T586" s="4" t="str"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11">
        <f>E587/D587*"100"</f>
        <v>146.79775280898878</v>
      </c>
      <c r="G587" t="s">
        <v>20</v>
      </c>
      <c r="H587">
        <v>136</v>
      </c>
      <c r="I587" s="9">
        <f t="shared" si="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2">
        <f>(((L587/60)/60)/24)+DATE(1970,1,1)</f>
        <v>40255.208333333336</v>
      </c>
      <c r="O587" s="12">
        <f>(((M587/60)/60)/24)+DATE(1970,1,1)</f>
        <v>40265.208333333336</v>
      </c>
      <c r="P587" t="b">
        <v>0</v>
      </c>
      <c r="Q587" t="b">
        <v>0</v>
      </c>
      <c r="R587" t="s">
        <v>206</v>
      </c>
      <c r="S587" s="4" t="str">
        <f t="array" ref="S587:T587">_xlfn.TEXTSPLIT(R587,"/")</f>
        <v>publishing</v>
      </c>
      <c r="T587" s="4" t="str"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11">
        <f>E588/D588*"100"</f>
        <v>950.57142857142856</v>
      </c>
      <c r="G588" t="s">
        <v>20</v>
      </c>
      <c r="H588">
        <v>130</v>
      </c>
      <c r="I588" s="9">
        <f t="shared" si="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2">
        <f>(((L588/60)/60)/24)+DATE(1970,1,1)</f>
        <v>40499.25</v>
      </c>
      <c r="O588" s="12">
        <f>(((M588/60)/60)/24)+DATE(1970,1,1)</f>
        <v>40518.25</v>
      </c>
      <c r="P588" t="b">
        <v>0</v>
      </c>
      <c r="Q588" t="b">
        <v>0</v>
      </c>
      <c r="R588" t="s">
        <v>23</v>
      </c>
      <c r="S588" s="4" t="str">
        <f t="array" ref="S588:T588">_xlfn.TEXTSPLIT(R588,"/")</f>
        <v>music</v>
      </c>
      <c r="T588" s="4" t="str"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11">
        <f>E589/D589*"100"</f>
        <v>72.893617021276597</v>
      </c>
      <c r="G589" t="s">
        <v>14</v>
      </c>
      <c r="H589">
        <v>156</v>
      </c>
      <c r="I589" s="9">
        <f t="shared" si="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2">
        <f>(((L589/60)/60)/24)+DATE(1970,1,1)</f>
        <v>43484.25</v>
      </c>
      <c r="O589" s="12">
        <f>(((M589/60)/60)/24)+DATE(1970,1,1)</f>
        <v>43536.208333333328</v>
      </c>
      <c r="P589" t="b">
        <v>0</v>
      </c>
      <c r="Q589" t="b">
        <v>1</v>
      </c>
      <c r="R589" t="s">
        <v>17</v>
      </c>
      <c r="S589" s="4" t="str">
        <f t="array" ref="S589:T589">_xlfn.TEXTSPLIT(R589,"/")</f>
        <v>food</v>
      </c>
      <c r="T589" s="4" t="str"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11">
        <f>E590/D590*"100"</f>
        <v>79.008248730964468</v>
      </c>
      <c r="G590" t="s">
        <v>14</v>
      </c>
      <c r="H590">
        <v>1368</v>
      </c>
      <c r="I590" s="9">
        <f t="shared" si="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2">
        <f>(((L590/60)/60)/24)+DATE(1970,1,1)</f>
        <v>40262.208333333336</v>
      </c>
      <c r="O590" s="12">
        <f>(((M590/60)/60)/24)+DATE(1970,1,1)</f>
        <v>40293.208333333336</v>
      </c>
      <c r="P590" t="b">
        <v>0</v>
      </c>
      <c r="Q590" t="b">
        <v>0</v>
      </c>
      <c r="R590" t="s">
        <v>33</v>
      </c>
      <c r="S590" s="4" t="str">
        <f t="array" ref="S590:T590">_xlfn.TEXTSPLIT(R590,"/")</f>
        <v>theater</v>
      </c>
      <c r="T590" s="4" t="str"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11">
        <f>E591/D591*"100"</f>
        <v>64.721518987341781</v>
      </c>
      <c r="G591" t="s">
        <v>14</v>
      </c>
      <c r="H591">
        <v>102</v>
      </c>
      <c r="I591" s="9">
        <f t="shared" si="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2">
        <f>(((L591/60)/60)/24)+DATE(1970,1,1)</f>
        <v>42190.208333333328</v>
      </c>
      <c r="O591" s="12">
        <f>(((M591/60)/60)/24)+DATE(1970,1,1)</f>
        <v>42197.208333333328</v>
      </c>
      <c r="P591" t="b">
        <v>0</v>
      </c>
      <c r="Q591" t="b">
        <v>0</v>
      </c>
      <c r="R591" t="s">
        <v>42</v>
      </c>
      <c r="S591" s="4" t="str">
        <f t="array" ref="S591:T591">_xlfn.TEXTSPLIT(R591,"/")</f>
        <v>film &amp; video</v>
      </c>
      <c r="T591" s="4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11">
        <f>E592/D592*"100"</f>
        <v>82.028169014084511</v>
      </c>
      <c r="G592" t="s">
        <v>14</v>
      </c>
      <c r="H592">
        <v>86</v>
      </c>
      <c r="I592" s="9">
        <f t="shared" si="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2">
        <f>(((L592/60)/60)/24)+DATE(1970,1,1)</f>
        <v>41994.25</v>
      </c>
      <c r="O592" s="12">
        <f>(((M592/60)/60)/24)+DATE(1970,1,1)</f>
        <v>42005.25</v>
      </c>
      <c r="P592" t="b">
        <v>0</v>
      </c>
      <c r="Q592" t="b">
        <v>0</v>
      </c>
      <c r="R592" t="s">
        <v>133</v>
      </c>
      <c r="S592" s="4" t="str">
        <f t="array" ref="S592:T592">_xlfn.TEXTSPLIT(R592,"/")</f>
        <v>publishing</v>
      </c>
      <c r="T592" s="4" t="str"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11">
        <f>E593/D593*"100"</f>
        <v>1037.6666666666667</v>
      </c>
      <c r="G593" t="s">
        <v>20</v>
      </c>
      <c r="H593">
        <v>102</v>
      </c>
      <c r="I593" s="9">
        <f t="shared" si="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2">
        <f>(((L593/60)/60)/24)+DATE(1970,1,1)</f>
        <v>40373.208333333336</v>
      </c>
      <c r="O593" s="12">
        <f>(((M593/60)/60)/24)+DATE(1970,1,1)</f>
        <v>40383.208333333336</v>
      </c>
      <c r="P593" t="b">
        <v>0</v>
      </c>
      <c r="Q593" t="b">
        <v>0</v>
      </c>
      <c r="R593" t="s">
        <v>89</v>
      </c>
      <c r="S593" s="4" t="str">
        <f t="array" ref="S593:T593">_xlfn.TEXTSPLIT(R593,"/")</f>
        <v>games</v>
      </c>
      <c r="T593" s="4" t="str"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11">
        <f>E594/D594*"100"</f>
        <v>12.910076530612244</v>
      </c>
      <c r="G594" t="s">
        <v>14</v>
      </c>
      <c r="H594">
        <v>253</v>
      </c>
      <c r="I594" s="9">
        <f t="shared" si="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2">
        <f>(((L594/60)/60)/24)+DATE(1970,1,1)</f>
        <v>41789.208333333336</v>
      </c>
      <c r="O594" s="12">
        <f>(((M594/60)/60)/24)+DATE(1970,1,1)</f>
        <v>41798.208333333336</v>
      </c>
      <c r="P594" t="b">
        <v>0</v>
      </c>
      <c r="Q594" t="b">
        <v>0</v>
      </c>
      <c r="R594" t="s">
        <v>33</v>
      </c>
      <c r="S594" s="4" t="str">
        <f t="array" ref="S594:T594">_xlfn.TEXTSPLIT(R594,"/")</f>
        <v>theater</v>
      </c>
      <c r="T594" s="4" t="str"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11">
        <f>E595/D595*"100"</f>
        <v>154.84210526315789</v>
      </c>
      <c r="G595" t="s">
        <v>20</v>
      </c>
      <c r="H595">
        <v>4006</v>
      </c>
      <c r="I595" s="9">
        <f t="shared" si="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2">
        <f>(((L595/60)/60)/24)+DATE(1970,1,1)</f>
        <v>41724.208333333336</v>
      </c>
      <c r="O595" s="12">
        <f>(((M595/60)/60)/24)+DATE(1970,1,1)</f>
        <v>41737.208333333336</v>
      </c>
      <c r="P595" t="b">
        <v>0</v>
      </c>
      <c r="Q595" t="b">
        <v>0</v>
      </c>
      <c r="R595" t="s">
        <v>71</v>
      </c>
      <c r="S595" s="4" t="str">
        <f t="array" ref="S595:T595">_xlfn.TEXTSPLIT(R595,"/")</f>
        <v>film &amp; video</v>
      </c>
      <c r="T595" s="4" t="str"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11">
        <f>E596/D596*"100"</f>
        <v>7.0991735537190088</v>
      </c>
      <c r="G596" t="s">
        <v>14</v>
      </c>
      <c r="H596">
        <v>157</v>
      </c>
      <c r="I596" s="9">
        <f t="shared" si="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2">
        <f>(((L596/60)/60)/24)+DATE(1970,1,1)</f>
        <v>42548.208333333328</v>
      </c>
      <c r="O596" s="12">
        <f>(((M596/60)/60)/24)+DATE(1970,1,1)</f>
        <v>42551.208333333328</v>
      </c>
      <c r="P596" t="b">
        <v>0</v>
      </c>
      <c r="Q596" t="b">
        <v>1</v>
      </c>
      <c r="R596" t="s">
        <v>33</v>
      </c>
      <c r="S596" s="4" t="str">
        <f t="array" ref="S596:T596">_xlfn.TEXTSPLIT(R596,"/")</f>
        <v>theater</v>
      </c>
      <c r="T596" s="4" t="str"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11">
        <f>E597/D597*"100"</f>
        <v>208.52773826458036</v>
      </c>
      <c r="G597" t="s">
        <v>20</v>
      </c>
      <c r="H597">
        <v>1629</v>
      </c>
      <c r="I597" s="9">
        <f t="shared" si="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2">
        <f>(((L597/60)/60)/24)+DATE(1970,1,1)</f>
        <v>40253.208333333336</v>
      </c>
      <c r="O597" s="12">
        <f>(((M597/60)/60)/24)+DATE(1970,1,1)</f>
        <v>40274.208333333336</v>
      </c>
      <c r="P597" t="b">
        <v>0</v>
      </c>
      <c r="Q597" t="b">
        <v>1</v>
      </c>
      <c r="R597" t="s">
        <v>33</v>
      </c>
      <c r="S597" s="4" t="str">
        <f t="array" ref="S597:T597">_xlfn.TEXTSPLIT(R597,"/")</f>
        <v>theater</v>
      </c>
      <c r="T597" s="4" t="str"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11">
        <f>E598/D598*"100"</f>
        <v>99.683544303797461</v>
      </c>
      <c r="G598" t="s">
        <v>14</v>
      </c>
      <c r="H598">
        <v>183</v>
      </c>
      <c r="I598" s="9">
        <f t="shared" si="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2">
        <f>(((L598/60)/60)/24)+DATE(1970,1,1)</f>
        <v>42434.25</v>
      </c>
      <c r="O598" s="12">
        <f>(((M598/60)/60)/24)+DATE(1970,1,1)</f>
        <v>42441.25</v>
      </c>
      <c r="P598" t="b">
        <v>0</v>
      </c>
      <c r="Q598" t="b">
        <v>1</v>
      </c>
      <c r="R598" t="s">
        <v>53</v>
      </c>
      <c r="S598" s="4" t="str">
        <f t="array" ref="S598:T598">_xlfn.TEXTSPLIT(R598,"/")</f>
        <v>film &amp; video</v>
      </c>
      <c r="T598" s="4" t="str"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11">
        <f>E599/D599*"100"</f>
        <v>201.59756097560978</v>
      </c>
      <c r="G599" t="s">
        <v>20</v>
      </c>
      <c r="H599">
        <v>2188</v>
      </c>
      <c r="I599" s="9">
        <f t="shared" si="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2">
        <f>(((L599/60)/60)/24)+DATE(1970,1,1)</f>
        <v>43786.25</v>
      </c>
      <c r="O599" s="12">
        <f>(((M599/60)/60)/24)+DATE(1970,1,1)</f>
        <v>43804.25</v>
      </c>
      <c r="P599" t="b">
        <v>0</v>
      </c>
      <c r="Q599" t="b">
        <v>0</v>
      </c>
      <c r="R599" t="s">
        <v>33</v>
      </c>
      <c r="S599" s="4" t="str">
        <f t="array" ref="S599:T599">_xlfn.TEXTSPLIT(R599,"/")</f>
        <v>theater</v>
      </c>
      <c r="T599" s="4" t="str"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11">
        <f>E600/D600*"100"</f>
        <v>162.09032258064516</v>
      </c>
      <c r="G600" t="s">
        <v>20</v>
      </c>
      <c r="H600">
        <v>2409</v>
      </c>
      <c r="I600" s="9">
        <f t="shared" si="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2">
        <f>(((L600/60)/60)/24)+DATE(1970,1,1)</f>
        <v>40344.208333333336</v>
      </c>
      <c r="O600" s="12">
        <f>(((M600/60)/60)/24)+DATE(1970,1,1)</f>
        <v>40373.208333333336</v>
      </c>
      <c r="P600" t="b">
        <v>0</v>
      </c>
      <c r="Q600" t="b">
        <v>0</v>
      </c>
      <c r="R600" t="s">
        <v>23</v>
      </c>
      <c r="S600" s="4" t="str">
        <f t="array" ref="S600:T600">_xlfn.TEXTSPLIT(R600,"/")</f>
        <v>music</v>
      </c>
      <c r="T600" s="4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11">
        <f>E601/D601*"100"</f>
        <v>3.6436208125445471</v>
      </c>
      <c r="G601" t="s">
        <v>14</v>
      </c>
      <c r="H601">
        <v>82</v>
      </c>
      <c r="I601" s="9">
        <f t="shared" si="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2">
        <f>(((L601/60)/60)/24)+DATE(1970,1,1)</f>
        <v>42047.25</v>
      </c>
      <c r="O601" s="12">
        <f>(((M601/60)/60)/24)+DATE(1970,1,1)</f>
        <v>42055.25</v>
      </c>
      <c r="P601" t="b">
        <v>0</v>
      </c>
      <c r="Q601" t="b">
        <v>0</v>
      </c>
      <c r="R601" t="s">
        <v>42</v>
      </c>
      <c r="S601" s="4" t="str">
        <f t="array" ref="S601:T601">_xlfn.TEXTSPLIT(R601,"/")</f>
        <v>film &amp; video</v>
      </c>
      <c r="T601" s="4" t="str"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11">
        <f>E602/D602*"100"</f>
        <v>5</v>
      </c>
      <c r="G602" t="s">
        <v>14</v>
      </c>
      <c r="H602">
        <v>1</v>
      </c>
      <c r="I602" s="9">
        <f t="shared" si="9"/>
        <v>5</v>
      </c>
      <c r="J602" t="s">
        <v>40</v>
      </c>
      <c r="K602" t="s">
        <v>41</v>
      </c>
      <c r="L602">
        <v>1375160400</v>
      </c>
      <c r="M602">
        <v>1376197200</v>
      </c>
      <c r="N602" s="12">
        <f>(((L602/60)/60)/24)+DATE(1970,1,1)</f>
        <v>41485.208333333336</v>
      </c>
      <c r="O602" s="12">
        <f>(((M602/60)/60)/24)+DATE(1970,1,1)</f>
        <v>41497.208333333336</v>
      </c>
      <c r="P602" t="b">
        <v>0</v>
      </c>
      <c r="Q602" t="b">
        <v>0</v>
      </c>
      <c r="R602" t="s">
        <v>17</v>
      </c>
      <c r="S602" s="4" t="str">
        <f t="array" ref="S602:T602">_xlfn.TEXTSPLIT(R602,"/")</f>
        <v>food</v>
      </c>
      <c r="T602" s="4" t="str"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11">
        <f>E603/D603*"100"</f>
        <v>206.63492063492063</v>
      </c>
      <c r="G603" t="s">
        <v>20</v>
      </c>
      <c r="H603">
        <v>194</v>
      </c>
      <c r="I603" s="9">
        <f t="shared" si="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2">
        <f>(((L603/60)/60)/24)+DATE(1970,1,1)</f>
        <v>41789.208333333336</v>
      </c>
      <c r="O603" s="12">
        <f>(((M603/60)/60)/24)+DATE(1970,1,1)</f>
        <v>41806.208333333336</v>
      </c>
      <c r="P603" t="b">
        <v>1</v>
      </c>
      <c r="Q603" t="b">
        <v>0</v>
      </c>
      <c r="R603" t="s">
        <v>65</v>
      </c>
      <c r="S603" s="4" t="str">
        <f t="array" ref="S603:T603">_xlfn.TEXTSPLIT(R603,"/")</f>
        <v>technology</v>
      </c>
      <c r="T603" s="4" t="str"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11">
        <f>E604/D604*"100"</f>
        <v>128.23628691983123</v>
      </c>
      <c r="G604" t="s">
        <v>20</v>
      </c>
      <c r="H604">
        <v>1140</v>
      </c>
      <c r="I604" s="9">
        <f t="shared" si="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2">
        <f>(((L604/60)/60)/24)+DATE(1970,1,1)</f>
        <v>42160.208333333328</v>
      </c>
      <c r="O604" s="12">
        <f>(((M604/60)/60)/24)+DATE(1970,1,1)</f>
        <v>42171.208333333328</v>
      </c>
      <c r="P604" t="b">
        <v>0</v>
      </c>
      <c r="Q604" t="b">
        <v>0</v>
      </c>
      <c r="R604" t="s">
        <v>33</v>
      </c>
      <c r="S604" s="4" t="str">
        <f t="array" ref="S604:T604">_xlfn.TEXTSPLIT(R604,"/")</f>
        <v>theater</v>
      </c>
      <c r="T604" s="4" t="str"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11">
        <f>E605/D605*"100"</f>
        <v>119.66037735849055</v>
      </c>
      <c r="G605" t="s">
        <v>20</v>
      </c>
      <c r="H605">
        <v>102</v>
      </c>
      <c r="I605" s="9">
        <f t="shared" si="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2">
        <f>(((L605/60)/60)/24)+DATE(1970,1,1)</f>
        <v>43573.208333333328</v>
      </c>
      <c r="O605" s="12">
        <f>(((M605/60)/60)/24)+DATE(1970,1,1)</f>
        <v>43600.208333333328</v>
      </c>
      <c r="P605" t="b">
        <v>0</v>
      </c>
      <c r="Q605" t="b">
        <v>0</v>
      </c>
      <c r="R605" t="s">
        <v>33</v>
      </c>
      <c r="S605" s="4" t="str">
        <f t="array" ref="S605:T605">_xlfn.TEXTSPLIT(R605,"/")</f>
        <v>theater</v>
      </c>
      <c r="T605" s="4" t="str"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11">
        <f>E606/D606*"100"</f>
        <v>170.73055242390078</v>
      </c>
      <c r="G606" t="s">
        <v>20</v>
      </c>
      <c r="H606">
        <v>2857</v>
      </c>
      <c r="I606" s="9">
        <f t="shared" si="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2">
        <f>(((L606/60)/60)/24)+DATE(1970,1,1)</f>
        <v>40565.25</v>
      </c>
      <c r="O606" s="12">
        <f>(((M606/60)/60)/24)+DATE(1970,1,1)</f>
        <v>40586.25</v>
      </c>
      <c r="P606" t="b">
        <v>0</v>
      </c>
      <c r="Q606" t="b">
        <v>0</v>
      </c>
      <c r="R606" t="s">
        <v>33</v>
      </c>
      <c r="S606" s="4" t="str">
        <f t="array" ref="S606:T606">_xlfn.TEXTSPLIT(R606,"/")</f>
        <v>theater</v>
      </c>
      <c r="T606" s="4" t="str"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11">
        <f>E607/D607*"100"</f>
        <v>187.21212121212122</v>
      </c>
      <c r="G607" t="s">
        <v>20</v>
      </c>
      <c r="H607">
        <v>107</v>
      </c>
      <c r="I607" s="9">
        <f t="shared" si="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2">
        <f>(((L607/60)/60)/24)+DATE(1970,1,1)</f>
        <v>42280.208333333328</v>
      </c>
      <c r="O607" s="12">
        <f>(((M607/60)/60)/24)+DATE(1970,1,1)</f>
        <v>42321.25</v>
      </c>
      <c r="P607" t="b">
        <v>0</v>
      </c>
      <c r="Q607" t="b">
        <v>0</v>
      </c>
      <c r="R607" t="s">
        <v>68</v>
      </c>
      <c r="S607" s="4" t="str">
        <f t="array" ref="S607:T607">_xlfn.TEXTSPLIT(R607,"/")</f>
        <v>publishing</v>
      </c>
      <c r="T607" s="4" t="str"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11">
        <f>E608/D608*"100"</f>
        <v>188.38235294117646</v>
      </c>
      <c r="G608" t="s">
        <v>20</v>
      </c>
      <c r="H608">
        <v>160</v>
      </c>
      <c r="I608" s="9">
        <f t="shared" si="9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2">
        <f>(((L608/60)/60)/24)+DATE(1970,1,1)</f>
        <v>42436.25</v>
      </c>
      <c r="O608" s="12">
        <f>(((M608/60)/60)/24)+DATE(1970,1,1)</f>
        <v>42447.208333333328</v>
      </c>
      <c r="P608" t="b">
        <v>0</v>
      </c>
      <c r="Q608" t="b">
        <v>0</v>
      </c>
      <c r="R608" t="s">
        <v>23</v>
      </c>
      <c r="S608" s="4" t="str">
        <f t="array" ref="S608:T608">_xlfn.TEXTSPLIT(R608,"/")</f>
        <v>music</v>
      </c>
      <c r="T608" s="4" t="str"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11">
        <f>E609/D609*"100"</f>
        <v>131.29869186046511</v>
      </c>
      <c r="G609" t="s">
        <v>20</v>
      </c>
      <c r="H609">
        <v>2230</v>
      </c>
      <c r="I609" s="9">
        <f t="shared" si="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2">
        <f>(((L609/60)/60)/24)+DATE(1970,1,1)</f>
        <v>41721.208333333336</v>
      </c>
      <c r="O609" s="12">
        <f>(((M609/60)/60)/24)+DATE(1970,1,1)</f>
        <v>41723.208333333336</v>
      </c>
      <c r="P609" t="b">
        <v>0</v>
      </c>
      <c r="Q609" t="b">
        <v>0</v>
      </c>
      <c r="R609" t="s">
        <v>17</v>
      </c>
      <c r="S609" s="4" t="str">
        <f t="array" ref="S609:T609">_xlfn.TEXTSPLIT(R609,"/")</f>
        <v>food</v>
      </c>
      <c r="T609" s="4" t="str"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11">
        <f>E610/D610*"100"</f>
        <v>283.97435897435901</v>
      </c>
      <c r="G610" t="s">
        <v>20</v>
      </c>
      <c r="H610">
        <v>316</v>
      </c>
      <c r="I610" s="9">
        <f t="shared" si="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2">
        <f>(((L610/60)/60)/24)+DATE(1970,1,1)</f>
        <v>43530.25</v>
      </c>
      <c r="O610" s="12">
        <f>(((M610/60)/60)/24)+DATE(1970,1,1)</f>
        <v>43534.25</v>
      </c>
      <c r="P610" t="b">
        <v>0</v>
      </c>
      <c r="Q610" t="b">
        <v>1</v>
      </c>
      <c r="R610" t="s">
        <v>159</v>
      </c>
      <c r="S610" s="4" t="str">
        <f t="array" ref="S610:T610">_xlfn.TEXTSPLIT(R610,"/")</f>
        <v>music</v>
      </c>
      <c r="T610" s="4" t="str"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11">
        <f>E611/D611*"100"</f>
        <v>120.41999999999999</v>
      </c>
      <c r="G611" t="s">
        <v>20</v>
      </c>
      <c r="H611">
        <v>117</v>
      </c>
      <c r="I611" s="9">
        <f t="shared" si="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2">
        <f>(((L611/60)/60)/24)+DATE(1970,1,1)</f>
        <v>43481.25</v>
      </c>
      <c r="O611" s="12">
        <f>(((M611/60)/60)/24)+DATE(1970,1,1)</f>
        <v>43498.25</v>
      </c>
      <c r="P611" t="b">
        <v>0</v>
      </c>
      <c r="Q611" t="b">
        <v>0</v>
      </c>
      <c r="R611" t="s">
        <v>474</v>
      </c>
      <c r="S611" s="4" t="str">
        <f t="array" ref="S611:T611">_xlfn.TEXTSPLIT(R611,"/")</f>
        <v>film &amp; video</v>
      </c>
      <c r="T611" s="4" t="str"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11">
        <f>E612/D612*"100"</f>
        <v>419.0560747663551</v>
      </c>
      <c r="G612" t="s">
        <v>20</v>
      </c>
      <c r="H612">
        <v>6406</v>
      </c>
      <c r="I612" s="9">
        <f t="shared" si="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2">
        <f>(((L612/60)/60)/24)+DATE(1970,1,1)</f>
        <v>41259.25</v>
      </c>
      <c r="O612" s="12">
        <f>(((M612/60)/60)/24)+DATE(1970,1,1)</f>
        <v>41273.25</v>
      </c>
      <c r="P612" t="b">
        <v>0</v>
      </c>
      <c r="Q612" t="b">
        <v>0</v>
      </c>
      <c r="R612" t="s">
        <v>33</v>
      </c>
      <c r="S612" s="4" t="str">
        <f t="array" ref="S612:T612">_xlfn.TEXTSPLIT(R612,"/")</f>
        <v>theater</v>
      </c>
      <c r="T612" s="4" t="str"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11">
        <f>E613/D613*"100"</f>
        <v>13.853658536585368</v>
      </c>
      <c r="G613" t="s">
        <v>74</v>
      </c>
      <c r="H613">
        <v>15</v>
      </c>
      <c r="I613" s="9">
        <f t="shared" si="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2">
        <f>(((L613/60)/60)/24)+DATE(1970,1,1)</f>
        <v>41480.208333333336</v>
      </c>
      <c r="O613" s="12">
        <f>(((M613/60)/60)/24)+DATE(1970,1,1)</f>
        <v>41492.208333333336</v>
      </c>
      <c r="P613" t="b">
        <v>0</v>
      </c>
      <c r="Q613" t="b">
        <v>0</v>
      </c>
      <c r="R613" t="s">
        <v>33</v>
      </c>
      <c r="S613" s="4" t="str">
        <f t="array" ref="S613:T613">_xlfn.TEXTSPLIT(R613,"/")</f>
        <v>theater</v>
      </c>
      <c r="T613" s="4" t="str"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11">
        <f>E614/D614*"100"</f>
        <v>139.43548387096774</v>
      </c>
      <c r="G614" t="s">
        <v>20</v>
      </c>
      <c r="H614">
        <v>192</v>
      </c>
      <c r="I614" s="9">
        <f t="shared" si="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2">
        <f>(((L614/60)/60)/24)+DATE(1970,1,1)</f>
        <v>40474.208333333336</v>
      </c>
      <c r="O614" s="12">
        <f>(((M614/60)/60)/24)+DATE(1970,1,1)</f>
        <v>40497.25</v>
      </c>
      <c r="P614" t="b">
        <v>0</v>
      </c>
      <c r="Q614" t="b">
        <v>0</v>
      </c>
      <c r="R614" t="s">
        <v>50</v>
      </c>
      <c r="S614" s="4" t="str">
        <f t="array" ref="S614:T614">_xlfn.TEXTSPLIT(R614,"/")</f>
        <v>music</v>
      </c>
      <c r="T614" s="4" t="str"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11">
        <f>E615/D615*"100"</f>
        <v>174</v>
      </c>
      <c r="G615" t="s">
        <v>20</v>
      </c>
      <c r="H615">
        <v>26</v>
      </c>
      <c r="I615" s="9">
        <f t="shared" si="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2">
        <f>(((L615/60)/60)/24)+DATE(1970,1,1)</f>
        <v>42973.208333333328</v>
      </c>
      <c r="O615" s="12">
        <f>(((M615/60)/60)/24)+DATE(1970,1,1)</f>
        <v>42982.208333333328</v>
      </c>
      <c r="P615" t="b">
        <v>0</v>
      </c>
      <c r="Q615" t="b">
        <v>0</v>
      </c>
      <c r="R615" t="s">
        <v>33</v>
      </c>
      <c r="S615" s="4" t="str">
        <f t="array" ref="S615:T615">_xlfn.TEXTSPLIT(R615,"/")</f>
        <v>theater</v>
      </c>
      <c r="T615" s="4" t="str"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11">
        <f>E616/D616*"100"</f>
        <v>155.49056603773585</v>
      </c>
      <c r="G616" t="s">
        <v>20</v>
      </c>
      <c r="H616">
        <v>723</v>
      </c>
      <c r="I616" s="9">
        <f t="shared" si="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2">
        <f>(((L616/60)/60)/24)+DATE(1970,1,1)</f>
        <v>42746.25</v>
      </c>
      <c r="O616" s="12">
        <f>(((M616/60)/60)/24)+DATE(1970,1,1)</f>
        <v>42764.25</v>
      </c>
      <c r="P616" t="b">
        <v>0</v>
      </c>
      <c r="Q616" t="b">
        <v>0</v>
      </c>
      <c r="R616" t="s">
        <v>33</v>
      </c>
      <c r="S616" s="4" t="str">
        <f t="array" ref="S616:T616">_xlfn.TEXTSPLIT(R616,"/")</f>
        <v>theater</v>
      </c>
      <c r="T616" s="4" t="str"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11">
        <f>E617/D617*"100"</f>
        <v>170.44705882352943</v>
      </c>
      <c r="G617" t="s">
        <v>20</v>
      </c>
      <c r="H617">
        <v>170</v>
      </c>
      <c r="I617" s="9">
        <f t="shared" si="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2">
        <f>(((L617/60)/60)/24)+DATE(1970,1,1)</f>
        <v>42489.208333333328</v>
      </c>
      <c r="O617" s="12">
        <f>(((M617/60)/60)/24)+DATE(1970,1,1)</f>
        <v>42499.208333333328</v>
      </c>
      <c r="P617" t="b">
        <v>0</v>
      </c>
      <c r="Q617" t="b">
        <v>0</v>
      </c>
      <c r="R617" t="s">
        <v>33</v>
      </c>
      <c r="S617" s="4" t="str">
        <f t="array" ref="S617:T617">_xlfn.TEXTSPLIT(R617,"/")</f>
        <v>theater</v>
      </c>
      <c r="T617" s="4" t="str"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11">
        <f>E618/D618*"100"</f>
        <v>189.515625</v>
      </c>
      <c r="G618" t="s">
        <v>20</v>
      </c>
      <c r="H618">
        <v>238</v>
      </c>
      <c r="I618" s="9">
        <f t="shared" si="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2">
        <f>(((L618/60)/60)/24)+DATE(1970,1,1)</f>
        <v>41537.208333333336</v>
      </c>
      <c r="O618" s="12">
        <f>(((M618/60)/60)/24)+DATE(1970,1,1)</f>
        <v>41538.208333333336</v>
      </c>
      <c r="P618" t="b">
        <v>0</v>
      </c>
      <c r="Q618" t="b">
        <v>1</v>
      </c>
      <c r="R618" t="s">
        <v>60</v>
      </c>
      <c r="S618" s="4" t="str">
        <f t="array" ref="S618:T618">_xlfn.TEXTSPLIT(R618,"/")</f>
        <v>music</v>
      </c>
      <c r="T618" s="4" t="str"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11">
        <f>E619/D619*"100"</f>
        <v>249.71428571428572</v>
      </c>
      <c r="G619" t="s">
        <v>20</v>
      </c>
      <c r="H619">
        <v>55</v>
      </c>
      <c r="I619" s="9">
        <f t="shared" si="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2">
        <f>(((L619/60)/60)/24)+DATE(1970,1,1)</f>
        <v>41794.208333333336</v>
      </c>
      <c r="O619" s="12">
        <f>(((M619/60)/60)/24)+DATE(1970,1,1)</f>
        <v>41804.208333333336</v>
      </c>
      <c r="P619" t="b">
        <v>0</v>
      </c>
      <c r="Q619" t="b">
        <v>0</v>
      </c>
      <c r="R619" t="s">
        <v>33</v>
      </c>
      <c r="S619" s="4" t="str">
        <f t="array" ref="S619:T619">_xlfn.TEXTSPLIT(R619,"/")</f>
        <v>theater</v>
      </c>
      <c r="T619" s="4" t="str"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11">
        <f>E620/D620*"100"</f>
        <v>48.860523665659613</v>
      </c>
      <c r="G620" t="s">
        <v>14</v>
      </c>
      <c r="H620">
        <v>1198</v>
      </c>
      <c r="I620" s="9">
        <f t="shared" si="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2">
        <f>(((L620/60)/60)/24)+DATE(1970,1,1)</f>
        <v>41396.208333333336</v>
      </c>
      <c r="O620" s="12">
        <f>(((M620/60)/60)/24)+DATE(1970,1,1)</f>
        <v>41417.208333333336</v>
      </c>
      <c r="P620" t="b">
        <v>0</v>
      </c>
      <c r="Q620" t="b">
        <v>0</v>
      </c>
      <c r="R620" t="s">
        <v>68</v>
      </c>
      <c r="S620" s="4" t="str">
        <f t="array" ref="S620:T620">_xlfn.TEXTSPLIT(R620,"/")</f>
        <v>publishing</v>
      </c>
      <c r="T620" s="4" t="str"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11">
        <f>E621/D621*"100"</f>
        <v>28.461970393057683</v>
      </c>
      <c r="G621" t="s">
        <v>14</v>
      </c>
      <c r="H621">
        <v>648</v>
      </c>
      <c r="I621" s="9">
        <f t="shared" si="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2">
        <f>(((L621/60)/60)/24)+DATE(1970,1,1)</f>
        <v>40669.208333333336</v>
      </c>
      <c r="O621" s="12">
        <f>(((M621/60)/60)/24)+DATE(1970,1,1)</f>
        <v>40670.208333333336</v>
      </c>
      <c r="P621" t="b">
        <v>1</v>
      </c>
      <c r="Q621" t="b">
        <v>1</v>
      </c>
      <c r="R621" t="s">
        <v>33</v>
      </c>
      <c r="S621" s="4" t="str">
        <f t="array" ref="S621:T621">_xlfn.TEXTSPLIT(R621,"/")</f>
        <v>theater</v>
      </c>
      <c r="T621" s="4" t="str"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11">
        <f>E622/D622*"100"</f>
        <v>268.02325581395348</v>
      </c>
      <c r="G622" t="s">
        <v>20</v>
      </c>
      <c r="H622">
        <v>128</v>
      </c>
      <c r="I622" s="9">
        <f t="shared" si="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2">
        <f>(((L622/60)/60)/24)+DATE(1970,1,1)</f>
        <v>42559.208333333328</v>
      </c>
      <c r="O622" s="12">
        <f>(((M622/60)/60)/24)+DATE(1970,1,1)</f>
        <v>42563.208333333328</v>
      </c>
      <c r="P622" t="b">
        <v>0</v>
      </c>
      <c r="Q622" t="b">
        <v>0</v>
      </c>
      <c r="R622" t="s">
        <v>122</v>
      </c>
      <c r="S622" s="4" t="str">
        <f t="array" ref="S622:T622">_xlfn.TEXTSPLIT(R622,"/")</f>
        <v>photography</v>
      </c>
      <c r="T622" s="4" t="str"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11">
        <f>E623/D623*"100"</f>
        <v>619.80078125</v>
      </c>
      <c r="G623" t="s">
        <v>20</v>
      </c>
      <c r="H623">
        <v>2144</v>
      </c>
      <c r="I623" s="9">
        <f t="shared" si="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2">
        <f>(((L623/60)/60)/24)+DATE(1970,1,1)</f>
        <v>42626.208333333328</v>
      </c>
      <c r="O623" s="12">
        <f>(((M623/60)/60)/24)+DATE(1970,1,1)</f>
        <v>42631.208333333328</v>
      </c>
      <c r="P623" t="b">
        <v>0</v>
      </c>
      <c r="Q623" t="b">
        <v>0</v>
      </c>
      <c r="R623" t="s">
        <v>33</v>
      </c>
      <c r="S623" s="4" t="str">
        <f t="array" ref="S623:T623">_xlfn.TEXTSPLIT(R623,"/")</f>
        <v>theater</v>
      </c>
      <c r="T623" s="4" t="str"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11">
        <f>E624/D624*"100"</f>
        <v>3.1301587301587301</v>
      </c>
      <c r="G624" t="s">
        <v>14</v>
      </c>
      <c r="H624">
        <v>64</v>
      </c>
      <c r="I624" s="9">
        <f t="shared" si="9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2">
        <f>(((L624/60)/60)/24)+DATE(1970,1,1)</f>
        <v>43205.208333333328</v>
      </c>
      <c r="O624" s="12">
        <f>(((M624/60)/60)/24)+DATE(1970,1,1)</f>
        <v>43231.208333333328</v>
      </c>
      <c r="P624" t="b">
        <v>0</v>
      </c>
      <c r="Q624" t="b">
        <v>0</v>
      </c>
      <c r="R624" t="s">
        <v>60</v>
      </c>
      <c r="S624" s="4" t="str">
        <f t="array" ref="S624:T624">_xlfn.TEXTSPLIT(R624,"/")</f>
        <v>music</v>
      </c>
      <c r="T624" s="4" t="str"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11">
        <f>E625/D625*"100"</f>
        <v>159.92152704135739</v>
      </c>
      <c r="G625" t="s">
        <v>20</v>
      </c>
      <c r="H625">
        <v>2693</v>
      </c>
      <c r="I625" s="9">
        <f t="shared" si="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2">
        <f>(((L625/60)/60)/24)+DATE(1970,1,1)</f>
        <v>42201.208333333328</v>
      </c>
      <c r="O625" s="12">
        <f>(((M625/60)/60)/24)+DATE(1970,1,1)</f>
        <v>42206.208333333328</v>
      </c>
      <c r="P625" t="b">
        <v>0</v>
      </c>
      <c r="Q625" t="b">
        <v>0</v>
      </c>
      <c r="R625" t="s">
        <v>33</v>
      </c>
      <c r="S625" s="4" t="str">
        <f t="array" ref="S625:T625">_xlfn.TEXTSPLIT(R625,"/")</f>
        <v>theater</v>
      </c>
      <c r="T625" s="4" t="str"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11">
        <f>E626/D626*"100"</f>
        <v>279.39215686274508</v>
      </c>
      <c r="G626" t="s">
        <v>20</v>
      </c>
      <c r="H626">
        <v>432</v>
      </c>
      <c r="I626" s="9">
        <f t="shared" si="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2">
        <f>(((L626/60)/60)/24)+DATE(1970,1,1)</f>
        <v>42029.25</v>
      </c>
      <c r="O626" s="12">
        <f>(((M626/60)/60)/24)+DATE(1970,1,1)</f>
        <v>42035.25</v>
      </c>
      <c r="P626" t="b">
        <v>0</v>
      </c>
      <c r="Q626" t="b">
        <v>0</v>
      </c>
      <c r="R626" t="s">
        <v>122</v>
      </c>
      <c r="S626" s="4" t="str">
        <f t="array" ref="S626:T626">_xlfn.TEXTSPLIT(R626,"/")</f>
        <v>photography</v>
      </c>
      <c r="T626" s="4" t="str"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11">
        <f>E627/D627*"100"</f>
        <v>77.373333333333335</v>
      </c>
      <c r="G627" t="s">
        <v>14</v>
      </c>
      <c r="H627">
        <v>62</v>
      </c>
      <c r="I627" s="9">
        <f t="shared" si="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2">
        <f>(((L627/60)/60)/24)+DATE(1970,1,1)</f>
        <v>43857.25</v>
      </c>
      <c r="O627" s="12">
        <f>(((M627/60)/60)/24)+DATE(1970,1,1)</f>
        <v>43871.25</v>
      </c>
      <c r="P627" t="b">
        <v>0</v>
      </c>
      <c r="Q627" t="b">
        <v>0</v>
      </c>
      <c r="R627" t="s">
        <v>33</v>
      </c>
      <c r="S627" s="4" t="str">
        <f t="array" ref="S627:T627">_xlfn.TEXTSPLIT(R627,"/")</f>
        <v>theater</v>
      </c>
      <c r="T627" s="4" t="str"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11">
        <f>E628/D628*"100"</f>
        <v>206.32812500000003</v>
      </c>
      <c r="G628" t="s">
        <v>20</v>
      </c>
      <c r="H628">
        <v>189</v>
      </c>
      <c r="I628" s="9">
        <f t="shared" si="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2">
        <f>(((L628/60)/60)/24)+DATE(1970,1,1)</f>
        <v>40449.208333333336</v>
      </c>
      <c r="O628" s="12">
        <f>(((M628/60)/60)/24)+DATE(1970,1,1)</f>
        <v>40458.208333333336</v>
      </c>
      <c r="P628" t="b">
        <v>0</v>
      </c>
      <c r="Q628" t="b">
        <v>1</v>
      </c>
      <c r="R628" t="s">
        <v>33</v>
      </c>
      <c r="S628" s="4" t="str">
        <f t="array" ref="S628:T628">_xlfn.TEXTSPLIT(R628,"/")</f>
        <v>theater</v>
      </c>
      <c r="T628" s="4" t="str"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11">
        <f>E629/D629*"100"</f>
        <v>694.25</v>
      </c>
      <c r="G629" t="s">
        <v>20</v>
      </c>
      <c r="H629">
        <v>154</v>
      </c>
      <c r="I629" s="9">
        <f t="shared" si="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2">
        <f>(((L629/60)/60)/24)+DATE(1970,1,1)</f>
        <v>40345.208333333336</v>
      </c>
      <c r="O629" s="12">
        <f>(((M629/60)/60)/24)+DATE(1970,1,1)</f>
        <v>40369.208333333336</v>
      </c>
      <c r="P629" t="b">
        <v>1</v>
      </c>
      <c r="Q629" t="b">
        <v>0</v>
      </c>
      <c r="R629" t="s">
        <v>17</v>
      </c>
      <c r="S629" s="4" t="str">
        <f t="array" ref="S629:T629">_xlfn.TEXTSPLIT(R629,"/")</f>
        <v>food</v>
      </c>
      <c r="T629" s="4" t="str"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11">
        <f>E630/D630*"100"</f>
        <v>151.78947368421052</v>
      </c>
      <c r="G630" t="s">
        <v>20</v>
      </c>
      <c r="H630">
        <v>96</v>
      </c>
      <c r="I630" s="9">
        <f t="shared" si="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2">
        <f>(((L630/60)/60)/24)+DATE(1970,1,1)</f>
        <v>40455.208333333336</v>
      </c>
      <c r="O630" s="12">
        <f>(((M630/60)/60)/24)+DATE(1970,1,1)</f>
        <v>40458.208333333336</v>
      </c>
      <c r="P630" t="b">
        <v>0</v>
      </c>
      <c r="Q630" t="b">
        <v>0</v>
      </c>
      <c r="R630" t="s">
        <v>60</v>
      </c>
      <c r="S630" s="4" t="str">
        <f t="array" ref="S630:T630">_xlfn.TEXTSPLIT(R630,"/")</f>
        <v>music</v>
      </c>
      <c r="T630" s="4" t="str"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11">
        <f>E631/D631*"100"</f>
        <v>64.58207217694995</v>
      </c>
      <c r="G631" t="s">
        <v>14</v>
      </c>
      <c r="H631">
        <v>750</v>
      </c>
      <c r="I631" s="9">
        <f t="shared" si="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2">
        <f>(((L631/60)/60)/24)+DATE(1970,1,1)</f>
        <v>42557.208333333328</v>
      </c>
      <c r="O631" s="12">
        <f>(((M631/60)/60)/24)+DATE(1970,1,1)</f>
        <v>42559.208333333328</v>
      </c>
      <c r="P631" t="b">
        <v>0</v>
      </c>
      <c r="Q631" t="b">
        <v>1</v>
      </c>
      <c r="R631" t="s">
        <v>33</v>
      </c>
      <c r="S631" s="4" t="str">
        <f t="array" ref="S631:T631">_xlfn.TEXTSPLIT(R631,"/")</f>
        <v>theater</v>
      </c>
      <c r="T631" s="4" t="str"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11">
        <f>E632/D632*"100"</f>
        <v>62.873684210526314</v>
      </c>
      <c r="G632" t="s">
        <v>74</v>
      </c>
      <c r="H632">
        <v>87</v>
      </c>
      <c r="I632" s="9">
        <f t="shared" si="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2">
        <f>(((L632/60)/60)/24)+DATE(1970,1,1)</f>
        <v>43586.208333333328</v>
      </c>
      <c r="O632" s="12">
        <f>(((M632/60)/60)/24)+DATE(1970,1,1)</f>
        <v>43597.208333333328</v>
      </c>
      <c r="P632" t="b">
        <v>0</v>
      </c>
      <c r="Q632" t="b">
        <v>1</v>
      </c>
      <c r="R632" t="s">
        <v>33</v>
      </c>
      <c r="S632" s="4" t="str">
        <f t="array" ref="S632:T632">_xlfn.TEXTSPLIT(R632,"/")</f>
        <v>theater</v>
      </c>
      <c r="T632" s="4" t="str"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11">
        <f>E633/D633*"100"</f>
        <v>310.39864864864865</v>
      </c>
      <c r="G633" t="s">
        <v>20</v>
      </c>
      <c r="H633">
        <v>3063</v>
      </c>
      <c r="I633" s="9">
        <f t="shared" si="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2">
        <f>(((L633/60)/60)/24)+DATE(1970,1,1)</f>
        <v>43550.208333333328</v>
      </c>
      <c r="O633" s="12">
        <f>(((M633/60)/60)/24)+DATE(1970,1,1)</f>
        <v>43554.208333333328</v>
      </c>
      <c r="P633" t="b">
        <v>0</v>
      </c>
      <c r="Q633" t="b">
        <v>0</v>
      </c>
      <c r="R633" t="s">
        <v>33</v>
      </c>
      <c r="S633" s="4" t="str">
        <f t="array" ref="S633:T633">_xlfn.TEXTSPLIT(R633,"/")</f>
        <v>theater</v>
      </c>
      <c r="T633" s="4" t="str"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11">
        <f>E634/D634*"100"</f>
        <v>42.859916782246884</v>
      </c>
      <c r="G634" t="s">
        <v>47</v>
      </c>
      <c r="H634">
        <v>278</v>
      </c>
      <c r="I634" s="9">
        <f t="shared" si="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2">
        <f>(((L634/60)/60)/24)+DATE(1970,1,1)</f>
        <v>41945.208333333336</v>
      </c>
      <c r="O634" s="12">
        <f>(((M634/60)/60)/24)+DATE(1970,1,1)</f>
        <v>41963.25</v>
      </c>
      <c r="P634" t="b">
        <v>0</v>
      </c>
      <c r="Q634" t="b">
        <v>0</v>
      </c>
      <c r="R634" t="s">
        <v>33</v>
      </c>
      <c r="S634" s="4" t="str">
        <f t="array" ref="S634:T634">_xlfn.TEXTSPLIT(R634,"/")</f>
        <v>theater</v>
      </c>
      <c r="T634" s="4" t="str"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11">
        <f>E635/D635*"100"</f>
        <v>83.119402985074629</v>
      </c>
      <c r="G635" t="s">
        <v>14</v>
      </c>
      <c r="H635">
        <v>105</v>
      </c>
      <c r="I635" s="9">
        <f t="shared" si="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2">
        <f>(((L635/60)/60)/24)+DATE(1970,1,1)</f>
        <v>42315.25</v>
      </c>
      <c r="O635" s="12">
        <f>(((M635/60)/60)/24)+DATE(1970,1,1)</f>
        <v>42319.25</v>
      </c>
      <c r="P635" t="b">
        <v>0</v>
      </c>
      <c r="Q635" t="b">
        <v>0</v>
      </c>
      <c r="R635" t="s">
        <v>71</v>
      </c>
      <c r="S635" s="4" t="str">
        <f t="array" ref="S635:T635">_xlfn.TEXTSPLIT(R635,"/")</f>
        <v>film &amp; video</v>
      </c>
      <c r="T635" s="4" t="str"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11">
        <f>E636/D636*"100"</f>
        <v>78.531302876480552</v>
      </c>
      <c r="G636" t="s">
        <v>74</v>
      </c>
      <c r="H636">
        <v>1658</v>
      </c>
      <c r="I636" s="9">
        <f t="shared" si="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2">
        <f>(((L636/60)/60)/24)+DATE(1970,1,1)</f>
        <v>42819.208333333328</v>
      </c>
      <c r="O636" s="12">
        <f>(((M636/60)/60)/24)+DATE(1970,1,1)</f>
        <v>42833.208333333328</v>
      </c>
      <c r="P636" t="b">
        <v>0</v>
      </c>
      <c r="Q636" t="b">
        <v>0</v>
      </c>
      <c r="R636" t="s">
        <v>269</v>
      </c>
      <c r="S636" s="4" t="str">
        <f t="array" ref="S636:T636">_xlfn.TEXTSPLIT(R636,"/")</f>
        <v>film &amp; video</v>
      </c>
      <c r="T636" s="4" t="str"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11">
        <f>E637/D637*"100"</f>
        <v>114.09352517985612</v>
      </c>
      <c r="G637" t="s">
        <v>20</v>
      </c>
      <c r="H637">
        <v>2266</v>
      </c>
      <c r="I637" s="9">
        <f t="shared" si="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2">
        <f>(((L637/60)/60)/24)+DATE(1970,1,1)</f>
        <v>41314.25</v>
      </c>
      <c r="O637" s="12">
        <f>(((M637/60)/60)/24)+DATE(1970,1,1)</f>
        <v>41346.208333333336</v>
      </c>
      <c r="P637" t="b">
        <v>0</v>
      </c>
      <c r="Q637" t="b">
        <v>0</v>
      </c>
      <c r="R637" t="s">
        <v>269</v>
      </c>
      <c r="S637" s="4" t="str">
        <f t="array" ref="S637:T637">_xlfn.TEXTSPLIT(R637,"/")</f>
        <v>film &amp; video</v>
      </c>
      <c r="T637" s="4" t="str"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11">
        <f>E638/D638*"100"</f>
        <v>64.537683358624179</v>
      </c>
      <c r="G638" t="s">
        <v>14</v>
      </c>
      <c r="H638">
        <v>2604</v>
      </c>
      <c r="I638" s="9">
        <f t="shared" si="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2">
        <f>(((L638/60)/60)/24)+DATE(1970,1,1)</f>
        <v>40926.25</v>
      </c>
      <c r="O638" s="12">
        <f>(((M638/60)/60)/24)+DATE(1970,1,1)</f>
        <v>40971.25</v>
      </c>
      <c r="P638" t="b">
        <v>0</v>
      </c>
      <c r="Q638" t="b">
        <v>1</v>
      </c>
      <c r="R638" t="s">
        <v>71</v>
      </c>
      <c r="S638" s="4" t="str">
        <f t="array" ref="S638:T638">_xlfn.TEXTSPLIT(R638,"/")</f>
        <v>film &amp; video</v>
      </c>
      <c r="T638" s="4" t="str"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11">
        <f>E639/D639*"100"</f>
        <v>79.411764705882348</v>
      </c>
      <c r="G639" t="s">
        <v>14</v>
      </c>
      <c r="H639">
        <v>65</v>
      </c>
      <c r="I639" s="9">
        <f t="shared" si="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2">
        <f>(((L639/60)/60)/24)+DATE(1970,1,1)</f>
        <v>42688.25</v>
      </c>
      <c r="O639" s="12">
        <f>(((M639/60)/60)/24)+DATE(1970,1,1)</f>
        <v>42696.25</v>
      </c>
      <c r="P639" t="b">
        <v>0</v>
      </c>
      <c r="Q639" t="b">
        <v>0</v>
      </c>
      <c r="R639" t="s">
        <v>33</v>
      </c>
      <c r="S639" s="4" t="str">
        <f t="array" ref="S639:T639">_xlfn.TEXTSPLIT(R639,"/")</f>
        <v>theater</v>
      </c>
      <c r="T639" s="4" t="str"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11">
        <f>E640/D640*"100"</f>
        <v>11.419117647058824</v>
      </c>
      <c r="G640" t="s">
        <v>14</v>
      </c>
      <c r="H640">
        <v>94</v>
      </c>
      <c r="I640" s="9">
        <f t="shared" si="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2">
        <f>(((L640/60)/60)/24)+DATE(1970,1,1)</f>
        <v>40386.208333333336</v>
      </c>
      <c r="O640" s="12">
        <f>(((M640/60)/60)/24)+DATE(1970,1,1)</f>
        <v>40398.208333333336</v>
      </c>
      <c r="P640" t="b">
        <v>0</v>
      </c>
      <c r="Q640" t="b">
        <v>1</v>
      </c>
      <c r="R640" t="s">
        <v>33</v>
      </c>
      <c r="S640" s="4" t="str">
        <f t="array" ref="S640:T640">_xlfn.TEXTSPLIT(R640,"/")</f>
        <v>theater</v>
      </c>
      <c r="T640" s="4" t="str"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11">
        <f>E641/D641*"100"</f>
        <v>56.186046511627907</v>
      </c>
      <c r="G641" t="s">
        <v>47</v>
      </c>
      <c r="H641">
        <v>45</v>
      </c>
      <c r="I641" s="9">
        <f t="shared" si="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2">
        <f>(((L641/60)/60)/24)+DATE(1970,1,1)</f>
        <v>43309.208333333328</v>
      </c>
      <c r="O641" s="12">
        <f>(((M641/60)/60)/24)+DATE(1970,1,1)</f>
        <v>43309.208333333328</v>
      </c>
      <c r="P641" t="b">
        <v>0</v>
      </c>
      <c r="Q641" t="b">
        <v>1</v>
      </c>
      <c r="R641" t="s">
        <v>53</v>
      </c>
      <c r="S641" s="4" t="str">
        <f t="array" ref="S641:T641">_xlfn.TEXTSPLIT(R641,"/")</f>
        <v>film &amp; video</v>
      </c>
      <c r="T641" s="4" t="str"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11">
        <f>E642/D642*"100"</f>
        <v>16.501669449081803</v>
      </c>
      <c r="G642" t="s">
        <v>14</v>
      </c>
      <c r="H642">
        <v>257</v>
      </c>
      <c r="I642" s="9">
        <f t="shared" si="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2">
        <f>(((L642/60)/60)/24)+DATE(1970,1,1)</f>
        <v>42387.25</v>
      </c>
      <c r="O642" s="12">
        <f>(((M642/60)/60)/24)+DATE(1970,1,1)</f>
        <v>42390.25</v>
      </c>
      <c r="P642" t="b">
        <v>0</v>
      </c>
      <c r="Q642" t="b">
        <v>0</v>
      </c>
      <c r="R642" t="s">
        <v>33</v>
      </c>
      <c r="S642" s="4" t="str">
        <f t="array" ref="S642:T642">_xlfn.TEXTSPLIT(R642,"/")</f>
        <v>theater</v>
      </c>
      <c r="T642" s="4" t="str"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11">
        <f>E643/D643*"100"</f>
        <v>119.96808510638297</v>
      </c>
      <c r="G643" t="s">
        <v>20</v>
      </c>
      <c r="H643">
        <v>194</v>
      </c>
      <c r="I643" s="9">
        <f t="shared" si="9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2">
        <f>(((L643/60)/60)/24)+DATE(1970,1,1)</f>
        <v>42786.25</v>
      </c>
      <c r="O643" s="12">
        <f>(((M643/60)/60)/24)+DATE(1970,1,1)</f>
        <v>42814.208333333328</v>
      </c>
      <c r="P643" t="b">
        <v>0</v>
      </c>
      <c r="Q643" t="b">
        <v>0</v>
      </c>
      <c r="R643" t="s">
        <v>33</v>
      </c>
      <c r="S643" s="4" t="str">
        <f t="array" ref="S643:T643">_xlfn.TEXTSPLIT(R643,"/")</f>
        <v>theater</v>
      </c>
      <c r="T643" s="4" t="str"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11">
        <f>E644/D644*"100"</f>
        <v>145.45652173913044</v>
      </c>
      <c r="G644" t="s">
        <v>20</v>
      </c>
      <c r="H644">
        <v>129</v>
      </c>
      <c r="I644" s="9">
        <f t="shared" ref="I644:I707" si="10">IFERROR(E644/H644,0)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2">
        <f>(((L644/60)/60)/24)+DATE(1970,1,1)</f>
        <v>43451.25</v>
      </c>
      <c r="O644" s="12">
        <f>(((M644/60)/60)/24)+DATE(1970,1,1)</f>
        <v>43460.25</v>
      </c>
      <c r="P644" t="b">
        <v>0</v>
      </c>
      <c r="Q644" t="b">
        <v>0</v>
      </c>
      <c r="R644" t="s">
        <v>65</v>
      </c>
      <c r="S644" s="4" t="str">
        <f t="array" ref="S644:T644">_xlfn.TEXTSPLIT(R644,"/")</f>
        <v>technology</v>
      </c>
      <c r="T644" s="4" t="str"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11">
        <f>E645/D645*"100"</f>
        <v>221.38255033557047</v>
      </c>
      <c r="G645" t="s">
        <v>20</v>
      </c>
      <c r="H645">
        <v>375</v>
      </c>
      <c r="I645" s="9">
        <f t="shared" si="10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2">
        <f>(((L645/60)/60)/24)+DATE(1970,1,1)</f>
        <v>42795.25</v>
      </c>
      <c r="O645" s="12">
        <f>(((M645/60)/60)/24)+DATE(1970,1,1)</f>
        <v>42813.208333333328</v>
      </c>
      <c r="P645" t="b">
        <v>0</v>
      </c>
      <c r="Q645" t="b">
        <v>0</v>
      </c>
      <c r="R645" t="s">
        <v>33</v>
      </c>
      <c r="S645" s="4" t="str">
        <f t="array" ref="S645:T645">_xlfn.TEXTSPLIT(R645,"/")</f>
        <v>theater</v>
      </c>
      <c r="T645" s="4" t="str"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11">
        <f>E646/D646*"100"</f>
        <v>48.396694214876035</v>
      </c>
      <c r="G646" t="s">
        <v>14</v>
      </c>
      <c r="H646">
        <v>2928</v>
      </c>
      <c r="I646" s="9">
        <f t="shared" si="10"/>
        <v>28</v>
      </c>
      <c r="J646" t="s">
        <v>15</v>
      </c>
      <c r="K646" t="s">
        <v>16</v>
      </c>
      <c r="L646">
        <v>1545112800</v>
      </c>
      <c r="M646">
        <v>1546495200</v>
      </c>
      <c r="N646" s="12">
        <f>(((L646/60)/60)/24)+DATE(1970,1,1)</f>
        <v>43452.25</v>
      </c>
      <c r="O646" s="12">
        <f>(((M646/60)/60)/24)+DATE(1970,1,1)</f>
        <v>43468.25</v>
      </c>
      <c r="P646" t="b">
        <v>0</v>
      </c>
      <c r="Q646" t="b">
        <v>0</v>
      </c>
      <c r="R646" t="s">
        <v>33</v>
      </c>
      <c r="S646" s="4" t="str">
        <f t="array" ref="S646:T646">_xlfn.TEXTSPLIT(R646,"/")</f>
        <v>theater</v>
      </c>
      <c r="T646" s="4" t="str"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11">
        <f>E647/D647*"100"</f>
        <v>92.911504424778755</v>
      </c>
      <c r="G647" t="s">
        <v>14</v>
      </c>
      <c r="H647">
        <v>4697</v>
      </c>
      <c r="I647" s="9">
        <f t="shared" si="10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2">
        <f>(((L647/60)/60)/24)+DATE(1970,1,1)</f>
        <v>43369.208333333328</v>
      </c>
      <c r="O647" s="12">
        <f>(((M647/60)/60)/24)+DATE(1970,1,1)</f>
        <v>43390.208333333328</v>
      </c>
      <c r="P647" t="b">
        <v>0</v>
      </c>
      <c r="Q647" t="b">
        <v>1</v>
      </c>
      <c r="R647" t="s">
        <v>23</v>
      </c>
      <c r="S647" s="4" t="str">
        <f t="array" ref="S647:T647">_xlfn.TEXTSPLIT(R647,"/")</f>
        <v>music</v>
      </c>
      <c r="T647" s="4" t="str"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11">
        <f>E648/D648*"100"</f>
        <v>88.599797365754824</v>
      </c>
      <c r="G648" t="s">
        <v>14</v>
      </c>
      <c r="H648">
        <v>2915</v>
      </c>
      <c r="I648" s="9">
        <f t="shared" si="10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2">
        <f>(((L648/60)/60)/24)+DATE(1970,1,1)</f>
        <v>41346.208333333336</v>
      </c>
      <c r="O648" s="12">
        <f>(((M648/60)/60)/24)+DATE(1970,1,1)</f>
        <v>41357.208333333336</v>
      </c>
      <c r="P648" t="b">
        <v>0</v>
      </c>
      <c r="Q648" t="b">
        <v>0</v>
      </c>
      <c r="R648" t="s">
        <v>89</v>
      </c>
      <c r="S648" s="4" t="str">
        <f t="array" ref="S648:T648">_xlfn.TEXTSPLIT(R648,"/")</f>
        <v>games</v>
      </c>
      <c r="T648" s="4" t="str"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11">
        <f>E649/D649*"100"</f>
        <v>41.4</v>
      </c>
      <c r="G649" t="s">
        <v>14</v>
      </c>
      <c r="H649">
        <v>18</v>
      </c>
      <c r="I649" s="9">
        <f t="shared" si="10"/>
        <v>103.5</v>
      </c>
      <c r="J649" t="s">
        <v>21</v>
      </c>
      <c r="K649" t="s">
        <v>22</v>
      </c>
      <c r="L649">
        <v>1523250000</v>
      </c>
      <c r="M649">
        <v>1525323600</v>
      </c>
      <c r="N649" s="12">
        <f>(((L649/60)/60)/24)+DATE(1970,1,1)</f>
        <v>43199.208333333328</v>
      </c>
      <c r="O649" s="12">
        <f>(((M649/60)/60)/24)+DATE(1970,1,1)</f>
        <v>43223.208333333328</v>
      </c>
      <c r="P649" t="b">
        <v>0</v>
      </c>
      <c r="Q649" t="b">
        <v>0</v>
      </c>
      <c r="R649" t="s">
        <v>206</v>
      </c>
      <c r="S649" s="4" t="str">
        <f t="array" ref="S649:T649">_xlfn.TEXTSPLIT(R649,"/")</f>
        <v>publishing</v>
      </c>
      <c r="T649" s="4" t="str"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11">
        <f>E650/D650*"100"</f>
        <v>63.056795131845846</v>
      </c>
      <c r="G650" t="s">
        <v>74</v>
      </c>
      <c r="H650">
        <v>723</v>
      </c>
      <c r="I650" s="9">
        <f t="shared" si="10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2">
        <f>(((L650/60)/60)/24)+DATE(1970,1,1)</f>
        <v>42922.208333333328</v>
      </c>
      <c r="O650" s="12">
        <f>(((M650/60)/60)/24)+DATE(1970,1,1)</f>
        <v>42940.208333333328</v>
      </c>
      <c r="P650" t="b">
        <v>1</v>
      </c>
      <c r="Q650" t="b">
        <v>0</v>
      </c>
      <c r="R650" t="s">
        <v>17</v>
      </c>
      <c r="S650" s="4" t="str">
        <f t="array" ref="S650:T650">_xlfn.TEXTSPLIT(R650,"/")</f>
        <v>food</v>
      </c>
      <c r="T650" s="4" t="str"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11">
        <f>E651/D651*"100"</f>
        <v>48.482333607230892</v>
      </c>
      <c r="G651" t="s">
        <v>14</v>
      </c>
      <c r="H651">
        <v>602</v>
      </c>
      <c r="I651" s="9">
        <f t="shared" si="10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2">
        <f>(((L651/60)/60)/24)+DATE(1970,1,1)</f>
        <v>40471.208333333336</v>
      </c>
      <c r="O651" s="12">
        <f>(((M651/60)/60)/24)+DATE(1970,1,1)</f>
        <v>40482.208333333336</v>
      </c>
      <c r="P651" t="b">
        <v>1</v>
      </c>
      <c r="Q651" t="b">
        <v>1</v>
      </c>
      <c r="R651" t="s">
        <v>33</v>
      </c>
      <c r="S651" s="4" t="str">
        <f t="array" ref="S651:T651">_xlfn.TEXTSPLIT(R651,"/")</f>
        <v>theater</v>
      </c>
      <c r="T651" s="4" t="str"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11">
        <f>E652/D652*"100"</f>
        <v>2</v>
      </c>
      <c r="G652" t="s">
        <v>14</v>
      </c>
      <c r="H652">
        <v>1</v>
      </c>
      <c r="I652" s="9">
        <f t="shared" si="10"/>
        <v>2</v>
      </c>
      <c r="J652" t="s">
        <v>21</v>
      </c>
      <c r="K652" t="s">
        <v>22</v>
      </c>
      <c r="L652">
        <v>1404795600</v>
      </c>
      <c r="M652">
        <v>1407128400</v>
      </c>
      <c r="N652" s="12">
        <f>(((L652/60)/60)/24)+DATE(1970,1,1)</f>
        <v>41828.208333333336</v>
      </c>
      <c r="O652" s="12">
        <f>(((M652/60)/60)/24)+DATE(1970,1,1)</f>
        <v>41855.208333333336</v>
      </c>
      <c r="P652" t="b">
        <v>0</v>
      </c>
      <c r="Q652" t="b">
        <v>0</v>
      </c>
      <c r="R652" t="s">
        <v>159</v>
      </c>
      <c r="S652" s="4" t="str">
        <f t="array" ref="S652:T652">_xlfn.TEXTSPLIT(R652,"/")</f>
        <v>music</v>
      </c>
      <c r="T652" s="4" t="str"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11">
        <f>E653/D653*"100"</f>
        <v>88.47941026944585</v>
      </c>
      <c r="G653" t="s">
        <v>14</v>
      </c>
      <c r="H653">
        <v>3868</v>
      </c>
      <c r="I653" s="9">
        <f t="shared" si="10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2">
        <f>(((L653/60)/60)/24)+DATE(1970,1,1)</f>
        <v>41692.25</v>
      </c>
      <c r="O653" s="12">
        <f>(((M653/60)/60)/24)+DATE(1970,1,1)</f>
        <v>41707.25</v>
      </c>
      <c r="P653" t="b">
        <v>0</v>
      </c>
      <c r="Q653" t="b">
        <v>0</v>
      </c>
      <c r="R653" t="s">
        <v>100</v>
      </c>
      <c r="S653" s="4" t="str">
        <f t="array" ref="S653:T653">_xlfn.TEXTSPLIT(R653,"/")</f>
        <v>film &amp; video</v>
      </c>
      <c r="T653" s="4" t="str"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11">
        <f>E654/D654*"100"</f>
        <v>126.84</v>
      </c>
      <c r="G654" t="s">
        <v>20</v>
      </c>
      <c r="H654">
        <v>409</v>
      </c>
      <c r="I654" s="9">
        <f t="shared" si="10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2">
        <f>(((L654/60)/60)/24)+DATE(1970,1,1)</f>
        <v>42587.208333333328</v>
      </c>
      <c r="O654" s="12">
        <f>(((M654/60)/60)/24)+DATE(1970,1,1)</f>
        <v>42630.208333333328</v>
      </c>
      <c r="P654" t="b">
        <v>0</v>
      </c>
      <c r="Q654" t="b">
        <v>0</v>
      </c>
      <c r="R654" t="s">
        <v>28</v>
      </c>
      <c r="S654" s="4" t="str">
        <f t="array" ref="S654:T654">_xlfn.TEXTSPLIT(R654,"/")</f>
        <v>technology</v>
      </c>
      <c r="T654" s="4" t="str"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11">
        <f>E655/D655*"100"</f>
        <v>2338.833333333333</v>
      </c>
      <c r="G655" t="s">
        <v>20</v>
      </c>
      <c r="H655">
        <v>234</v>
      </c>
      <c r="I655" s="9">
        <f t="shared" si="10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2">
        <f>(((L655/60)/60)/24)+DATE(1970,1,1)</f>
        <v>42468.208333333328</v>
      </c>
      <c r="O655" s="12">
        <f>(((M655/60)/60)/24)+DATE(1970,1,1)</f>
        <v>42470.208333333328</v>
      </c>
      <c r="P655" t="b">
        <v>0</v>
      </c>
      <c r="Q655" t="b">
        <v>0</v>
      </c>
      <c r="R655" t="s">
        <v>28</v>
      </c>
      <c r="S655" s="4" t="str">
        <f t="array" ref="S655:T655">_xlfn.TEXTSPLIT(R655,"/")</f>
        <v>technology</v>
      </c>
      <c r="T655" s="4" t="str"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11">
        <f>E656/D656*"100"</f>
        <v>508.38857142857148</v>
      </c>
      <c r="G656" t="s">
        <v>20</v>
      </c>
      <c r="H656">
        <v>3016</v>
      </c>
      <c r="I656" s="9">
        <f t="shared" si="10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2">
        <f>(((L656/60)/60)/24)+DATE(1970,1,1)</f>
        <v>42240.208333333328</v>
      </c>
      <c r="O656" s="12">
        <f>(((M656/60)/60)/24)+DATE(1970,1,1)</f>
        <v>42245.208333333328</v>
      </c>
      <c r="P656" t="b">
        <v>0</v>
      </c>
      <c r="Q656" t="b">
        <v>0</v>
      </c>
      <c r="R656" t="s">
        <v>148</v>
      </c>
      <c r="S656" s="4" t="str">
        <f t="array" ref="S656:T656">_xlfn.TEXTSPLIT(R656,"/")</f>
        <v>music</v>
      </c>
      <c r="T656" s="4" t="str"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11">
        <f>E657/D657*"100"</f>
        <v>191.47826086956522</v>
      </c>
      <c r="G657" t="s">
        <v>20</v>
      </c>
      <c r="H657">
        <v>264</v>
      </c>
      <c r="I657" s="9">
        <f t="shared" si="10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2">
        <f>(((L657/60)/60)/24)+DATE(1970,1,1)</f>
        <v>42796.25</v>
      </c>
      <c r="O657" s="12">
        <f>(((M657/60)/60)/24)+DATE(1970,1,1)</f>
        <v>42809.208333333328</v>
      </c>
      <c r="P657" t="b">
        <v>1</v>
      </c>
      <c r="Q657" t="b">
        <v>0</v>
      </c>
      <c r="R657" t="s">
        <v>122</v>
      </c>
      <c r="S657" s="4" t="str">
        <f t="array" ref="S657:T657">_xlfn.TEXTSPLIT(R657,"/")</f>
        <v>photography</v>
      </c>
      <c r="T657" s="4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11">
        <f>E658/D658*"100"</f>
        <v>42.127533783783782</v>
      </c>
      <c r="G658" t="s">
        <v>14</v>
      </c>
      <c r="H658">
        <v>504</v>
      </c>
      <c r="I658" s="9">
        <f t="shared" si="10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2">
        <f>(((L658/60)/60)/24)+DATE(1970,1,1)</f>
        <v>43097.25</v>
      </c>
      <c r="O658" s="12">
        <f>(((M658/60)/60)/24)+DATE(1970,1,1)</f>
        <v>43102.25</v>
      </c>
      <c r="P658" t="b">
        <v>0</v>
      </c>
      <c r="Q658" t="b">
        <v>0</v>
      </c>
      <c r="R658" t="s">
        <v>17</v>
      </c>
      <c r="S658" s="4" t="str">
        <f t="array" ref="S658:T658">_xlfn.TEXTSPLIT(R658,"/")</f>
        <v>food</v>
      </c>
      <c r="T658" s="4" t="str"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11">
        <f>E659/D659*"100"</f>
        <v>8.24</v>
      </c>
      <c r="G659" t="s">
        <v>14</v>
      </c>
      <c r="H659">
        <v>14</v>
      </c>
      <c r="I659" s="9">
        <f t="shared" si="10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2">
        <f>(((L659/60)/60)/24)+DATE(1970,1,1)</f>
        <v>43096.25</v>
      </c>
      <c r="O659" s="12">
        <f>(((M659/60)/60)/24)+DATE(1970,1,1)</f>
        <v>43112.25</v>
      </c>
      <c r="P659" t="b">
        <v>0</v>
      </c>
      <c r="Q659" t="b">
        <v>0</v>
      </c>
      <c r="R659" t="s">
        <v>474</v>
      </c>
      <c r="S659" s="4" t="str">
        <f t="array" ref="S659:T659">_xlfn.TEXTSPLIT(R659,"/")</f>
        <v>film &amp; video</v>
      </c>
      <c r="T659" s="4" t="str"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11">
        <f>E660/D660*"100"</f>
        <v>60.064638783269963</v>
      </c>
      <c r="G660" t="s">
        <v>74</v>
      </c>
      <c r="H660">
        <v>390</v>
      </c>
      <c r="I660" s="9">
        <f t="shared" si="10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2">
        <f>(((L660/60)/60)/24)+DATE(1970,1,1)</f>
        <v>42246.208333333328</v>
      </c>
      <c r="O660" s="12">
        <f>(((M660/60)/60)/24)+DATE(1970,1,1)</f>
        <v>42269.208333333328</v>
      </c>
      <c r="P660" t="b">
        <v>0</v>
      </c>
      <c r="Q660" t="b">
        <v>0</v>
      </c>
      <c r="R660" t="s">
        <v>23</v>
      </c>
      <c r="S660" s="4" t="str">
        <f t="array" ref="S660:T660">_xlfn.TEXTSPLIT(R660,"/")</f>
        <v>music</v>
      </c>
      <c r="T660" s="4" t="str"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11">
        <f>E661/D661*"100"</f>
        <v>47.232808616404313</v>
      </c>
      <c r="G661" t="s">
        <v>14</v>
      </c>
      <c r="H661">
        <v>750</v>
      </c>
      <c r="I661" s="9">
        <f t="shared" si="10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2">
        <f>(((L661/60)/60)/24)+DATE(1970,1,1)</f>
        <v>40570.25</v>
      </c>
      <c r="O661" s="12">
        <f>(((M661/60)/60)/24)+DATE(1970,1,1)</f>
        <v>40571.25</v>
      </c>
      <c r="P661" t="b">
        <v>0</v>
      </c>
      <c r="Q661" t="b">
        <v>0</v>
      </c>
      <c r="R661" t="s">
        <v>42</v>
      </c>
      <c r="S661" s="4" t="str">
        <f t="array" ref="S661:T661">_xlfn.TEXTSPLIT(R661,"/")</f>
        <v>film &amp; video</v>
      </c>
      <c r="T661" s="4" t="str"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11">
        <f>E662/D662*"100"</f>
        <v>81.736263736263737</v>
      </c>
      <c r="G662" t="s">
        <v>14</v>
      </c>
      <c r="H662">
        <v>77</v>
      </c>
      <c r="I662" s="9">
        <f t="shared" si="10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2">
        <f>(((L662/60)/60)/24)+DATE(1970,1,1)</f>
        <v>42237.208333333328</v>
      </c>
      <c r="O662" s="12">
        <f>(((M662/60)/60)/24)+DATE(1970,1,1)</f>
        <v>42246.208333333328</v>
      </c>
      <c r="P662" t="b">
        <v>1</v>
      </c>
      <c r="Q662" t="b">
        <v>0</v>
      </c>
      <c r="R662" t="s">
        <v>33</v>
      </c>
      <c r="S662" s="4" t="str">
        <f t="array" ref="S662:T662">_xlfn.TEXTSPLIT(R662,"/")</f>
        <v>theater</v>
      </c>
      <c r="T662" s="4" t="str"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11">
        <f>E663/D663*"100"</f>
        <v>54.187265917603</v>
      </c>
      <c r="G663" t="s">
        <v>14</v>
      </c>
      <c r="H663">
        <v>752</v>
      </c>
      <c r="I663" s="9">
        <f t="shared" si="10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2">
        <f>(((L663/60)/60)/24)+DATE(1970,1,1)</f>
        <v>40996.208333333336</v>
      </c>
      <c r="O663" s="12">
        <f>(((M663/60)/60)/24)+DATE(1970,1,1)</f>
        <v>41026.208333333336</v>
      </c>
      <c r="P663" t="b">
        <v>0</v>
      </c>
      <c r="Q663" t="b">
        <v>0</v>
      </c>
      <c r="R663" t="s">
        <v>159</v>
      </c>
      <c r="S663" s="4" t="str">
        <f t="array" ref="S663:T663">_xlfn.TEXTSPLIT(R663,"/")</f>
        <v>music</v>
      </c>
      <c r="T663" s="4" t="str"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11">
        <f>E664/D664*"100"</f>
        <v>97.868131868131869</v>
      </c>
      <c r="G664" t="s">
        <v>14</v>
      </c>
      <c r="H664">
        <v>131</v>
      </c>
      <c r="I664" s="9">
        <f t="shared" si="10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2">
        <f>(((L664/60)/60)/24)+DATE(1970,1,1)</f>
        <v>43443.25</v>
      </c>
      <c r="O664" s="12">
        <f>(((M664/60)/60)/24)+DATE(1970,1,1)</f>
        <v>43447.25</v>
      </c>
      <c r="P664" t="b">
        <v>0</v>
      </c>
      <c r="Q664" t="b">
        <v>0</v>
      </c>
      <c r="R664" t="s">
        <v>33</v>
      </c>
      <c r="S664" s="4" t="str">
        <f t="array" ref="S664:T664">_xlfn.TEXTSPLIT(R664,"/")</f>
        <v>theater</v>
      </c>
      <c r="T664" s="4" t="str"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11">
        <f>E665/D665*"100"</f>
        <v>77.239999999999995</v>
      </c>
      <c r="G665" t="s">
        <v>14</v>
      </c>
      <c r="H665">
        <v>87</v>
      </c>
      <c r="I665" s="9">
        <f t="shared" si="10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2">
        <f>(((L665/60)/60)/24)+DATE(1970,1,1)</f>
        <v>40458.208333333336</v>
      </c>
      <c r="O665" s="12">
        <f>(((M665/60)/60)/24)+DATE(1970,1,1)</f>
        <v>40481.208333333336</v>
      </c>
      <c r="P665" t="b">
        <v>0</v>
      </c>
      <c r="Q665" t="b">
        <v>0</v>
      </c>
      <c r="R665" t="s">
        <v>33</v>
      </c>
      <c r="S665" s="4" t="str">
        <f t="array" ref="S665:T665">_xlfn.TEXTSPLIT(R665,"/")</f>
        <v>theater</v>
      </c>
      <c r="T665" s="4" t="str"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11">
        <f>E666/D666*"100"</f>
        <v>33.464735516372798</v>
      </c>
      <c r="G666" t="s">
        <v>14</v>
      </c>
      <c r="H666">
        <v>1063</v>
      </c>
      <c r="I666" s="9">
        <f t="shared" si="10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2">
        <f>(((L666/60)/60)/24)+DATE(1970,1,1)</f>
        <v>40959.25</v>
      </c>
      <c r="O666" s="12">
        <f>(((M666/60)/60)/24)+DATE(1970,1,1)</f>
        <v>40969.25</v>
      </c>
      <c r="P666" t="b">
        <v>0</v>
      </c>
      <c r="Q666" t="b">
        <v>0</v>
      </c>
      <c r="R666" t="s">
        <v>159</v>
      </c>
      <c r="S666" s="4" t="str">
        <f t="array" ref="S666:T666">_xlfn.TEXTSPLIT(R666,"/")</f>
        <v>music</v>
      </c>
      <c r="T666" s="4" t="str"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11">
        <f>E667/D667*"100"</f>
        <v>239.58823529411765</v>
      </c>
      <c r="G667" t="s">
        <v>20</v>
      </c>
      <c r="H667">
        <v>272</v>
      </c>
      <c r="I667" s="9">
        <f t="shared" si="10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2">
        <f>(((L667/60)/60)/24)+DATE(1970,1,1)</f>
        <v>40733.208333333336</v>
      </c>
      <c r="O667" s="12">
        <f>(((M667/60)/60)/24)+DATE(1970,1,1)</f>
        <v>40747.208333333336</v>
      </c>
      <c r="P667" t="b">
        <v>0</v>
      </c>
      <c r="Q667" t="b">
        <v>1</v>
      </c>
      <c r="R667" t="s">
        <v>42</v>
      </c>
      <c r="S667" s="4" t="str">
        <f t="array" ref="S667:T667">_xlfn.TEXTSPLIT(R667,"/")</f>
        <v>film &amp; video</v>
      </c>
      <c r="T667" s="4" t="str"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11">
        <f>E668/D668*"100"</f>
        <v>64.032258064516128</v>
      </c>
      <c r="G668" t="s">
        <v>74</v>
      </c>
      <c r="H668">
        <v>25</v>
      </c>
      <c r="I668" s="9">
        <f t="shared" si="10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2">
        <f>(((L668/60)/60)/24)+DATE(1970,1,1)</f>
        <v>41516.208333333336</v>
      </c>
      <c r="O668" s="12">
        <f>(((M668/60)/60)/24)+DATE(1970,1,1)</f>
        <v>41522.208333333336</v>
      </c>
      <c r="P668" t="b">
        <v>0</v>
      </c>
      <c r="Q668" t="b">
        <v>1</v>
      </c>
      <c r="R668" t="s">
        <v>33</v>
      </c>
      <c r="S668" s="4" t="str">
        <f t="array" ref="S668:T668">_xlfn.TEXTSPLIT(R668,"/")</f>
        <v>theater</v>
      </c>
      <c r="T668" s="4" t="str"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11">
        <f>E669/D669*"100"</f>
        <v>176.15942028985506</v>
      </c>
      <c r="G669" t="s">
        <v>20</v>
      </c>
      <c r="H669">
        <v>419</v>
      </c>
      <c r="I669" s="9">
        <f t="shared" si="10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2">
        <f>(((L669/60)/60)/24)+DATE(1970,1,1)</f>
        <v>41892.208333333336</v>
      </c>
      <c r="O669" s="12">
        <f>(((M669/60)/60)/24)+DATE(1970,1,1)</f>
        <v>41901.208333333336</v>
      </c>
      <c r="P669" t="b">
        <v>0</v>
      </c>
      <c r="Q669" t="b">
        <v>0</v>
      </c>
      <c r="R669" t="s">
        <v>1029</v>
      </c>
      <c r="S669" s="4" t="str">
        <f t="array" ref="S669:T669">_xlfn.TEXTSPLIT(R669,"/")</f>
        <v>journalism</v>
      </c>
      <c r="T669" s="4" t="str"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11">
        <f>E670/D670*"100"</f>
        <v>20.33818181818182</v>
      </c>
      <c r="G670" t="s">
        <v>14</v>
      </c>
      <c r="H670">
        <v>76</v>
      </c>
      <c r="I670" s="9">
        <f t="shared" si="10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2">
        <f>(((L670/60)/60)/24)+DATE(1970,1,1)</f>
        <v>41122.208333333336</v>
      </c>
      <c r="O670" s="12">
        <f>(((M670/60)/60)/24)+DATE(1970,1,1)</f>
        <v>41134.208333333336</v>
      </c>
      <c r="P670" t="b">
        <v>0</v>
      </c>
      <c r="Q670" t="b">
        <v>0</v>
      </c>
      <c r="R670" t="s">
        <v>33</v>
      </c>
      <c r="S670" s="4" t="str">
        <f t="array" ref="S670:T670">_xlfn.TEXTSPLIT(R670,"/")</f>
        <v>theater</v>
      </c>
      <c r="T670" s="4" t="str"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11">
        <f>E671/D671*"100"</f>
        <v>358.64754098360658</v>
      </c>
      <c r="G671" t="s">
        <v>20</v>
      </c>
      <c r="H671">
        <v>1621</v>
      </c>
      <c r="I671" s="9">
        <f t="shared" si="10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2">
        <f>(((L671/60)/60)/24)+DATE(1970,1,1)</f>
        <v>42912.208333333328</v>
      </c>
      <c r="O671" s="12">
        <f>(((M671/60)/60)/24)+DATE(1970,1,1)</f>
        <v>42921.208333333328</v>
      </c>
      <c r="P671" t="b">
        <v>0</v>
      </c>
      <c r="Q671" t="b">
        <v>0</v>
      </c>
      <c r="R671" t="s">
        <v>33</v>
      </c>
      <c r="S671" s="4" t="str">
        <f t="array" ref="S671:T671">_xlfn.TEXTSPLIT(R671,"/")</f>
        <v>theater</v>
      </c>
      <c r="T671" s="4" t="str"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11">
        <f>E672/D672*"100"</f>
        <v>468.85802469135803</v>
      </c>
      <c r="G672" t="s">
        <v>20</v>
      </c>
      <c r="H672">
        <v>1101</v>
      </c>
      <c r="I672" s="9">
        <f t="shared" si="10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2">
        <f>(((L672/60)/60)/24)+DATE(1970,1,1)</f>
        <v>42425.25</v>
      </c>
      <c r="O672" s="12">
        <f>(((M672/60)/60)/24)+DATE(1970,1,1)</f>
        <v>42437.25</v>
      </c>
      <c r="P672" t="b">
        <v>0</v>
      </c>
      <c r="Q672" t="b">
        <v>0</v>
      </c>
      <c r="R672" t="s">
        <v>60</v>
      </c>
      <c r="S672" s="4" t="str">
        <f t="array" ref="S672:T672">_xlfn.TEXTSPLIT(R672,"/")</f>
        <v>music</v>
      </c>
      <c r="T672" s="4" t="str"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11">
        <f>E673/D673*"100"</f>
        <v>122.05635245901641</v>
      </c>
      <c r="G673" t="s">
        <v>20</v>
      </c>
      <c r="H673">
        <v>1073</v>
      </c>
      <c r="I673" s="9">
        <f t="shared" si="10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2">
        <f>(((L673/60)/60)/24)+DATE(1970,1,1)</f>
        <v>40390.208333333336</v>
      </c>
      <c r="O673" s="12">
        <f>(((M673/60)/60)/24)+DATE(1970,1,1)</f>
        <v>40394.208333333336</v>
      </c>
      <c r="P673" t="b">
        <v>0</v>
      </c>
      <c r="Q673" t="b">
        <v>1</v>
      </c>
      <c r="R673" t="s">
        <v>33</v>
      </c>
      <c r="S673" s="4" t="str">
        <f t="array" ref="S673:T673">_xlfn.TEXTSPLIT(R673,"/")</f>
        <v>theater</v>
      </c>
      <c r="T673" s="4" t="str"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11">
        <f>E674/D674*"100"</f>
        <v>55.931783729156137</v>
      </c>
      <c r="G674" t="s">
        <v>14</v>
      </c>
      <c r="H674">
        <v>4428</v>
      </c>
      <c r="I674" s="9">
        <f t="shared" si="10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2">
        <f>(((L674/60)/60)/24)+DATE(1970,1,1)</f>
        <v>43180.208333333328</v>
      </c>
      <c r="O674" s="12">
        <f>(((M674/60)/60)/24)+DATE(1970,1,1)</f>
        <v>43190.208333333328</v>
      </c>
      <c r="P674" t="b">
        <v>0</v>
      </c>
      <c r="Q674" t="b">
        <v>0</v>
      </c>
      <c r="R674" t="s">
        <v>33</v>
      </c>
      <c r="S674" s="4" t="str">
        <f t="array" ref="S674:T674">_xlfn.TEXTSPLIT(R674,"/")</f>
        <v>theater</v>
      </c>
      <c r="T674" s="4" t="str"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11">
        <f>E675/D675*"100"</f>
        <v>43.660714285714285</v>
      </c>
      <c r="G675" t="s">
        <v>14</v>
      </c>
      <c r="H675">
        <v>58</v>
      </c>
      <c r="I675" s="9">
        <f t="shared" si="10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2">
        <f>(((L675/60)/60)/24)+DATE(1970,1,1)</f>
        <v>42475.208333333328</v>
      </c>
      <c r="O675" s="12">
        <f>(((M675/60)/60)/24)+DATE(1970,1,1)</f>
        <v>42496.208333333328</v>
      </c>
      <c r="P675" t="b">
        <v>0</v>
      </c>
      <c r="Q675" t="b">
        <v>0</v>
      </c>
      <c r="R675" t="s">
        <v>60</v>
      </c>
      <c r="S675" s="4" t="str">
        <f t="array" ref="S675:T675">_xlfn.TEXTSPLIT(R675,"/")</f>
        <v>music</v>
      </c>
      <c r="T675" s="4" t="str"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11">
        <f>E676/D676*"100"</f>
        <v>33.53837141183363</v>
      </c>
      <c r="G676" t="s">
        <v>74</v>
      </c>
      <c r="H676">
        <v>1218</v>
      </c>
      <c r="I676" s="9">
        <f t="shared" si="10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2">
        <f>(((L676/60)/60)/24)+DATE(1970,1,1)</f>
        <v>40774.208333333336</v>
      </c>
      <c r="O676" s="12">
        <f>(((M676/60)/60)/24)+DATE(1970,1,1)</f>
        <v>40821.208333333336</v>
      </c>
      <c r="P676" t="b">
        <v>0</v>
      </c>
      <c r="Q676" t="b">
        <v>0</v>
      </c>
      <c r="R676" t="s">
        <v>122</v>
      </c>
      <c r="S676" s="4" t="str">
        <f t="array" ref="S676:T676">_xlfn.TEXTSPLIT(R676,"/")</f>
        <v>photography</v>
      </c>
      <c r="T676" s="4" t="str"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11">
        <f>E677/D677*"100"</f>
        <v>122.97938144329896</v>
      </c>
      <c r="G677" t="s">
        <v>20</v>
      </c>
      <c r="H677">
        <v>331</v>
      </c>
      <c r="I677" s="9">
        <f t="shared" si="10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2">
        <f>(((L677/60)/60)/24)+DATE(1970,1,1)</f>
        <v>43719.208333333328</v>
      </c>
      <c r="O677" s="12">
        <f>(((M677/60)/60)/24)+DATE(1970,1,1)</f>
        <v>43726.208333333328</v>
      </c>
      <c r="P677" t="b">
        <v>0</v>
      </c>
      <c r="Q677" t="b">
        <v>0</v>
      </c>
      <c r="R677" t="s">
        <v>1029</v>
      </c>
      <c r="S677" s="4" t="str">
        <f t="array" ref="S677:T677">_xlfn.TEXTSPLIT(R677,"/")</f>
        <v>journalism</v>
      </c>
      <c r="T677" s="4" t="str"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11">
        <f>E678/D678*"100"</f>
        <v>189.74959871589084</v>
      </c>
      <c r="G678" t="s">
        <v>20</v>
      </c>
      <c r="H678">
        <v>1170</v>
      </c>
      <c r="I678" s="9">
        <f t="shared" si="10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2">
        <f>(((L678/60)/60)/24)+DATE(1970,1,1)</f>
        <v>41178.208333333336</v>
      </c>
      <c r="O678" s="12">
        <f>(((M678/60)/60)/24)+DATE(1970,1,1)</f>
        <v>41187.208333333336</v>
      </c>
      <c r="P678" t="b">
        <v>0</v>
      </c>
      <c r="Q678" t="b">
        <v>0</v>
      </c>
      <c r="R678" t="s">
        <v>122</v>
      </c>
      <c r="S678" s="4" t="str">
        <f t="array" ref="S678:T678">_xlfn.TEXTSPLIT(R678,"/")</f>
        <v>photography</v>
      </c>
      <c r="T678" s="4" t="str"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11">
        <f>E679/D679*"100"</f>
        <v>83.622641509433961</v>
      </c>
      <c r="G679" t="s">
        <v>14</v>
      </c>
      <c r="H679">
        <v>111</v>
      </c>
      <c r="I679" s="9">
        <f t="shared" si="10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2">
        <f>(((L679/60)/60)/24)+DATE(1970,1,1)</f>
        <v>42561.208333333328</v>
      </c>
      <c r="O679" s="12">
        <f>(((M679/60)/60)/24)+DATE(1970,1,1)</f>
        <v>42611.208333333328</v>
      </c>
      <c r="P679" t="b">
        <v>0</v>
      </c>
      <c r="Q679" t="b">
        <v>0</v>
      </c>
      <c r="R679" t="s">
        <v>119</v>
      </c>
      <c r="S679" s="4" t="str">
        <f t="array" ref="S679:T679">_xlfn.TEXTSPLIT(R679,"/")</f>
        <v>publishing</v>
      </c>
      <c r="T679" s="4" t="str"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11">
        <f>E680/D680*"100"</f>
        <v>17.968844221105527</v>
      </c>
      <c r="G680" t="s">
        <v>74</v>
      </c>
      <c r="H680">
        <v>215</v>
      </c>
      <c r="I680" s="9">
        <f t="shared" si="10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2">
        <f>(((L680/60)/60)/24)+DATE(1970,1,1)</f>
        <v>43484.25</v>
      </c>
      <c r="O680" s="12">
        <f>(((M680/60)/60)/24)+DATE(1970,1,1)</f>
        <v>43486.25</v>
      </c>
      <c r="P680" t="b">
        <v>0</v>
      </c>
      <c r="Q680" t="b">
        <v>0</v>
      </c>
      <c r="R680" t="s">
        <v>53</v>
      </c>
      <c r="S680" s="4" t="str">
        <f t="array" ref="S680:T680">_xlfn.TEXTSPLIT(R680,"/")</f>
        <v>film &amp; video</v>
      </c>
      <c r="T680" s="4" t="str"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11">
        <f>E681/D681*"100"</f>
        <v>1036.5</v>
      </c>
      <c r="G681" t="s">
        <v>20</v>
      </c>
      <c r="H681">
        <v>363</v>
      </c>
      <c r="I681" s="9">
        <f t="shared" si="10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2">
        <f>(((L681/60)/60)/24)+DATE(1970,1,1)</f>
        <v>43756.208333333328</v>
      </c>
      <c r="O681" s="12">
        <f>(((M681/60)/60)/24)+DATE(1970,1,1)</f>
        <v>43761.208333333328</v>
      </c>
      <c r="P681" t="b">
        <v>0</v>
      </c>
      <c r="Q681" t="b">
        <v>1</v>
      </c>
      <c r="R681" t="s">
        <v>17</v>
      </c>
      <c r="S681" s="4" t="str">
        <f t="array" ref="S681:T681">_xlfn.TEXTSPLIT(R681,"/")</f>
        <v>food</v>
      </c>
      <c r="T681" s="4" t="str"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11">
        <f>E682/D682*"100"</f>
        <v>97.405219780219781</v>
      </c>
      <c r="G682" t="s">
        <v>14</v>
      </c>
      <c r="H682">
        <v>2955</v>
      </c>
      <c r="I682" s="9">
        <f t="shared" si="10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2">
        <f>(((L682/60)/60)/24)+DATE(1970,1,1)</f>
        <v>43813.25</v>
      </c>
      <c r="O682" s="12">
        <f>(((M682/60)/60)/24)+DATE(1970,1,1)</f>
        <v>43815.25</v>
      </c>
      <c r="P682" t="b">
        <v>0</v>
      </c>
      <c r="Q682" t="b">
        <v>1</v>
      </c>
      <c r="R682" t="s">
        <v>292</v>
      </c>
      <c r="S682" s="4" t="str">
        <f t="array" ref="S682:T682">_xlfn.TEXTSPLIT(R682,"/")</f>
        <v>games</v>
      </c>
      <c r="T682" s="4" t="str"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11">
        <f>E683/D683*"100"</f>
        <v>86.386203150461711</v>
      </c>
      <c r="G683" t="s">
        <v>14</v>
      </c>
      <c r="H683">
        <v>1657</v>
      </c>
      <c r="I683" s="9">
        <f t="shared" si="10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2">
        <f>(((L683/60)/60)/24)+DATE(1970,1,1)</f>
        <v>40898.25</v>
      </c>
      <c r="O683" s="12">
        <f>(((M683/60)/60)/24)+DATE(1970,1,1)</f>
        <v>40904.25</v>
      </c>
      <c r="P683" t="b">
        <v>0</v>
      </c>
      <c r="Q683" t="b">
        <v>0</v>
      </c>
      <c r="R683" t="s">
        <v>33</v>
      </c>
      <c r="S683" s="4" t="str">
        <f t="array" ref="S683:T683">_xlfn.TEXTSPLIT(R683,"/")</f>
        <v>theater</v>
      </c>
      <c r="T683" s="4" t="str"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11">
        <f>E684/D684*"100"</f>
        <v>150.16666666666666</v>
      </c>
      <c r="G684" t="s">
        <v>20</v>
      </c>
      <c r="H684">
        <v>103</v>
      </c>
      <c r="I684" s="9">
        <f t="shared" si="10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2">
        <f>(((L684/60)/60)/24)+DATE(1970,1,1)</f>
        <v>41619.25</v>
      </c>
      <c r="O684" s="12">
        <f>(((M684/60)/60)/24)+DATE(1970,1,1)</f>
        <v>41628.25</v>
      </c>
      <c r="P684" t="b">
        <v>0</v>
      </c>
      <c r="Q684" t="b">
        <v>0</v>
      </c>
      <c r="R684" t="s">
        <v>33</v>
      </c>
      <c r="S684" s="4" t="str">
        <f t="array" ref="S684:T684">_xlfn.TEXTSPLIT(R684,"/")</f>
        <v>theater</v>
      </c>
      <c r="T684" s="4" t="str"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11">
        <f>E685/D685*"100"</f>
        <v>358.43478260869563</v>
      </c>
      <c r="G685" t="s">
        <v>20</v>
      </c>
      <c r="H685">
        <v>147</v>
      </c>
      <c r="I685" s="9">
        <f t="shared" si="10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2">
        <f>(((L685/60)/60)/24)+DATE(1970,1,1)</f>
        <v>43359.208333333328</v>
      </c>
      <c r="O685" s="12">
        <f>(((M685/60)/60)/24)+DATE(1970,1,1)</f>
        <v>43361.208333333328</v>
      </c>
      <c r="P685" t="b">
        <v>0</v>
      </c>
      <c r="Q685" t="b">
        <v>0</v>
      </c>
      <c r="R685" t="s">
        <v>33</v>
      </c>
      <c r="S685" s="4" t="str">
        <f t="array" ref="S685:T685">_xlfn.TEXTSPLIT(R685,"/")</f>
        <v>theater</v>
      </c>
      <c r="T685" s="4" t="str"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11">
        <f>E686/D686*"100"</f>
        <v>542.85714285714289</v>
      </c>
      <c r="G686" t="s">
        <v>20</v>
      </c>
      <c r="H686">
        <v>110</v>
      </c>
      <c r="I686" s="9">
        <f t="shared" si="10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2">
        <f>(((L686/60)/60)/24)+DATE(1970,1,1)</f>
        <v>40358.208333333336</v>
      </c>
      <c r="O686" s="12">
        <f>(((M686/60)/60)/24)+DATE(1970,1,1)</f>
        <v>40378.208333333336</v>
      </c>
      <c r="P686" t="b">
        <v>0</v>
      </c>
      <c r="Q686" t="b">
        <v>0</v>
      </c>
      <c r="R686" t="s">
        <v>68</v>
      </c>
      <c r="S686" s="4" t="str">
        <f t="array" ref="S686:T686">_xlfn.TEXTSPLIT(R686,"/")</f>
        <v>publishing</v>
      </c>
      <c r="T686" s="4" t="str"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11">
        <f>E687/D687*"100"</f>
        <v>67.500714285714281</v>
      </c>
      <c r="G687" t="s">
        <v>14</v>
      </c>
      <c r="H687">
        <v>926</v>
      </c>
      <c r="I687" s="9">
        <f t="shared" si="10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2">
        <f>(((L687/60)/60)/24)+DATE(1970,1,1)</f>
        <v>42239.208333333328</v>
      </c>
      <c r="O687" s="12">
        <f>(((M687/60)/60)/24)+DATE(1970,1,1)</f>
        <v>42263.208333333328</v>
      </c>
      <c r="P687" t="b">
        <v>0</v>
      </c>
      <c r="Q687" t="b">
        <v>0</v>
      </c>
      <c r="R687" t="s">
        <v>33</v>
      </c>
      <c r="S687" s="4" t="str">
        <f t="array" ref="S687:T687">_xlfn.TEXTSPLIT(R687,"/")</f>
        <v>theater</v>
      </c>
      <c r="T687" s="4" t="str"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11">
        <f>E688/D688*"100"</f>
        <v>191.74666666666667</v>
      </c>
      <c r="G688" t="s">
        <v>20</v>
      </c>
      <c r="H688">
        <v>134</v>
      </c>
      <c r="I688" s="9">
        <f t="shared" si="10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2">
        <f>(((L688/60)/60)/24)+DATE(1970,1,1)</f>
        <v>43186.208333333328</v>
      </c>
      <c r="O688" s="12">
        <f>(((M688/60)/60)/24)+DATE(1970,1,1)</f>
        <v>43197.208333333328</v>
      </c>
      <c r="P688" t="b">
        <v>0</v>
      </c>
      <c r="Q688" t="b">
        <v>0</v>
      </c>
      <c r="R688" t="s">
        <v>65</v>
      </c>
      <c r="S688" s="4" t="str">
        <f t="array" ref="S688:T688">_xlfn.TEXTSPLIT(R688,"/")</f>
        <v>technology</v>
      </c>
      <c r="T688" s="4" t="str"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11">
        <f>E689/D689*"100"</f>
        <v>932</v>
      </c>
      <c r="G689" t="s">
        <v>20</v>
      </c>
      <c r="H689">
        <v>269</v>
      </c>
      <c r="I689" s="9">
        <f t="shared" si="10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2">
        <f>(((L689/60)/60)/24)+DATE(1970,1,1)</f>
        <v>42806.25</v>
      </c>
      <c r="O689" s="12">
        <f>(((M689/60)/60)/24)+DATE(1970,1,1)</f>
        <v>42809.208333333328</v>
      </c>
      <c r="P689" t="b">
        <v>0</v>
      </c>
      <c r="Q689" t="b">
        <v>0</v>
      </c>
      <c r="R689" t="s">
        <v>33</v>
      </c>
      <c r="S689" s="4" t="str">
        <f t="array" ref="S689:T689">_xlfn.TEXTSPLIT(R689,"/")</f>
        <v>theater</v>
      </c>
      <c r="T689" s="4" t="str"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11">
        <f>E690/D690*"100"</f>
        <v>429.27586206896552</v>
      </c>
      <c r="G690" t="s">
        <v>20</v>
      </c>
      <c r="H690">
        <v>175</v>
      </c>
      <c r="I690" s="9">
        <f t="shared" si="10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2">
        <f>(((L690/60)/60)/24)+DATE(1970,1,1)</f>
        <v>43475.25</v>
      </c>
      <c r="O690" s="12">
        <f>(((M690/60)/60)/24)+DATE(1970,1,1)</f>
        <v>43491.25</v>
      </c>
      <c r="P690" t="b">
        <v>0</v>
      </c>
      <c r="Q690" t="b">
        <v>1</v>
      </c>
      <c r="R690" t="s">
        <v>269</v>
      </c>
      <c r="S690" s="4" t="str">
        <f t="array" ref="S690:T690">_xlfn.TEXTSPLIT(R690,"/")</f>
        <v>film &amp; video</v>
      </c>
      <c r="T690" s="4" t="str"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11">
        <f>E691/D691*"100"</f>
        <v>100.65753424657535</v>
      </c>
      <c r="G691" t="s">
        <v>20</v>
      </c>
      <c r="H691">
        <v>69</v>
      </c>
      <c r="I691" s="9">
        <f t="shared" si="10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2">
        <f>(((L691/60)/60)/24)+DATE(1970,1,1)</f>
        <v>41576.208333333336</v>
      </c>
      <c r="O691" s="12">
        <f>(((M691/60)/60)/24)+DATE(1970,1,1)</f>
        <v>41588.25</v>
      </c>
      <c r="P691" t="b">
        <v>0</v>
      </c>
      <c r="Q691" t="b">
        <v>0</v>
      </c>
      <c r="R691" t="s">
        <v>28</v>
      </c>
      <c r="S691" s="4" t="str">
        <f t="array" ref="S691:T691">_xlfn.TEXTSPLIT(R691,"/")</f>
        <v>technology</v>
      </c>
      <c r="T691" s="4" t="str"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11">
        <f>E692/D692*"100"</f>
        <v>226.61111111111109</v>
      </c>
      <c r="G692" t="s">
        <v>20</v>
      </c>
      <c r="H692">
        <v>190</v>
      </c>
      <c r="I692" s="9">
        <f t="shared" si="10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2">
        <f>(((L692/60)/60)/24)+DATE(1970,1,1)</f>
        <v>40874.25</v>
      </c>
      <c r="O692" s="12">
        <f>(((M692/60)/60)/24)+DATE(1970,1,1)</f>
        <v>40880.25</v>
      </c>
      <c r="P692" t="b">
        <v>0</v>
      </c>
      <c r="Q692" t="b">
        <v>1</v>
      </c>
      <c r="R692" t="s">
        <v>42</v>
      </c>
      <c r="S692" s="4" t="str">
        <f t="array" ref="S692:T692">_xlfn.TEXTSPLIT(R692,"/")</f>
        <v>film &amp; video</v>
      </c>
      <c r="T692" s="4" t="str"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11">
        <f>E693/D693*"100"</f>
        <v>142.38</v>
      </c>
      <c r="G693" t="s">
        <v>20</v>
      </c>
      <c r="H693">
        <v>237</v>
      </c>
      <c r="I693" s="9">
        <f t="shared" si="10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2">
        <f>(((L693/60)/60)/24)+DATE(1970,1,1)</f>
        <v>41185.208333333336</v>
      </c>
      <c r="O693" s="12">
        <f>(((M693/60)/60)/24)+DATE(1970,1,1)</f>
        <v>41202.208333333336</v>
      </c>
      <c r="P693" t="b">
        <v>1</v>
      </c>
      <c r="Q693" t="b">
        <v>1</v>
      </c>
      <c r="R693" t="s">
        <v>42</v>
      </c>
      <c r="S693" s="4" t="str">
        <f t="array" ref="S693:T693">_xlfn.TEXTSPLIT(R693,"/")</f>
        <v>film &amp; video</v>
      </c>
      <c r="T693" s="4" t="str"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11">
        <f>E694/D694*"100"</f>
        <v>90.633333333333326</v>
      </c>
      <c r="G694" t="s">
        <v>14</v>
      </c>
      <c r="H694">
        <v>77</v>
      </c>
      <c r="I694" s="9">
        <f t="shared" si="10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2">
        <f>(((L694/60)/60)/24)+DATE(1970,1,1)</f>
        <v>43655.208333333328</v>
      </c>
      <c r="O694" s="12">
        <f>(((M694/60)/60)/24)+DATE(1970,1,1)</f>
        <v>43673.208333333328</v>
      </c>
      <c r="P694" t="b">
        <v>0</v>
      </c>
      <c r="Q694" t="b">
        <v>0</v>
      </c>
      <c r="R694" t="s">
        <v>23</v>
      </c>
      <c r="S694" s="4" t="str">
        <f t="array" ref="S694:T694">_xlfn.TEXTSPLIT(R694,"/")</f>
        <v>music</v>
      </c>
      <c r="T694" s="4" t="str"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11">
        <f>E695/D695*"100"</f>
        <v>63.966740576496676</v>
      </c>
      <c r="G695" t="s">
        <v>14</v>
      </c>
      <c r="H695">
        <v>1748</v>
      </c>
      <c r="I695" s="9">
        <f t="shared" si="10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2">
        <f>(((L695/60)/60)/24)+DATE(1970,1,1)</f>
        <v>43025.208333333328</v>
      </c>
      <c r="O695" s="12">
        <f>(((M695/60)/60)/24)+DATE(1970,1,1)</f>
        <v>43042.208333333328</v>
      </c>
      <c r="P695" t="b">
        <v>0</v>
      </c>
      <c r="Q695" t="b">
        <v>0</v>
      </c>
      <c r="R695" t="s">
        <v>33</v>
      </c>
      <c r="S695" s="4" t="str">
        <f t="array" ref="S695:T695">_xlfn.TEXTSPLIT(R695,"/")</f>
        <v>theater</v>
      </c>
      <c r="T695" s="4" t="str"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11">
        <f>E696/D696*"100"</f>
        <v>84.131868131868131</v>
      </c>
      <c r="G696" t="s">
        <v>14</v>
      </c>
      <c r="H696">
        <v>79</v>
      </c>
      <c r="I696" s="9">
        <f t="shared" si="10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2">
        <f>(((L696/60)/60)/24)+DATE(1970,1,1)</f>
        <v>43066.25</v>
      </c>
      <c r="O696" s="12">
        <f>(((M696/60)/60)/24)+DATE(1970,1,1)</f>
        <v>43103.25</v>
      </c>
      <c r="P696" t="b">
        <v>0</v>
      </c>
      <c r="Q696" t="b">
        <v>0</v>
      </c>
      <c r="R696" t="s">
        <v>33</v>
      </c>
      <c r="S696" s="4" t="str">
        <f t="array" ref="S696:T696">_xlfn.TEXTSPLIT(R696,"/")</f>
        <v>theater</v>
      </c>
      <c r="T696" s="4" t="str"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11">
        <f>E697/D697*"100"</f>
        <v>133.93478260869566</v>
      </c>
      <c r="G697" t="s">
        <v>20</v>
      </c>
      <c r="H697">
        <v>196</v>
      </c>
      <c r="I697" s="9">
        <f t="shared" si="10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2">
        <f>(((L697/60)/60)/24)+DATE(1970,1,1)</f>
        <v>42322.25</v>
      </c>
      <c r="O697" s="12">
        <f>(((M697/60)/60)/24)+DATE(1970,1,1)</f>
        <v>42338.25</v>
      </c>
      <c r="P697" t="b">
        <v>1</v>
      </c>
      <c r="Q697" t="b">
        <v>0</v>
      </c>
      <c r="R697" t="s">
        <v>23</v>
      </c>
      <c r="S697" s="4" t="str">
        <f t="array" ref="S697:T697">_xlfn.TEXTSPLIT(R697,"/")</f>
        <v>music</v>
      </c>
      <c r="T697" s="4" t="str"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11">
        <f>E698/D698*"100"</f>
        <v>59.042047531992694</v>
      </c>
      <c r="G698" t="s">
        <v>14</v>
      </c>
      <c r="H698">
        <v>889</v>
      </c>
      <c r="I698" s="9">
        <f t="shared" si="10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2">
        <f>(((L698/60)/60)/24)+DATE(1970,1,1)</f>
        <v>42114.208333333328</v>
      </c>
      <c r="O698" s="12">
        <f>(((M698/60)/60)/24)+DATE(1970,1,1)</f>
        <v>42115.208333333328</v>
      </c>
      <c r="P698" t="b">
        <v>0</v>
      </c>
      <c r="Q698" t="b">
        <v>1</v>
      </c>
      <c r="R698" t="s">
        <v>33</v>
      </c>
      <c r="S698" s="4" t="str">
        <f t="array" ref="S698:T698">_xlfn.TEXTSPLIT(R698,"/")</f>
        <v>theater</v>
      </c>
      <c r="T698" s="4" t="str"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11">
        <f>E699/D699*"100"</f>
        <v>152.80062063615205</v>
      </c>
      <c r="G699" t="s">
        <v>20</v>
      </c>
      <c r="H699">
        <v>7295</v>
      </c>
      <c r="I699" s="9">
        <f t="shared" si="10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2">
        <f>(((L699/60)/60)/24)+DATE(1970,1,1)</f>
        <v>43190.208333333328</v>
      </c>
      <c r="O699" s="12">
        <f>(((M699/60)/60)/24)+DATE(1970,1,1)</f>
        <v>43192.208333333328</v>
      </c>
      <c r="P699" t="b">
        <v>0</v>
      </c>
      <c r="Q699" t="b">
        <v>0</v>
      </c>
      <c r="R699" t="s">
        <v>50</v>
      </c>
      <c r="S699" s="4" t="str">
        <f t="array" ref="S699:T699">_xlfn.TEXTSPLIT(R699,"/")</f>
        <v>music</v>
      </c>
      <c r="T699" s="4" t="str"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11">
        <f>E700/D700*"100"</f>
        <v>446.69121140142522</v>
      </c>
      <c r="G700" t="s">
        <v>20</v>
      </c>
      <c r="H700">
        <v>2893</v>
      </c>
      <c r="I700" s="9">
        <f t="shared" si="10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2">
        <f>(((L700/60)/60)/24)+DATE(1970,1,1)</f>
        <v>40871.25</v>
      </c>
      <c r="O700" s="12">
        <f>(((M700/60)/60)/24)+DATE(1970,1,1)</f>
        <v>40885.25</v>
      </c>
      <c r="P700" t="b">
        <v>0</v>
      </c>
      <c r="Q700" t="b">
        <v>0</v>
      </c>
      <c r="R700" t="s">
        <v>65</v>
      </c>
      <c r="S700" s="4" t="str">
        <f t="array" ref="S700:T700">_xlfn.TEXTSPLIT(R700,"/")</f>
        <v>technology</v>
      </c>
      <c r="T700" s="4" t="str"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11">
        <f>E701/D701*"100"</f>
        <v>84.391891891891888</v>
      </c>
      <c r="G701" t="s">
        <v>14</v>
      </c>
      <c r="H701">
        <v>56</v>
      </c>
      <c r="I701" s="9">
        <f t="shared" si="10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2">
        <f>(((L701/60)/60)/24)+DATE(1970,1,1)</f>
        <v>43641.208333333328</v>
      </c>
      <c r="O701" s="12">
        <f>(((M701/60)/60)/24)+DATE(1970,1,1)</f>
        <v>43642.208333333328</v>
      </c>
      <c r="P701" t="b">
        <v>0</v>
      </c>
      <c r="Q701" t="b">
        <v>0</v>
      </c>
      <c r="R701" t="s">
        <v>53</v>
      </c>
      <c r="S701" s="4" t="str">
        <f t="array" ref="S701:T701">_xlfn.TEXTSPLIT(R701,"/")</f>
        <v>film &amp; video</v>
      </c>
      <c r="T701" s="4" t="str"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11">
        <f>E702/D702*"100"</f>
        <v>3</v>
      </c>
      <c r="G702" t="s">
        <v>14</v>
      </c>
      <c r="H702">
        <v>1</v>
      </c>
      <c r="I702" s="9">
        <f t="shared" si="10"/>
        <v>3</v>
      </c>
      <c r="J702" t="s">
        <v>21</v>
      </c>
      <c r="K702" t="s">
        <v>22</v>
      </c>
      <c r="L702">
        <v>1264399200</v>
      </c>
      <c r="M702">
        <v>1265695200</v>
      </c>
      <c r="N702" s="12">
        <f>(((L702/60)/60)/24)+DATE(1970,1,1)</f>
        <v>40203.25</v>
      </c>
      <c r="O702" s="12">
        <f>(((M702/60)/60)/24)+DATE(1970,1,1)</f>
        <v>40218.25</v>
      </c>
      <c r="P702" t="b">
        <v>0</v>
      </c>
      <c r="Q702" t="b">
        <v>0</v>
      </c>
      <c r="R702" t="s">
        <v>65</v>
      </c>
      <c r="S702" s="4" t="str">
        <f t="array" ref="S702:T702">_xlfn.TEXTSPLIT(R702,"/")</f>
        <v>technology</v>
      </c>
      <c r="T702" s="4" t="str"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11">
        <f>E703/D703*"100"</f>
        <v>175.02692307692308</v>
      </c>
      <c r="G703" t="s">
        <v>20</v>
      </c>
      <c r="H703">
        <v>820</v>
      </c>
      <c r="I703" s="9">
        <f t="shared" si="10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2">
        <f>(((L703/60)/60)/24)+DATE(1970,1,1)</f>
        <v>40629.208333333336</v>
      </c>
      <c r="O703" s="12">
        <f>(((M703/60)/60)/24)+DATE(1970,1,1)</f>
        <v>40636.208333333336</v>
      </c>
      <c r="P703" t="b">
        <v>1</v>
      </c>
      <c r="Q703" t="b">
        <v>0</v>
      </c>
      <c r="R703" t="s">
        <v>33</v>
      </c>
      <c r="S703" s="4" t="str">
        <f t="array" ref="S703:T703">_xlfn.TEXTSPLIT(R703,"/")</f>
        <v>theater</v>
      </c>
      <c r="T703" s="4" t="str"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11">
        <f>E704/D704*"100"</f>
        <v>54.137931034482754</v>
      </c>
      <c r="G704" t="s">
        <v>14</v>
      </c>
      <c r="H704">
        <v>83</v>
      </c>
      <c r="I704" s="9">
        <f t="shared" si="10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2">
        <f>(((L704/60)/60)/24)+DATE(1970,1,1)</f>
        <v>41477.208333333336</v>
      </c>
      <c r="O704" s="12">
        <f>(((M704/60)/60)/24)+DATE(1970,1,1)</f>
        <v>41482.208333333336</v>
      </c>
      <c r="P704" t="b">
        <v>0</v>
      </c>
      <c r="Q704" t="b">
        <v>0</v>
      </c>
      <c r="R704" t="s">
        <v>65</v>
      </c>
      <c r="S704" s="4" t="str">
        <f t="array" ref="S704:T704">_xlfn.TEXTSPLIT(R704,"/")</f>
        <v>technology</v>
      </c>
      <c r="T704" s="4" t="str"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11">
        <f>E705/D705*"100"</f>
        <v>311.87381703470032</v>
      </c>
      <c r="G705" t="s">
        <v>20</v>
      </c>
      <c r="H705">
        <v>2038</v>
      </c>
      <c r="I705" s="9">
        <f t="shared" si="10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2">
        <f>(((L705/60)/60)/24)+DATE(1970,1,1)</f>
        <v>41020.208333333336</v>
      </c>
      <c r="O705" s="12">
        <f>(((M705/60)/60)/24)+DATE(1970,1,1)</f>
        <v>41037.208333333336</v>
      </c>
      <c r="P705" t="b">
        <v>1</v>
      </c>
      <c r="Q705" t="b">
        <v>1</v>
      </c>
      <c r="R705" t="s">
        <v>206</v>
      </c>
      <c r="S705" s="4" t="str">
        <f t="array" ref="S705:T705">_xlfn.TEXTSPLIT(R705,"/")</f>
        <v>publishing</v>
      </c>
      <c r="T705" s="4" t="str"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11">
        <f>E706/D706*"100"</f>
        <v>122.78160919540231</v>
      </c>
      <c r="G706" t="s">
        <v>20</v>
      </c>
      <c r="H706">
        <v>116</v>
      </c>
      <c r="I706" s="9">
        <f t="shared" si="10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2">
        <f>(((L706/60)/60)/24)+DATE(1970,1,1)</f>
        <v>42555.208333333328</v>
      </c>
      <c r="O706" s="12">
        <f>(((M706/60)/60)/24)+DATE(1970,1,1)</f>
        <v>42570.208333333328</v>
      </c>
      <c r="P706" t="b">
        <v>0</v>
      </c>
      <c r="Q706" t="b">
        <v>0</v>
      </c>
      <c r="R706" t="s">
        <v>71</v>
      </c>
      <c r="S706" s="4" t="str">
        <f t="array" ref="S706:T706">_xlfn.TEXTSPLIT(R706,"/")</f>
        <v>film &amp; video</v>
      </c>
      <c r="T706" s="4" t="str"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11">
        <f>E707/D707*"100"</f>
        <v>99.026517383618156</v>
      </c>
      <c r="G707" t="s">
        <v>14</v>
      </c>
      <c r="H707">
        <v>2025</v>
      </c>
      <c r="I707" s="9">
        <f t="shared" si="10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2">
        <f>(((L707/60)/60)/24)+DATE(1970,1,1)</f>
        <v>41619.25</v>
      </c>
      <c r="O707" s="12">
        <f>(((M707/60)/60)/24)+DATE(1970,1,1)</f>
        <v>41623.25</v>
      </c>
      <c r="P707" t="b">
        <v>0</v>
      </c>
      <c r="Q707" t="b">
        <v>0</v>
      </c>
      <c r="R707" t="s">
        <v>68</v>
      </c>
      <c r="S707" s="4" t="str">
        <f t="array" ref="S707:T707">_xlfn.TEXTSPLIT(R707,"/")</f>
        <v>publishing</v>
      </c>
      <c r="T707" s="4" t="str"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11">
        <f>E708/D708*"100"</f>
        <v>127.84686346863469</v>
      </c>
      <c r="G708" t="s">
        <v>20</v>
      </c>
      <c r="H708">
        <v>1345</v>
      </c>
      <c r="I708" s="9">
        <f t="shared" ref="I708:I771" si="11">IFERROR(E708/H708,0)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2">
        <f>(((L708/60)/60)/24)+DATE(1970,1,1)</f>
        <v>43471.25</v>
      </c>
      <c r="O708" s="12">
        <f>(((M708/60)/60)/24)+DATE(1970,1,1)</f>
        <v>43479.25</v>
      </c>
      <c r="P708" t="b">
        <v>0</v>
      </c>
      <c r="Q708" t="b">
        <v>1</v>
      </c>
      <c r="R708" t="s">
        <v>28</v>
      </c>
      <c r="S708" s="4" t="str">
        <f t="array" ref="S708:T708">_xlfn.TEXTSPLIT(R708,"/")</f>
        <v>technology</v>
      </c>
      <c r="T708" s="4" t="str"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11">
        <f>E709/D709*"100"</f>
        <v>158.61643835616439</v>
      </c>
      <c r="G709" t="s">
        <v>20</v>
      </c>
      <c r="H709">
        <v>168</v>
      </c>
      <c r="I709" s="9">
        <f t="shared" si="11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2">
        <f>(((L709/60)/60)/24)+DATE(1970,1,1)</f>
        <v>43442.25</v>
      </c>
      <c r="O709" s="12">
        <f>(((M709/60)/60)/24)+DATE(1970,1,1)</f>
        <v>43478.25</v>
      </c>
      <c r="P709" t="b">
        <v>0</v>
      </c>
      <c r="Q709" t="b">
        <v>0</v>
      </c>
      <c r="R709" t="s">
        <v>53</v>
      </c>
      <c r="S709" s="4" t="str">
        <f t="array" ref="S709:T709">_xlfn.TEXTSPLIT(R709,"/")</f>
        <v>film &amp; video</v>
      </c>
      <c r="T709" s="4" t="str"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11">
        <f>E710/D710*"100"</f>
        <v>707.05882352941171</v>
      </c>
      <c r="G710" t="s">
        <v>20</v>
      </c>
      <c r="H710">
        <v>137</v>
      </c>
      <c r="I710" s="9">
        <f t="shared" si="11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2">
        <f>(((L710/60)/60)/24)+DATE(1970,1,1)</f>
        <v>42877.208333333328</v>
      </c>
      <c r="O710" s="12">
        <f>(((M710/60)/60)/24)+DATE(1970,1,1)</f>
        <v>42887.208333333328</v>
      </c>
      <c r="P710" t="b">
        <v>0</v>
      </c>
      <c r="Q710" t="b">
        <v>0</v>
      </c>
      <c r="R710" t="s">
        <v>33</v>
      </c>
      <c r="S710" s="4" t="str">
        <f t="array" ref="S710:T710">_xlfn.TEXTSPLIT(R710,"/")</f>
        <v>theater</v>
      </c>
      <c r="T710" s="4" t="str"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11">
        <f>E711/D711*"100"</f>
        <v>142.38775510204081</v>
      </c>
      <c r="G711" t="s">
        <v>20</v>
      </c>
      <c r="H711">
        <v>186</v>
      </c>
      <c r="I711" s="9">
        <f t="shared" si="11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2">
        <f>(((L711/60)/60)/24)+DATE(1970,1,1)</f>
        <v>41018.208333333336</v>
      </c>
      <c r="O711" s="12">
        <f>(((M711/60)/60)/24)+DATE(1970,1,1)</f>
        <v>41025.208333333336</v>
      </c>
      <c r="P711" t="b">
        <v>0</v>
      </c>
      <c r="Q711" t="b">
        <v>0</v>
      </c>
      <c r="R711" t="s">
        <v>33</v>
      </c>
      <c r="S711" s="4" t="str">
        <f t="array" ref="S711:T711">_xlfn.TEXTSPLIT(R711,"/")</f>
        <v>theater</v>
      </c>
      <c r="T711" s="4" t="str"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11">
        <f>E712/D712*"100"</f>
        <v>147.86046511627907</v>
      </c>
      <c r="G712" t="s">
        <v>20</v>
      </c>
      <c r="H712">
        <v>125</v>
      </c>
      <c r="I712" s="9">
        <f t="shared" si="11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2">
        <f>(((L712/60)/60)/24)+DATE(1970,1,1)</f>
        <v>43295.208333333328</v>
      </c>
      <c r="O712" s="12">
        <f>(((M712/60)/60)/24)+DATE(1970,1,1)</f>
        <v>43302.208333333328</v>
      </c>
      <c r="P712" t="b">
        <v>0</v>
      </c>
      <c r="Q712" t="b">
        <v>1</v>
      </c>
      <c r="R712" t="s">
        <v>33</v>
      </c>
      <c r="S712" s="4" t="str">
        <f t="array" ref="S712:T712">_xlfn.TEXTSPLIT(R712,"/")</f>
        <v>theater</v>
      </c>
      <c r="T712" s="4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11">
        <f>E713/D713*"100"</f>
        <v>20.322580645161288</v>
      </c>
      <c r="G713" t="s">
        <v>14</v>
      </c>
      <c r="H713">
        <v>14</v>
      </c>
      <c r="I713" s="9">
        <f t="shared" si="11"/>
        <v>90</v>
      </c>
      <c r="J713" t="s">
        <v>107</v>
      </c>
      <c r="K713" t="s">
        <v>108</v>
      </c>
      <c r="L713">
        <v>1453615200</v>
      </c>
      <c r="M713">
        <v>1453788000</v>
      </c>
      <c r="N713" s="12">
        <f>(((L713/60)/60)/24)+DATE(1970,1,1)</f>
        <v>42393.25</v>
      </c>
      <c r="O713" s="12">
        <f>(((M713/60)/60)/24)+DATE(1970,1,1)</f>
        <v>42395.25</v>
      </c>
      <c r="P713" t="b">
        <v>1</v>
      </c>
      <c r="Q713" t="b">
        <v>1</v>
      </c>
      <c r="R713" t="s">
        <v>33</v>
      </c>
      <c r="S713" s="4" t="str">
        <f t="array" ref="S713:T713">_xlfn.TEXTSPLIT(R713,"/")</f>
        <v>theater</v>
      </c>
      <c r="T713" s="4" t="str"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11">
        <f>E714/D714*"100"</f>
        <v>1840.625</v>
      </c>
      <c r="G714" t="s">
        <v>20</v>
      </c>
      <c r="H714">
        <v>202</v>
      </c>
      <c r="I714" s="9">
        <f t="shared" si="11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2">
        <f>(((L714/60)/60)/24)+DATE(1970,1,1)</f>
        <v>42559.208333333328</v>
      </c>
      <c r="O714" s="12">
        <f>(((M714/60)/60)/24)+DATE(1970,1,1)</f>
        <v>42600.208333333328</v>
      </c>
      <c r="P714" t="b">
        <v>0</v>
      </c>
      <c r="Q714" t="b">
        <v>0</v>
      </c>
      <c r="R714" t="s">
        <v>33</v>
      </c>
      <c r="S714" s="4" t="str">
        <f t="array" ref="S714:T714">_xlfn.TEXTSPLIT(R714,"/")</f>
        <v>theater</v>
      </c>
      <c r="T714" s="4" t="str"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11">
        <f>E715/D715*"100"</f>
        <v>161.94202898550725</v>
      </c>
      <c r="G715" t="s">
        <v>20</v>
      </c>
      <c r="H715">
        <v>103</v>
      </c>
      <c r="I715" s="9">
        <f t="shared" si="11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2">
        <f>(((L715/60)/60)/24)+DATE(1970,1,1)</f>
        <v>42604.208333333328</v>
      </c>
      <c r="O715" s="12">
        <f>(((M715/60)/60)/24)+DATE(1970,1,1)</f>
        <v>42616.208333333328</v>
      </c>
      <c r="P715" t="b">
        <v>0</v>
      </c>
      <c r="Q715" t="b">
        <v>0</v>
      </c>
      <c r="R715" t="s">
        <v>133</v>
      </c>
      <c r="S715" s="4" t="str">
        <f t="array" ref="S715:T715">_xlfn.TEXTSPLIT(R715,"/")</f>
        <v>publishing</v>
      </c>
      <c r="T715" s="4" t="str"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11">
        <f>E716/D716*"100"</f>
        <v>472.82077922077923</v>
      </c>
      <c r="G716" t="s">
        <v>20</v>
      </c>
      <c r="H716">
        <v>1785</v>
      </c>
      <c r="I716" s="9">
        <f t="shared" si="11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2">
        <f>(((L716/60)/60)/24)+DATE(1970,1,1)</f>
        <v>41870.208333333336</v>
      </c>
      <c r="O716" s="12">
        <f>(((M716/60)/60)/24)+DATE(1970,1,1)</f>
        <v>41871.208333333336</v>
      </c>
      <c r="P716" t="b">
        <v>0</v>
      </c>
      <c r="Q716" t="b">
        <v>0</v>
      </c>
      <c r="R716" t="s">
        <v>23</v>
      </c>
      <c r="S716" s="4" t="str">
        <f t="array" ref="S716:T716">_xlfn.TEXTSPLIT(R716,"/")</f>
        <v>music</v>
      </c>
      <c r="T716" s="4" t="str"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11">
        <f>E717/D717*"100"</f>
        <v>24.466101694915253</v>
      </c>
      <c r="G717" t="s">
        <v>14</v>
      </c>
      <c r="H717">
        <v>656</v>
      </c>
      <c r="I717" s="9">
        <f t="shared" si="11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2">
        <f>(((L717/60)/60)/24)+DATE(1970,1,1)</f>
        <v>40397.208333333336</v>
      </c>
      <c r="O717" s="12">
        <f>(((M717/60)/60)/24)+DATE(1970,1,1)</f>
        <v>40402.208333333336</v>
      </c>
      <c r="P717" t="b">
        <v>0</v>
      </c>
      <c r="Q717" t="b">
        <v>0</v>
      </c>
      <c r="R717" t="s">
        <v>292</v>
      </c>
      <c r="S717" s="4" t="str">
        <f t="array" ref="S717:T717">_xlfn.TEXTSPLIT(R717,"/")</f>
        <v>games</v>
      </c>
      <c r="T717" s="4" t="str"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11">
        <f>E718/D718*"100"</f>
        <v>517.65</v>
      </c>
      <c r="G718" t="s">
        <v>20</v>
      </c>
      <c r="H718">
        <v>157</v>
      </c>
      <c r="I718" s="9">
        <f t="shared" si="11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2">
        <f>(((L718/60)/60)/24)+DATE(1970,1,1)</f>
        <v>41465.208333333336</v>
      </c>
      <c r="O718" s="12">
        <f>(((M718/60)/60)/24)+DATE(1970,1,1)</f>
        <v>41493.208333333336</v>
      </c>
      <c r="P718" t="b">
        <v>0</v>
      </c>
      <c r="Q718" t="b">
        <v>1</v>
      </c>
      <c r="R718" t="s">
        <v>33</v>
      </c>
      <c r="S718" s="4" t="str">
        <f t="array" ref="S718:T718">_xlfn.TEXTSPLIT(R718,"/")</f>
        <v>theater</v>
      </c>
      <c r="T718" s="4" t="str"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11">
        <f>E719/D719*"100"</f>
        <v>247.64285714285714</v>
      </c>
      <c r="G719" t="s">
        <v>20</v>
      </c>
      <c r="H719">
        <v>555</v>
      </c>
      <c r="I719" s="9">
        <f t="shared" si="11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2">
        <f>(((L719/60)/60)/24)+DATE(1970,1,1)</f>
        <v>40777.208333333336</v>
      </c>
      <c r="O719" s="12">
        <f>(((M719/60)/60)/24)+DATE(1970,1,1)</f>
        <v>40798.208333333336</v>
      </c>
      <c r="P719" t="b">
        <v>0</v>
      </c>
      <c r="Q719" t="b">
        <v>0</v>
      </c>
      <c r="R719" t="s">
        <v>42</v>
      </c>
      <c r="S719" s="4" t="str">
        <f t="array" ref="S719:T719">_xlfn.TEXTSPLIT(R719,"/")</f>
        <v>film &amp; video</v>
      </c>
      <c r="T719" s="4" t="str"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11">
        <f>E720/D720*"100"</f>
        <v>100.20481927710843</v>
      </c>
      <c r="G720" t="s">
        <v>20</v>
      </c>
      <c r="H720">
        <v>297</v>
      </c>
      <c r="I720" s="9">
        <f t="shared" si="11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2">
        <f>(((L720/60)/60)/24)+DATE(1970,1,1)</f>
        <v>41442.208333333336</v>
      </c>
      <c r="O720" s="12">
        <f>(((M720/60)/60)/24)+DATE(1970,1,1)</f>
        <v>41468.208333333336</v>
      </c>
      <c r="P720" t="b">
        <v>0</v>
      </c>
      <c r="Q720" t="b">
        <v>0</v>
      </c>
      <c r="R720" t="s">
        <v>65</v>
      </c>
      <c r="S720" s="4" t="str">
        <f t="array" ref="S720:T720">_xlfn.TEXTSPLIT(R720,"/")</f>
        <v>technology</v>
      </c>
      <c r="T720" s="4" t="str"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11">
        <f>E721/D721*"100"</f>
        <v>153</v>
      </c>
      <c r="G721" t="s">
        <v>20</v>
      </c>
      <c r="H721">
        <v>123</v>
      </c>
      <c r="I721" s="9">
        <f t="shared" si="11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2">
        <f>(((L721/60)/60)/24)+DATE(1970,1,1)</f>
        <v>41058.208333333336</v>
      </c>
      <c r="O721" s="12">
        <f>(((M721/60)/60)/24)+DATE(1970,1,1)</f>
        <v>41069.208333333336</v>
      </c>
      <c r="P721" t="b">
        <v>0</v>
      </c>
      <c r="Q721" t="b">
        <v>0</v>
      </c>
      <c r="R721" t="s">
        <v>119</v>
      </c>
      <c r="S721" s="4" t="str">
        <f t="array" ref="S721:T721">_xlfn.TEXTSPLIT(R721,"/")</f>
        <v>publishing</v>
      </c>
      <c r="T721" s="4" t="str"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11">
        <f>E722/D722*"100"</f>
        <v>37.091954022988503</v>
      </c>
      <c r="G722" t="s">
        <v>74</v>
      </c>
      <c r="H722">
        <v>38</v>
      </c>
      <c r="I722" s="9">
        <f t="shared" si="11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2">
        <f>(((L722/60)/60)/24)+DATE(1970,1,1)</f>
        <v>43152.25</v>
      </c>
      <c r="O722" s="12">
        <f>(((M722/60)/60)/24)+DATE(1970,1,1)</f>
        <v>43166.25</v>
      </c>
      <c r="P722" t="b">
        <v>0</v>
      </c>
      <c r="Q722" t="b">
        <v>1</v>
      </c>
      <c r="R722" t="s">
        <v>33</v>
      </c>
      <c r="S722" s="4" t="str">
        <f t="array" ref="S722:T722">_xlfn.TEXTSPLIT(R722,"/")</f>
        <v>theater</v>
      </c>
      <c r="T722" s="4" t="str"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11">
        <f>E723/D723*"100"</f>
        <v>4.392394822006473</v>
      </c>
      <c r="G723" t="s">
        <v>74</v>
      </c>
      <c r="H723">
        <v>60</v>
      </c>
      <c r="I723" s="9">
        <f t="shared" si="11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2">
        <f>(((L723/60)/60)/24)+DATE(1970,1,1)</f>
        <v>43194.208333333328</v>
      </c>
      <c r="O723" s="12">
        <f>(((M723/60)/60)/24)+DATE(1970,1,1)</f>
        <v>43200.208333333328</v>
      </c>
      <c r="P723" t="b">
        <v>0</v>
      </c>
      <c r="Q723" t="b">
        <v>0</v>
      </c>
      <c r="R723" t="s">
        <v>23</v>
      </c>
      <c r="S723" s="4" t="str">
        <f t="array" ref="S723:T723">_xlfn.TEXTSPLIT(R723,"/")</f>
        <v>music</v>
      </c>
      <c r="T723" s="4" t="str"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11">
        <f>E724/D724*"100"</f>
        <v>156.50721649484535</v>
      </c>
      <c r="G724" t="s">
        <v>20</v>
      </c>
      <c r="H724">
        <v>3036</v>
      </c>
      <c r="I724" s="9">
        <f t="shared" si="11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2">
        <f>(((L724/60)/60)/24)+DATE(1970,1,1)</f>
        <v>43045.25</v>
      </c>
      <c r="O724" s="12">
        <f>(((M724/60)/60)/24)+DATE(1970,1,1)</f>
        <v>43072.25</v>
      </c>
      <c r="P724" t="b">
        <v>0</v>
      </c>
      <c r="Q724" t="b">
        <v>0</v>
      </c>
      <c r="R724" t="s">
        <v>42</v>
      </c>
      <c r="S724" s="4" t="str">
        <f t="array" ref="S724:T724">_xlfn.TEXTSPLIT(R724,"/")</f>
        <v>film &amp; video</v>
      </c>
      <c r="T724" s="4" t="str"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11">
        <f>E725/D725*"100"</f>
        <v>270.40816326530609</v>
      </c>
      <c r="G725" t="s">
        <v>20</v>
      </c>
      <c r="H725">
        <v>144</v>
      </c>
      <c r="I725" s="9">
        <f t="shared" si="11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2">
        <f>(((L725/60)/60)/24)+DATE(1970,1,1)</f>
        <v>42431.25</v>
      </c>
      <c r="O725" s="12">
        <f>(((M725/60)/60)/24)+DATE(1970,1,1)</f>
        <v>42452.208333333328</v>
      </c>
      <c r="P725" t="b">
        <v>0</v>
      </c>
      <c r="Q725" t="b">
        <v>0</v>
      </c>
      <c r="R725" t="s">
        <v>33</v>
      </c>
      <c r="S725" s="4" t="str">
        <f t="array" ref="S725:T725">_xlfn.TEXTSPLIT(R725,"/")</f>
        <v>theater</v>
      </c>
      <c r="T725" s="4" t="str"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11">
        <f>E726/D726*"100"</f>
        <v>134.05952380952382</v>
      </c>
      <c r="G726" t="s">
        <v>20</v>
      </c>
      <c r="H726">
        <v>121</v>
      </c>
      <c r="I726" s="9">
        <f t="shared" si="11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2">
        <f>(((L726/60)/60)/24)+DATE(1970,1,1)</f>
        <v>41934.208333333336</v>
      </c>
      <c r="O726" s="12">
        <f>(((M726/60)/60)/24)+DATE(1970,1,1)</f>
        <v>41936.208333333336</v>
      </c>
      <c r="P726" t="b">
        <v>0</v>
      </c>
      <c r="Q726" t="b">
        <v>1</v>
      </c>
      <c r="R726" t="s">
        <v>33</v>
      </c>
      <c r="S726" s="4" t="str">
        <f t="array" ref="S726:T726">_xlfn.TEXTSPLIT(R726,"/")</f>
        <v>theater</v>
      </c>
      <c r="T726" s="4" t="str"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11">
        <f>E727/D727*"100"</f>
        <v>50.398033126293996</v>
      </c>
      <c r="G727" t="s">
        <v>14</v>
      </c>
      <c r="H727">
        <v>1596</v>
      </c>
      <c r="I727" s="9">
        <f t="shared" si="11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2">
        <f>(((L727/60)/60)/24)+DATE(1970,1,1)</f>
        <v>41958.25</v>
      </c>
      <c r="O727" s="12">
        <f>(((M727/60)/60)/24)+DATE(1970,1,1)</f>
        <v>41960.25</v>
      </c>
      <c r="P727" t="b">
        <v>0</v>
      </c>
      <c r="Q727" t="b">
        <v>0</v>
      </c>
      <c r="R727" t="s">
        <v>292</v>
      </c>
      <c r="S727" s="4" t="str">
        <f t="array" ref="S727:T727">_xlfn.TEXTSPLIT(R727,"/")</f>
        <v>games</v>
      </c>
      <c r="T727" s="4" t="str"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11">
        <f>E728/D728*"100"</f>
        <v>88.815837937384899</v>
      </c>
      <c r="G728" t="s">
        <v>74</v>
      </c>
      <c r="H728">
        <v>524</v>
      </c>
      <c r="I728" s="9">
        <f t="shared" si="11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2">
        <f>(((L728/60)/60)/24)+DATE(1970,1,1)</f>
        <v>40476.208333333336</v>
      </c>
      <c r="O728" s="12">
        <f>(((M728/60)/60)/24)+DATE(1970,1,1)</f>
        <v>40482.208333333336</v>
      </c>
      <c r="P728" t="b">
        <v>0</v>
      </c>
      <c r="Q728" t="b">
        <v>1</v>
      </c>
      <c r="R728" t="s">
        <v>33</v>
      </c>
      <c r="S728" s="4" t="str">
        <f t="array" ref="S728:T728">_xlfn.TEXTSPLIT(R728,"/")</f>
        <v>theater</v>
      </c>
      <c r="T728" s="4" t="str"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11">
        <f>E729/D729*"100"</f>
        <v>165</v>
      </c>
      <c r="G729" t="s">
        <v>20</v>
      </c>
      <c r="H729">
        <v>181</v>
      </c>
      <c r="I729" s="9">
        <f t="shared" si="11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2">
        <f>(((L729/60)/60)/24)+DATE(1970,1,1)</f>
        <v>43485.25</v>
      </c>
      <c r="O729" s="12">
        <f>(((M729/60)/60)/24)+DATE(1970,1,1)</f>
        <v>43543.208333333328</v>
      </c>
      <c r="P729" t="b">
        <v>0</v>
      </c>
      <c r="Q729" t="b">
        <v>0</v>
      </c>
      <c r="R729" t="s">
        <v>28</v>
      </c>
      <c r="S729" s="4" t="str">
        <f t="array" ref="S729:T729">_xlfn.TEXTSPLIT(R729,"/")</f>
        <v>technology</v>
      </c>
      <c r="T729" s="4" t="str"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11">
        <f>E730/D730*"100"</f>
        <v>17.5</v>
      </c>
      <c r="G730" t="s">
        <v>14</v>
      </c>
      <c r="H730">
        <v>10</v>
      </c>
      <c r="I730" s="9">
        <f t="shared" si="11"/>
        <v>73.5</v>
      </c>
      <c r="J730" t="s">
        <v>21</v>
      </c>
      <c r="K730" t="s">
        <v>22</v>
      </c>
      <c r="L730">
        <v>1464152400</v>
      </c>
      <c r="M730">
        <v>1465102800</v>
      </c>
      <c r="N730" s="12">
        <f>(((L730/60)/60)/24)+DATE(1970,1,1)</f>
        <v>42515.208333333328</v>
      </c>
      <c r="O730" s="12">
        <f>(((M730/60)/60)/24)+DATE(1970,1,1)</f>
        <v>42526.208333333328</v>
      </c>
      <c r="P730" t="b">
        <v>0</v>
      </c>
      <c r="Q730" t="b">
        <v>0</v>
      </c>
      <c r="R730" t="s">
        <v>33</v>
      </c>
      <c r="S730" s="4" t="str">
        <f t="array" ref="S730:T730">_xlfn.TEXTSPLIT(R730,"/")</f>
        <v>theater</v>
      </c>
      <c r="T730" s="4" t="str"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11">
        <f>E731/D731*"100"</f>
        <v>185.66071428571428</v>
      </c>
      <c r="G731" t="s">
        <v>20</v>
      </c>
      <c r="H731">
        <v>122</v>
      </c>
      <c r="I731" s="9">
        <f t="shared" si="11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2">
        <f>(((L731/60)/60)/24)+DATE(1970,1,1)</f>
        <v>41309.25</v>
      </c>
      <c r="O731" s="12">
        <f>(((M731/60)/60)/24)+DATE(1970,1,1)</f>
        <v>41311.25</v>
      </c>
      <c r="P731" t="b">
        <v>0</v>
      </c>
      <c r="Q731" t="b">
        <v>0</v>
      </c>
      <c r="R731" t="s">
        <v>53</v>
      </c>
      <c r="S731" s="4" t="str">
        <f t="array" ref="S731:T731">_xlfn.TEXTSPLIT(R731,"/")</f>
        <v>film &amp; video</v>
      </c>
      <c r="T731" s="4" t="str"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11">
        <f>E732/D732*"100"</f>
        <v>412.6631944444444</v>
      </c>
      <c r="G732" t="s">
        <v>20</v>
      </c>
      <c r="H732">
        <v>1071</v>
      </c>
      <c r="I732" s="9">
        <f t="shared" si="11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2">
        <f>(((L732/60)/60)/24)+DATE(1970,1,1)</f>
        <v>42147.208333333328</v>
      </c>
      <c r="O732" s="12">
        <f>(((M732/60)/60)/24)+DATE(1970,1,1)</f>
        <v>42153.208333333328</v>
      </c>
      <c r="P732" t="b">
        <v>0</v>
      </c>
      <c r="Q732" t="b">
        <v>0</v>
      </c>
      <c r="R732" t="s">
        <v>65</v>
      </c>
      <c r="S732" s="4" t="str">
        <f t="array" ref="S732:T732">_xlfn.TEXTSPLIT(R732,"/")</f>
        <v>technology</v>
      </c>
      <c r="T732" s="4" t="str"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11">
        <f>E733/D733*"100"</f>
        <v>90.25</v>
      </c>
      <c r="G733" t="s">
        <v>74</v>
      </c>
      <c r="H733">
        <v>219</v>
      </c>
      <c r="I733" s="9">
        <f t="shared" si="11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2">
        <f>(((L733/60)/60)/24)+DATE(1970,1,1)</f>
        <v>42939.208333333328</v>
      </c>
      <c r="O733" s="12">
        <f>(((M733/60)/60)/24)+DATE(1970,1,1)</f>
        <v>42940.208333333328</v>
      </c>
      <c r="P733" t="b">
        <v>0</v>
      </c>
      <c r="Q733" t="b">
        <v>0</v>
      </c>
      <c r="R733" t="s">
        <v>28</v>
      </c>
      <c r="S733" s="4" t="str">
        <f t="array" ref="S733:T733">_xlfn.TEXTSPLIT(R733,"/")</f>
        <v>technology</v>
      </c>
      <c r="T733" s="4" t="str"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11">
        <f>E734/D734*"100"</f>
        <v>91.984615384615381</v>
      </c>
      <c r="G734" t="s">
        <v>14</v>
      </c>
      <c r="H734">
        <v>1121</v>
      </c>
      <c r="I734" s="9">
        <f t="shared" si="11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2">
        <f>(((L734/60)/60)/24)+DATE(1970,1,1)</f>
        <v>42816.208333333328</v>
      </c>
      <c r="O734" s="12">
        <f>(((M734/60)/60)/24)+DATE(1970,1,1)</f>
        <v>42839.208333333328</v>
      </c>
      <c r="P734" t="b">
        <v>0</v>
      </c>
      <c r="Q734" t="b">
        <v>1</v>
      </c>
      <c r="R734" t="s">
        <v>23</v>
      </c>
      <c r="S734" s="4" t="str">
        <f t="array" ref="S734:T734">_xlfn.TEXTSPLIT(R734,"/")</f>
        <v>music</v>
      </c>
      <c r="T734" s="4" t="str"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11">
        <f>E735/D735*"100"</f>
        <v>527.00632911392404</v>
      </c>
      <c r="G735" t="s">
        <v>20</v>
      </c>
      <c r="H735">
        <v>980</v>
      </c>
      <c r="I735" s="9">
        <f t="shared" si="11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2">
        <f>(((L735/60)/60)/24)+DATE(1970,1,1)</f>
        <v>41844.208333333336</v>
      </c>
      <c r="O735" s="12">
        <f>(((M735/60)/60)/24)+DATE(1970,1,1)</f>
        <v>41857.208333333336</v>
      </c>
      <c r="P735" t="b">
        <v>0</v>
      </c>
      <c r="Q735" t="b">
        <v>0</v>
      </c>
      <c r="R735" t="s">
        <v>148</v>
      </c>
      <c r="S735" s="4" t="str">
        <f t="array" ref="S735:T735">_xlfn.TEXTSPLIT(R735,"/")</f>
        <v>music</v>
      </c>
      <c r="T735" s="4" t="str"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11">
        <f>E736/D736*"100"</f>
        <v>319.14285714285711</v>
      </c>
      <c r="G736" t="s">
        <v>20</v>
      </c>
      <c r="H736">
        <v>536</v>
      </c>
      <c r="I736" s="9">
        <f t="shared" si="11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2">
        <f>(((L736/60)/60)/24)+DATE(1970,1,1)</f>
        <v>42763.25</v>
      </c>
      <c r="O736" s="12">
        <f>(((M736/60)/60)/24)+DATE(1970,1,1)</f>
        <v>42775.25</v>
      </c>
      <c r="P736" t="b">
        <v>0</v>
      </c>
      <c r="Q736" t="b">
        <v>1</v>
      </c>
      <c r="R736" t="s">
        <v>33</v>
      </c>
      <c r="S736" s="4" t="str">
        <f t="array" ref="S736:T736">_xlfn.TEXTSPLIT(R736,"/")</f>
        <v>theater</v>
      </c>
      <c r="T736" s="4" t="str"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11">
        <f>E737/D737*"100"</f>
        <v>354.18867924528303</v>
      </c>
      <c r="G737" t="s">
        <v>20</v>
      </c>
      <c r="H737">
        <v>1991</v>
      </c>
      <c r="I737" s="9">
        <f t="shared" si="11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2">
        <f>(((L737/60)/60)/24)+DATE(1970,1,1)</f>
        <v>42459.208333333328</v>
      </c>
      <c r="O737" s="12">
        <f>(((M737/60)/60)/24)+DATE(1970,1,1)</f>
        <v>42466.208333333328</v>
      </c>
      <c r="P737" t="b">
        <v>0</v>
      </c>
      <c r="Q737" t="b">
        <v>0</v>
      </c>
      <c r="R737" t="s">
        <v>122</v>
      </c>
      <c r="S737" s="4" t="str">
        <f t="array" ref="S737:T737">_xlfn.TEXTSPLIT(R737,"/")</f>
        <v>photography</v>
      </c>
      <c r="T737" s="4" t="str"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11">
        <f>E738/D738*"100"</f>
        <v>32.896103896103895</v>
      </c>
      <c r="G738" t="s">
        <v>74</v>
      </c>
      <c r="H738">
        <v>29</v>
      </c>
      <c r="I738" s="9">
        <f t="shared" si="11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2">
        <f>(((L738/60)/60)/24)+DATE(1970,1,1)</f>
        <v>42055.25</v>
      </c>
      <c r="O738" s="12">
        <f>(((M738/60)/60)/24)+DATE(1970,1,1)</f>
        <v>42059.25</v>
      </c>
      <c r="P738" t="b">
        <v>0</v>
      </c>
      <c r="Q738" t="b">
        <v>0</v>
      </c>
      <c r="R738" t="s">
        <v>68</v>
      </c>
      <c r="S738" s="4" t="str">
        <f t="array" ref="S738:T738">_xlfn.TEXTSPLIT(R738,"/")</f>
        <v>publishing</v>
      </c>
      <c r="T738" s="4" t="str"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11">
        <f>E739/D739*"100"</f>
        <v>135.8918918918919</v>
      </c>
      <c r="G739" t="s">
        <v>20</v>
      </c>
      <c r="H739">
        <v>180</v>
      </c>
      <c r="I739" s="9">
        <f t="shared" si="11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2">
        <f>(((L739/60)/60)/24)+DATE(1970,1,1)</f>
        <v>42685.25</v>
      </c>
      <c r="O739" s="12">
        <f>(((M739/60)/60)/24)+DATE(1970,1,1)</f>
        <v>42697.25</v>
      </c>
      <c r="P739" t="b">
        <v>0</v>
      </c>
      <c r="Q739" t="b">
        <v>0</v>
      </c>
      <c r="R739" t="s">
        <v>60</v>
      </c>
      <c r="S739" s="4" t="str">
        <f t="array" ref="S739:T739">_xlfn.TEXTSPLIT(R739,"/")</f>
        <v>music</v>
      </c>
      <c r="T739" s="4" t="str"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11">
        <f>E740/D740*"100"</f>
        <v>2.0843373493975905</v>
      </c>
      <c r="G740" t="s">
        <v>14</v>
      </c>
      <c r="H740">
        <v>15</v>
      </c>
      <c r="I740" s="9">
        <f t="shared" si="11"/>
        <v>103.8</v>
      </c>
      <c r="J740" t="s">
        <v>21</v>
      </c>
      <c r="K740" t="s">
        <v>22</v>
      </c>
      <c r="L740">
        <v>1416117600</v>
      </c>
      <c r="M740">
        <v>1418018400</v>
      </c>
      <c r="N740" s="12">
        <f>(((L740/60)/60)/24)+DATE(1970,1,1)</f>
        <v>41959.25</v>
      </c>
      <c r="O740" s="12">
        <f>(((M740/60)/60)/24)+DATE(1970,1,1)</f>
        <v>41981.25</v>
      </c>
      <c r="P740" t="b">
        <v>0</v>
      </c>
      <c r="Q740" t="b">
        <v>1</v>
      </c>
      <c r="R740" t="s">
        <v>33</v>
      </c>
      <c r="S740" s="4" t="str">
        <f t="array" ref="S740:T740">_xlfn.TEXTSPLIT(R740,"/")</f>
        <v>theater</v>
      </c>
      <c r="T740" s="4" t="str"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11">
        <f>E741/D741*"100"</f>
        <v>61</v>
      </c>
      <c r="G741" t="s">
        <v>14</v>
      </c>
      <c r="H741">
        <v>191</v>
      </c>
      <c r="I741" s="9">
        <f t="shared" si="11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2">
        <f>(((L741/60)/60)/24)+DATE(1970,1,1)</f>
        <v>41089.208333333336</v>
      </c>
      <c r="O741" s="12">
        <f>(((M741/60)/60)/24)+DATE(1970,1,1)</f>
        <v>41090.208333333336</v>
      </c>
      <c r="P741" t="b">
        <v>0</v>
      </c>
      <c r="Q741" t="b">
        <v>0</v>
      </c>
      <c r="R741" t="s">
        <v>60</v>
      </c>
      <c r="S741" s="4" t="str">
        <f t="array" ref="S741:T741">_xlfn.TEXTSPLIT(R741,"/")</f>
        <v>music</v>
      </c>
      <c r="T741" s="4" t="str"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11">
        <f>E742/D742*"100"</f>
        <v>30.037735849056602</v>
      </c>
      <c r="G742" t="s">
        <v>14</v>
      </c>
      <c r="H742">
        <v>16</v>
      </c>
      <c r="I742" s="9">
        <f t="shared" si="11"/>
        <v>99.5</v>
      </c>
      <c r="J742" t="s">
        <v>21</v>
      </c>
      <c r="K742" t="s">
        <v>22</v>
      </c>
      <c r="L742">
        <v>1486101600</v>
      </c>
      <c r="M742">
        <v>1486360800</v>
      </c>
      <c r="N742" s="12">
        <f>(((L742/60)/60)/24)+DATE(1970,1,1)</f>
        <v>42769.25</v>
      </c>
      <c r="O742" s="12">
        <f>(((M742/60)/60)/24)+DATE(1970,1,1)</f>
        <v>42772.25</v>
      </c>
      <c r="P742" t="b">
        <v>0</v>
      </c>
      <c r="Q742" t="b">
        <v>0</v>
      </c>
      <c r="R742" t="s">
        <v>33</v>
      </c>
      <c r="S742" s="4" t="str">
        <f t="array" ref="S742:T742">_xlfn.TEXTSPLIT(R742,"/")</f>
        <v>theater</v>
      </c>
      <c r="T742" s="4" t="str"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11">
        <f>E743/D743*"100"</f>
        <v>1179.1666666666665</v>
      </c>
      <c r="G743" t="s">
        <v>20</v>
      </c>
      <c r="H743">
        <v>130</v>
      </c>
      <c r="I743" s="9">
        <f t="shared" si="11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2">
        <f>(((L743/60)/60)/24)+DATE(1970,1,1)</f>
        <v>40321.208333333336</v>
      </c>
      <c r="O743" s="12">
        <f>(((M743/60)/60)/24)+DATE(1970,1,1)</f>
        <v>40322.208333333336</v>
      </c>
      <c r="P743" t="b">
        <v>0</v>
      </c>
      <c r="Q743" t="b">
        <v>0</v>
      </c>
      <c r="R743" t="s">
        <v>33</v>
      </c>
      <c r="S743" s="4" t="str">
        <f t="array" ref="S743:T743">_xlfn.TEXTSPLIT(R743,"/")</f>
        <v>theater</v>
      </c>
      <c r="T743" s="4" t="str"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11">
        <f>E744/D744*"100"</f>
        <v>1126.0833333333335</v>
      </c>
      <c r="G744" t="s">
        <v>20</v>
      </c>
      <c r="H744">
        <v>122</v>
      </c>
      <c r="I744" s="9">
        <f t="shared" si="11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2">
        <f>(((L744/60)/60)/24)+DATE(1970,1,1)</f>
        <v>40197.25</v>
      </c>
      <c r="O744" s="12">
        <f>(((M744/60)/60)/24)+DATE(1970,1,1)</f>
        <v>40239.25</v>
      </c>
      <c r="P744" t="b">
        <v>0</v>
      </c>
      <c r="Q744" t="b">
        <v>0</v>
      </c>
      <c r="R744" t="s">
        <v>50</v>
      </c>
      <c r="S744" s="4" t="str">
        <f t="array" ref="S744:T744">_xlfn.TEXTSPLIT(R744,"/")</f>
        <v>music</v>
      </c>
      <c r="T744" s="4" t="str"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11">
        <f>E745/D745*"100"</f>
        <v>12.923076923076923</v>
      </c>
      <c r="G745" t="s">
        <v>14</v>
      </c>
      <c r="H745">
        <v>17</v>
      </c>
      <c r="I745" s="9">
        <f t="shared" si="11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2">
        <f>(((L745/60)/60)/24)+DATE(1970,1,1)</f>
        <v>42298.208333333328</v>
      </c>
      <c r="O745" s="12">
        <f>(((M745/60)/60)/24)+DATE(1970,1,1)</f>
        <v>42304.208333333328</v>
      </c>
      <c r="P745" t="b">
        <v>0</v>
      </c>
      <c r="Q745" t="b">
        <v>1</v>
      </c>
      <c r="R745" t="s">
        <v>33</v>
      </c>
      <c r="S745" s="4" t="str">
        <f t="array" ref="S745:T745">_xlfn.TEXTSPLIT(R745,"/")</f>
        <v>theater</v>
      </c>
      <c r="T745" s="4" t="str"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11">
        <f>E746/D746*"100"</f>
        <v>712</v>
      </c>
      <c r="G746" t="s">
        <v>20</v>
      </c>
      <c r="H746">
        <v>140</v>
      </c>
      <c r="I746" s="9">
        <f t="shared" si="11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2">
        <f>(((L746/60)/60)/24)+DATE(1970,1,1)</f>
        <v>43322.208333333328</v>
      </c>
      <c r="O746" s="12">
        <f>(((M746/60)/60)/24)+DATE(1970,1,1)</f>
        <v>43324.208333333328</v>
      </c>
      <c r="P746" t="b">
        <v>0</v>
      </c>
      <c r="Q746" t="b">
        <v>1</v>
      </c>
      <c r="R746" t="s">
        <v>33</v>
      </c>
      <c r="S746" s="4" t="str">
        <f t="array" ref="S746:T746">_xlfn.TEXTSPLIT(R746,"/")</f>
        <v>theater</v>
      </c>
      <c r="T746" s="4" t="str"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11">
        <f>E747/D747*"100"</f>
        <v>30.304347826086957</v>
      </c>
      <c r="G747" t="s">
        <v>14</v>
      </c>
      <c r="H747">
        <v>34</v>
      </c>
      <c r="I747" s="9">
        <f t="shared" si="11"/>
        <v>61.5</v>
      </c>
      <c r="J747" t="s">
        <v>21</v>
      </c>
      <c r="K747" t="s">
        <v>22</v>
      </c>
      <c r="L747">
        <v>1275195600</v>
      </c>
      <c r="M747">
        <v>1277528400</v>
      </c>
      <c r="N747" s="12">
        <f>(((L747/60)/60)/24)+DATE(1970,1,1)</f>
        <v>40328.208333333336</v>
      </c>
      <c r="O747" s="12">
        <f>(((M747/60)/60)/24)+DATE(1970,1,1)</f>
        <v>40355.208333333336</v>
      </c>
      <c r="P747" t="b">
        <v>0</v>
      </c>
      <c r="Q747" t="b">
        <v>0</v>
      </c>
      <c r="R747" t="s">
        <v>65</v>
      </c>
      <c r="S747" s="4" t="str">
        <f t="array" ref="S747:T747">_xlfn.TEXTSPLIT(R747,"/")</f>
        <v>technology</v>
      </c>
      <c r="T747" s="4" t="str"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11">
        <f>E748/D748*"100"</f>
        <v>212.50896057347671</v>
      </c>
      <c r="G748" t="s">
        <v>20</v>
      </c>
      <c r="H748">
        <v>3388</v>
      </c>
      <c r="I748" s="9">
        <f t="shared" si="11"/>
        <v>35</v>
      </c>
      <c r="J748" t="s">
        <v>21</v>
      </c>
      <c r="K748" t="s">
        <v>22</v>
      </c>
      <c r="L748">
        <v>1318136400</v>
      </c>
      <c r="M748">
        <v>1318568400</v>
      </c>
      <c r="N748" s="12">
        <f>(((L748/60)/60)/24)+DATE(1970,1,1)</f>
        <v>40825.208333333336</v>
      </c>
      <c r="O748" s="12">
        <f>(((M748/60)/60)/24)+DATE(1970,1,1)</f>
        <v>40830.208333333336</v>
      </c>
      <c r="P748" t="b">
        <v>0</v>
      </c>
      <c r="Q748" t="b">
        <v>0</v>
      </c>
      <c r="R748" t="s">
        <v>28</v>
      </c>
      <c r="S748" s="4" t="str">
        <f t="array" ref="S748:T748">_xlfn.TEXTSPLIT(R748,"/")</f>
        <v>technology</v>
      </c>
      <c r="T748" s="4" t="str"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11">
        <f>E749/D749*"100"</f>
        <v>228.85714285714286</v>
      </c>
      <c r="G749" t="s">
        <v>20</v>
      </c>
      <c r="H749">
        <v>280</v>
      </c>
      <c r="I749" s="9">
        <f t="shared" si="11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2">
        <f>(((L749/60)/60)/24)+DATE(1970,1,1)</f>
        <v>40423.208333333336</v>
      </c>
      <c r="O749" s="12">
        <f>(((M749/60)/60)/24)+DATE(1970,1,1)</f>
        <v>40434.208333333336</v>
      </c>
      <c r="P749" t="b">
        <v>0</v>
      </c>
      <c r="Q749" t="b">
        <v>0</v>
      </c>
      <c r="R749" t="s">
        <v>33</v>
      </c>
      <c r="S749" s="4" t="str">
        <f t="array" ref="S749:T749">_xlfn.TEXTSPLIT(R749,"/")</f>
        <v>theater</v>
      </c>
      <c r="T749" s="4" t="str"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11">
        <f>E750/D750*"100"</f>
        <v>34.959979476654695</v>
      </c>
      <c r="G750" t="s">
        <v>74</v>
      </c>
      <c r="H750">
        <v>614</v>
      </c>
      <c r="I750" s="9">
        <f t="shared" si="11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2">
        <f>(((L750/60)/60)/24)+DATE(1970,1,1)</f>
        <v>40238.25</v>
      </c>
      <c r="O750" s="12">
        <f>(((M750/60)/60)/24)+DATE(1970,1,1)</f>
        <v>40263.208333333336</v>
      </c>
      <c r="P750" t="b">
        <v>0</v>
      </c>
      <c r="Q750" t="b">
        <v>1</v>
      </c>
      <c r="R750" t="s">
        <v>71</v>
      </c>
      <c r="S750" s="4" t="str">
        <f t="array" ref="S750:T750">_xlfn.TEXTSPLIT(R750,"/")</f>
        <v>film &amp; video</v>
      </c>
      <c r="T750" s="4" t="str"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11">
        <f>E751/D751*"100"</f>
        <v>157.29069767441862</v>
      </c>
      <c r="G751" t="s">
        <v>20</v>
      </c>
      <c r="H751">
        <v>366</v>
      </c>
      <c r="I751" s="9">
        <f t="shared" si="11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2">
        <f>(((L751/60)/60)/24)+DATE(1970,1,1)</f>
        <v>41920.208333333336</v>
      </c>
      <c r="O751" s="12">
        <f>(((M751/60)/60)/24)+DATE(1970,1,1)</f>
        <v>41932.208333333336</v>
      </c>
      <c r="P751" t="b">
        <v>0</v>
      </c>
      <c r="Q751" t="b">
        <v>1</v>
      </c>
      <c r="R751" t="s">
        <v>65</v>
      </c>
      <c r="S751" s="4" t="str">
        <f t="array" ref="S751:T751">_xlfn.TEXTSPLIT(R751,"/")</f>
        <v>technology</v>
      </c>
      <c r="T751" s="4" t="str"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11">
        <f>E752/D752*"100"</f>
        <v>1</v>
      </c>
      <c r="G752" t="s">
        <v>14</v>
      </c>
      <c r="H752">
        <v>1</v>
      </c>
      <c r="I752" s="9">
        <f t="shared" si="11"/>
        <v>1</v>
      </c>
      <c r="J752" t="s">
        <v>40</v>
      </c>
      <c r="K752" t="s">
        <v>41</v>
      </c>
      <c r="L752">
        <v>1277960400</v>
      </c>
      <c r="M752">
        <v>1280120400</v>
      </c>
      <c r="N752" s="12">
        <f>(((L752/60)/60)/24)+DATE(1970,1,1)</f>
        <v>40360.208333333336</v>
      </c>
      <c r="O752" s="12">
        <f>(((M752/60)/60)/24)+DATE(1970,1,1)</f>
        <v>40385.208333333336</v>
      </c>
      <c r="P752" t="b">
        <v>0</v>
      </c>
      <c r="Q752" t="b">
        <v>0</v>
      </c>
      <c r="R752" t="s">
        <v>50</v>
      </c>
      <c r="S752" s="4" t="str">
        <f t="array" ref="S752:T752">_xlfn.TEXTSPLIT(R752,"/")</f>
        <v>music</v>
      </c>
      <c r="T752" s="4" t="str"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11">
        <f>E753/D753*"100"</f>
        <v>232.30555555555554</v>
      </c>
      <c r="G753" t="s">
        <v>20</v>
      </c>
      <c r="H753">
        <v>270</v>
      </c>
      <c r="I753" s="9">
        <f t="shared" si="11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2">
        <f>(((L753/60)/60)/24)+DATE(1970,1,1)</f>
        <v>42446.208333333328</v>
      </c>
      <c r="O753" s="12">
        <f>(((M753/60)/60)/24)+DATE(1970,1,1)</f>
        <v>42461.208333333328</v>
      </c>
      <c r="P753" t="b">
        <v>1</v>
      </c>
      <c r="Q753" t="b">
        <v>1</v>
      </c>
      <c r="R753" t="s">
        <v>68</v>
      </c>
      <c r="S753" s="4" t="str">
        <f t="array" ref="S753:T753">_xlfn.TEXTSPLIT(R753,"/")</f>
        <v>publishing</v>
      </c>
      <c r="T753" s="4" t="str"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11">
        <f>E754/D754*"100"</f>
        <v>92.448275862068968</v>
      </c>
      <c r="G754" t="s">
        <v>74</v>
      </c>
      <c r="H754">
        <v>114</v>
      </c>
      <c r="I754" s="9">
        <f t="shared" si="11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2">
        <f>(((L754/60)/60)/24)+DATE(1970,1,1)</f>
        <v>40395.208333333336</v>
      </c>
      <c r="O754" s="12">
        <f>(((M754/60)/60)/24)+DATE(1970,1,1)</f>
        <v>40413.208333333336</v>
      </c>
      <c r="P754" t="b">
        <v>0</v>
      </c>
      <c r="Q754" t="b">
        <v>1</v>
      </c>
      <c r="R754" t="s">
        <v>33</v>
      </c>
      <c r="S754" s="4" t="str">
        <f t="array" ref="S754:T754">_xlfn.TEXTSPLIT(R754,"/")</f>
        <v>theater</v>
      </c>
      <c r="T754" s="4" t="str"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11">
        <f>E755/D755*"100"</f>
        <v>256.70212765957444</v>
      </c>
      <c r="G755" t="s">
        <v>20</v>
      </c>
      <c r="H755">
        <v>137</v>
      </c>
      <c r="I755" s="9">
        <f t="shared" si="11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2">
        <f>(((L755/60)/60)/24)+DATE(1970,1,1)</f>
        <v>40321.208333333336</v>
      </c>
      <c r="O755" s="12">
        <f>(((M755/60)/60)/24)+DATE(1970,1,1)</f>
        <v>40336.208333333336</v>
      </c>
      <c r="P755" t="b">
        <v>0</v>
      </c>
      <c r="Q755" t="b">
        <v>0</v>
      </c>
      <c r="R755" t="s">
        <v>122</v>
      </c>
      <c r="S755" s="4" t="str">
        <f t="array" ref="S755:T755">_xlfn.TEXTSPLIT(R755,"/")</f>
        <v>photography</v>
      </c>
      <c r="T755" s="4" t="str"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11">
        <f>E756/D756*"100"</f>
        <v>168.47017045454547</v>
      </c>
      <c r="G756" t="s">
        <v>20</v>
      </c>
      <c r="H756">
        <v>3205</v>
      </c>
      <c r="I756" s="9">
        <f t="shared" si="11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2">
        <f>(((L756/60)/60)/24)+DATE(1970,1,1)</f>
        <v>41210.208333333336</v>
      </c>
      <c r="O756" s="12">
        <f>(((M756/60)/60)/24)+DATE(1970,1,1)</f>
        <v>41263.25</v>
      </c>
      <c r="P756" t="b">
        <v>0</v>
      </c>
      <c r="Q756" t="b">
        <v>0</v>
      </c>
      <c r="R756" t="s">
        <v>33</v>
      </c>
      <c r="S756" s="4" t="str">
        <f t="array" ref="S756:T756">_xlfn.TEXTSPLIT(R756,"/")</f>
        <v>theater</v>
      </c>
      <c r="T756" s="4" t="str"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11">
        <f>E757/D757*"100"</f>
        <v>166.57777777777778</v>
      </c>
      <c r="G757" t="s">
        <v>20</v>
      </c>
      <c r="H757">
        <v>288</v>
      </c>
      <c r="I757" s="9">
        <f t="shared" si="11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2">
        <f>(((L757/60)/60)/24)+DATE(1970,1,1)</f>
        <v>43096.25</v>
      </c>
      <c r="O757" s="12">
        <f>(((M757/60)/60)/24)+DATE(1970,1,1)</f>
        <v>43108.25</v>
      </c>
      <c r="P757" t="b">
        <v>0</v>
      </c>
      <c r="Q757" t="b">
        <v>1</v>
      </c>
      <c r="R757" t="s">
        <v>33</v>
      </c>
      <c r="S757" s="4" t="str">
        <f t="array" ref="S757:T757">_xlfn.TEXTSPLIT(R757,"/")</f>
        <v>theater</v>
      </c>
      <c r="T757" s="4" t="str"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11">
        <f>E758/D758*"100"</f>
        <v>772.07692307692309</v>
      </c>
      <c r="G758" t="s">
        <v>20</v>
      </c>
      <c r="H758">
        <v>148</v>
      </c>
      <c r="I758" s="9">
        <f t="shared" si="11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2">
        <f>(((L758/60)/60)/24)+DATE(1970,1,1)</f>
        <v>42024.25</v>
      </c>
      <c r="O758" s="12">
        <f>(((M758/60)/60)/24)+DATE(1970,1,1)</f>
        <v>42030.25</v>
      </c>
      <c r="P758" t="b">
        <v>0</v>
      </c>
      <c r="Q758" t="b">
        <v>0</v>
      </c>
      <c r="R758" t="s">
        <v>33</v>
      </c>
      <c r="S758" s="4" t="str">
        <f t="array" ref="S758:T758">_xlfn.TEXTSPLIT(R758,"/")</f>
        <v>theater</v>
      </c>
      <c r="T758" s="4" t="str"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11">
        <f>E759/D759*"100"</f>
        <v>406.85714285714283</v>
      </c>
      <c r="G759" t="s">
        <v>20</v>
      </c>
      <c r="H759">
        <v>114</v>
      </c>
      <c r="I759" s="9">
        <f t="shared" si="11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2">
        <f>(((L759/60)/60)/24)+DATE(1970,1,1)</f>
        <v>40675.208333333336</v>
      </c>
      <c r="O759" s="12">
        <f>(((M759/60)/60)/24)+DATE(1970,1,1)</f>
        <v>40679.208333333336</v>
      </c>
      <c r="P759" t="b">
        <v>0</v>
      </c>
      <c r="Q759" t="b">
        <v>0</v>
      </c>
      <c r="R759" t="s">
        <v>53</v>
      </c>
      <c r="S759" s="4" t="str">
        <f t="array" ref="S759:T759">_xlfn.TEXTSPLIT(R759,"/")</f>
        <v>film &amp; video</v>
      </c>
      <c r="T759" s="4" t="str"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11">
        <f>E760/D760*"100"</f>
        <v>564.20608108108115</v>
      </c>
      <c r="G760" t="s">
        <v>20</v>
      </c>
      <c r="H760">
        <v>1518</v>
      </c>
      <c r="I760" s="9">
        <f t="shared" si="11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2">
        <f>(((L760/60)/60)/24)+DATE(1970,1,1)</f>
        <v>41936.208333333336</v>
      </c>
      <c r="O760" s="12">
        <f>(((M760/60)/60)/24)+DATE(1970,1,1)</f>
        <v>41945.208333333336</v>
      </c>
      <c r="P760" t="b">
        <v>0</v>
      </c>
      <c r="Q760" t="b">
        <v>0</v>
      </c>
      <c r="R760" t="s">
        <v>23</v>
      </c>
      <c r="S760" s="4" t="str">
        <f t="array" ref="S760:T760">_xlfn.TEXTSPLIT(R760,"/")</f>
        <v>music</v>
      </c>
      <c r="T760" s="4" t="str"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11">
        <f>E761/D761*"100"</f>
        <v>68.426865671641792</v>
      </c>
      <c r="G761" t="s">
        <v>14</v>
      </c>
      <c r="H761">
        <v>1274</v>
      </c>
      <c r="I761" s="9">
        <f t="shared" si="11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2">
        <f>(((L761/60)/60)/24)+DATE(1970,1,1)</f>
        <v>43136.25</v>
      </c>
      <c r="O761" s="12">
        <f>(((M761/60)/60)/24)+DATE(1970,1,1)</f>
        <v>43166.25</v>
      </c>
      <c r="P761" t="b">
        <v>0</v>
      </c>
      <c r="Q761" t="b">
        <v>0</v>
      </c>
      <c r="R761" t="s">
        <v>50</v>
      </c>
      <c r="S761" s="4" t="str">
        <f t="array" ref="S761:T761">_xlfn.TEXTSPLIT(R761,"/")</f>
        <v>music</v>
      </c>
      <c r="T761" s="4" t="str"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11">
        <f>E762/D762*"100"</f>
        <v>34.351966873706004</v>
      </c>
      <c r="G762" t="s">
        <v>14</v>
      </c>
      <c r="H762">
        <v>210</v>
      </c>
      <c r="I762" s="9">
        <f t="shared" si="11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2">
        <f>(((L762/60)/60)/24)+DATE(1970,1,1)</f>
        <v>43678.208333333328</v>
      </c>
      <c r="O762" s="12">
        <f>(((M762/60)/60)/24)+DATE(1970,1,1)</f>
        <v>43707.208333333328</v>
      </c>
      <c r="P762" t="b">
        <v>0</v>
      </c>
      <c r="Q762" t="b">
        <v>1</v>
      </c>
      <c r="R762" t="s">
        <v>89</v>
      </c>
      <c r="S762" s="4" t="str">
        <f t="array" ref="S762:T762">_xlfn.TEXTSPLIT(R762,"/")</f>
        <v>games</v>
      </c>
      <c r="T762" s="4" t="str"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11">
        <f>E763/D763*"100"</f>
        <v>655.4545454545455</v>
      </c>
      <c r="G763" t="s">
        <v>20</v>
      </c>
      <c r="H763">
        <v>166</v>
      </c>
      <c r="I763" s="9">
        <f t="shared" si="11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2">
        <f>(((L763/60)/60)/24)+DATE(1970,1,1)</f>
        <v>42938.208333333328</v>
      </c>
      <c r="O763" s="12">
        <f>(((M763/60)/60)/24)+DATE(1970,1,1)</f>
        <v>42943.208333333328</v>
      </c>
      <c r="P763" t="b">
        <v>0</v>
      </c>
      <c r="Q763" t="b">
        <v>0</v>
      </c>
      <c r="R763" t="s">
        <v>23</v>
      </c>
      <c r="S763" s="4" t="str">
        <f t="array" ref="S763:T763">_xlfn.TEXTSPLIT(R763,"/")</f>
        <v>music</v>
      </c>
      <c r="T763" s="4" t="str"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11">
        <f>E764/D764*"100"</f>
        <v>177.25714285714284</v>
      </c>
      <c r="G764" t="s">
        <v>20</v>
      </c>
      <c r="H764">
        <v>100</v>
      </c>
      <c r="I764" s="9">
        <f t="shared" si="11"/>
        <v>62.04</v>
      </c>
      <c r="J764" t="s">
        <v>26</v>
      </c>
      <c r="K764" t="s">
        <v>27</v>
      </c>
      <c r="L764">
        <v>1354082400</v>
      </c>
      <c r="M764">
        <v>1355032800</v>
      </c>
      <c r="N764" s="12">
        <f>(((L764/60)/60)/24)+DATE(1970,1,1)</f>
        <v>41241.25</v>
      </c>
      <c r="O764" s="12">
        <f>(((M764/60)/60)/24)+DATE(1970,1,1)</f>
        <v>41252.25</v>
      </c>
      <c r="P764" t="b">
        <v>0</v>
      </c>
      <c r="Q764" t="b">
        <v>0</v>
      </c>
      <c r="R764" t="s">
        <v>159</v>
      </c>
      <c r="S764" s="4" t="str">
        <f t="array" ref="S764:T764">_xlfn.TEXTSPLIT(R764,"/")</f>
        <v>music</v>
      </c>
      <c r="T764" s="4" t="str"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11">
        <f>E765/D765*"100"</f>
        <v>113.17857142857144</v>
      </c>
      <c r="G765" t="s">
        <v>20</v>
      </c>
      <c r="H765">
        <v>235</v>
      </c>
      <c r="I765" s="9">
        <f t="shared" si="11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2">
        <f>(((L765/60)/60)/24)+DATE(1970,1,1)</f>
        <v>41037.208333333336</v>
      </c>
      <c r="O765" s="12">
        <f>(((M765/60)/60)/24)+DATE(1970,1,1)</f>
        <v>41072.208333333336</v>
      </c>
      <c r="P765" t="b">
        <v>0</v>
      </c>
      <c r="Q765" t="b">
        <v>1</v>
      </c>
      <c r="R765" t="s">
        <v>33</v>
      </c>
      <c r="S765" s="4" t="str">
        <f t="array" ref="S765:T765">_xlfn.TEXTSPLIT(R765,"/")</f>
        <v>theater</v>
      </c>
      <c r="T765" s="4" t="str"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11">
        <f>E766/D766*"100"</f>
        <v>728.18181818181824</v>
      </c>
      <c r="G766" t="s">
        <v>20</v>
      </c>
      <c r="H766">
        <v>148</v>
      </c>
      <c r="I766" s="9">
        <f t="shared" si="11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2">
        <f>(((L766/60)/60)/24)+DATE(1970,1,1)</f>
        <v>40676.208333333336</v>
      </c>
      <c r="O766" s="12">
        <f>(((M766/60)/60)/24)+DATE(1970,1,1)</f>
        <v>40684.208333333336</v>
      </c>
      <c r="P766" t="b">
        <v>0</v>
      </c>
      <c r="Q766" t="b">
        <v>0</v>
      </c>
      <c r="R766" t="s">
        <v>23</v>
      </c>
      <c r="S766" s="4" t="str">
        <f t="array" ref="S766:T766">_xlfn.TEXTSPLIT(R766,"/")</f>
        <v>music</v>
      </c>
      <c r="T766" s="4" t="str"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11">
        <f>E767/D767*"100"</f>
        <v>208.33333333333334</v>
      </c>
      <c r="G767" t="s">
        <v>20</v>
      </c>
      <c r="H767">
        <v>198</v>
      </c>
      <c r="I767" s="9">
        <f t="shared" si="11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2">
        <f>(((L767/60)/60)/24)+DATE(1970,1,1)</f>
        <v>42840.208333333328</v>
      </c>
      <c r="O767" s="12">
        <f>(((M767/60)/60)/24)+DATE(1970,1,1)</f>
        <v>42865.208333333328</v>
      </c>
      <c r="P767" t="b">
        <v>1</v>
      </c>
      <c r="Q767" t="b">
        <v>1</v>
      </c>
      <c r="R767" t="s">
        <v>60</v>
      </c>
      <c r="S767" s="4" t="str">
        <f t="array" ref="S767:T767">_xlfn.TEXTSPLIT(R767,"/")</f>
        <v>music</v>
      </c>
      <c r="T767" s="4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11">
        <f>E768/D768*"100"</f>
        <v>31.171232876712331</v>
      </c>
      <c r="G768" t="s">
        <v>14</v>
      </c>
      <c r="H768">
        <v>248</v>
      </c>
      <c r="I768" s="9">
        <f t="shared" si="11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2">
        <f>(((L768/60)/60)/24)+DATE(1970,1,1)</f>
        <v>43362.208333333328</v>
      </c>
      <c r="O768" s="12">
        <f>(((M768/60)/60)/24)+DATE(1970,1,1)</f>
        <v>43363.208333333328</v>
      </c>
      <c r="P768" t="b">
        <v>0</v>
      </c>
      <c r="Q768" t="b">
        <v>0</v>
      </c>
      <c r="R768" t="s">
        <v>474</v>
      </c>
      <c r="S768" s="4" t="str">
        <f t="array" ref="S768:T768">_xlfn.TEXTSPLIT(R768,"/")</f>
        <v>film &amp; video</v>
      </c>
      <c r="T768" s="4" t="str"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11">
        <f>E769/D769*"100"</f>
        <v>56.967078189300416</v>
      </c>
      <c r="G769" t="s">
        <v>14</v>
      </c>
      <c r="H769">
        <v>513</v>
      </c>
      <c r="I769" s="9">
        <f t="shared" si="11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2">
        <f>(((L769/60)/60)/24)+DATE(1970,1,1)</f>
        <v>42283.208333333328</v>
      </c>
      <c r="O769" s="12">
        <f>(((M769/60)/60)/24)+DATE(1970,1,1)</f>
        <v>42328.25</v>
      </c>
      <c r="P769" t="b">
        <v>0</v>
      </c>
      <c r="Q769" t="b">
        <v>0</v>
      </c>
      <c r="R769" t="s">
        <v>206</v>
      </c>
      <c r="S769" s="4" t="str">
        <f t="array" ref="S769:T769">_xlfn.TEXTSPLIT(R769,"/")</f>
        <v>publishing</v>
      </c>
      <c r="T769" s="4" t="str"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11">
        <f>E770/D770*"100"</f>
        <v>231</v>
      </c>
      <c r="G770" t="s">
        <v>20</v>
      </c>
      <c r="H770">
        <v>150</v>
      </c>
      <c r="I770" s="9">
        <f t="shared" si="11"/>
        <v>73.92</v>
      </c>
      <c r="J770" t="s">
        <v>21</v>
      </c>
      <c r="K770" t="s">
        <v>22</v>
      </c>
      <c r="L770">
        <v>1386741600</v>
      </c>
      <c r="M770">
        <v>1388037600</v>
      </c>
      <c r="N770" s="12">
        <f>(((L770/60)/60)/24)+DATE(1970,1,1)</f>
        <v>41619.25</v>
      </c>
      <c r="O770" s="12">
        <f>(((M770/60)/60)/24)+DATE(1970,1,1)</f>
        <v>41634.25</v>
      </c>
      <c r="P770" t="b">
        <v>0</v>
      </c>
      <c r="Q770" t="b">
        <v>0</v>
      </c>
      <c r="R770" t="s">
        <v>33</v>
      </c>
      <c r="S770" s="4" t="str">
        <f t="array" ref="S770:T770">_xlfn.TEXTSPLIT(R770,"/")</f>
        <v>theater</v>
      </c>
      <c r="T770" s="4" t="str"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11">
        <f>E771/D771*"100"</f>
        <v>86.867834394904463</v>
      </c>
      <c r="G771" t="s">
        <v>14</v>
      </c>
      <c r="H771">
        <v>3410</v>
      </c>
      <c r="I771" s="9">
        <f t="shared" si="11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2">
        <f>(((L771/60)/60)/24)+DATE(1970,1,1)</f>
        <v>41501.208333333336</v>
      </c>
      <c r="O771" s="12">
        <f>(((M771/60)/60)/24)+DATE(1970,1,1)</f>
        <v>41527.208333333336</v>
      </c>
      <c r="P771" t="b">
        <v>0</v>
      </c>
      <c r="Q771" t="b">
        <v>0</v>
      </c>
      <c r="R771" t="s">
        <v>89</v>
      </c>
      <c r="S771" s="4" t="str">
        <f t="array" ref="S771:T771">_xlfn.TEXTSPLIT(R771,"/")</f>
        <v>games</v>
      </c>
      <c r="T771" s="4" t="str"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11">
        <f>E772/D772*"100"</f>
        <v>270.74418604651163</v>
      </c>
      <c r="G772" t="s">
        <v>20</v>
      </c>
      <c r="H772">
        <v>216</v>
      </c>
      <c r="I772" s="9">
        <f t="shared" ref="I772:I835" si="12">IFERROR(E772/H772,0)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2">
        <f>(((L772/60)/60)/24)+DATE(1970,1,1)</f>
        <v>41743.208333333336</v>
      </c>
      <c r="O772" s="12">
        <f>(((M772/60)/60)/24)+DATE(1970,1,1)</f>
        <v>41750.208333333336</v>
      </c>
      <c r="P772" t="b">
        <v>0</v>
      </c>
      <c r="Q772" t="b">
        <v>1</v>
      </c>
      <c r="R772" t="s">
        <v>33</v>
      </c>
      <c r="S772" s="4" t="str">
        <f t="array" ref="S772:T772">_xlfn.TEXTSPLIT(R772,"/")</f>
        <v>theater</v>
      </c>
      <c r="T772" s="4" t="str"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11">
        <f>E773/D773*"100"</f>
        <v>49.446428571428569</v>
      </c>
      <c r="G773" t="s">
        <v>74</v>
      </c>
      <c r="H773">
        <v>26</v>
      </c>
      <c r="I773" s="9">
        <f t="shared" si="12"/>
        <v>106.5</v>
      </c>
      <c r="J773" t="s">
        <v>21</v>
      </c>
      <c r="K773" t="s">
        <v>22</v>
      </c>
      <c r="L773">
        <v>1548482400</v>
      </c>
      <c r="M773">
        <v>1550815200</v>
      </c>
      <c r="N773" s="12">
        <f>(((L773/60)/60)/24)+DATE(1970,1,1)</f>
        <v>43491.25</v>
      </c>
      <c r="O773" s="12">
        <f>(((M773/60)/60)/24)+DATE(1970,1,1)</f>
        <v>43518.25</v>
      </c>
      <c r="P773" t="b">
        <v>0</v>
      </c>
      <c r="Q773" t="b">
        <v>0</v>
      </c>
      <c r="R773" t="s">
        <v>33</v>
      </c>
      <c r="S773" s="4" t="str">
        <f t="array" ref="S773:T773">_xlfn.TEXTSPLIT(R773,"/")</f>
        <v>theater</v>
      </c>
      <c r="T773" s="4" t="str"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11">
        <f>E774/D774*"100"</f>
        <v>113.3596256684492</v>
      </c>
      <c r="G774" t="s">
        <v>20</v>
      </c>
      <c r="H774">
        <v>5139</v>
      </c>
      <c r="I774" s="9">
        <f t="shared" si="12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2">
        <f>(((L774/60)/60)/24)+DATE(1970,1,1)</f>
        <v>43505.25</v>
      </c>
      <c r="O774" s="12">
        <f>(((M774/60)/60)/24)+DATE(1970,1,1)</f>
        <v>43509.25</v>
      </c>
      <c r="P774" t="b">
        <v>0</v>
      </c>
      <c r="Q774" t="b">
        <v>0</v>
      </c>
      <c r="R774" t="s">
        <v>60</v>
      </c>
      <c r="S774" s="4" t="str">
        <f t="array" ref="S774:T774">_xlfn.TEXTSPLIT(R774,"/")</f>
        <v>music</v>
      </c>
      <c r="T774" s="4" t="str"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11">
        <f>E775/D775*"100"</f>
        <v>190.55555555555554</v>
      </c>
      <c r="G775" t="s">
        <v>20</v>
      </c>
      <c r="H775">
        <v>2353</v>
      </c>
      <c r="I775" s="9">
        <f t="shared" si="12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2">
        <f>(((L775/60)/60)/24)+DATE(1970,1,1)</f>
        <v>42838.208333333328</v>
      </c>
      <c r="O775" s="12">
        <f>(((M775/60)/60)/24)+DATE(1970,1,1)</f>
        <v>42848.208333333328</v>
      </c>
      <c r="P775" t="b">
        <v>0</v>
      </c>
      <c r="Q775" t="b">
        <v>0</v>
      </c>
      <c r="R775" t="s">
        <v>33</v>
      </c>
      <c r="S775" s="4" t="str">
        <f t="array" ref="S775:T775">_xlfn.TEXTSPLIT(R775,"/")</f>
        <v>theater</v>
      </c>
      <c r="T775" s="4" t="str"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11">
        <f>E776/D776*"100"</f>
        <v>135.5</v>
      </c>
      <c r="G776" t="s">
        <v>20</v>
      </c>
      <c r="H776">
        <v>78</v>
      </c>
      <c r="I776" s="9">
        <f t="shared" si="12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2">
        <f>(((L776/60)/60)/24)+DATE(1970,1,1)</f>
        <v>42513.208333333328</v>
      </c>
      <c r="O776" s="12">
        <f>(((M776/60)/60)/24)+DATE(1970,1,1)</f>
        <v>42554.208333333328</v>
      </c>
      <c r="P776" t="b">
        <v>0</v>
      </c>
      <c r="Q776" t="b">
        <v>0</v>
      </c>
      <c r="R776" t="s">
        <v>28</v>
      </c>
      <c r="S776" s="4" t="str">
        <f t="array" ref="S776:T776">_xlfn.TEXTSPLIT(R776,"/")</f>
        <v>technology</v>
      </c>
      <c r="T776" s="4" t="str"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11">
        <f>E777/D777*"100"</f>
        <v>10.297872340425531</v>
      </c>
      <c r="G777" t="s">
        <v>14</v>
      </c>
      <c r="H777">
        <v>10</v>
      </c>
      <c r="I777" s="9">
        <f t="shared" si="12"/>
        <v>96.8</v>
      </c>
      <c r="J777" t="s">
        <v>21</v>
      </c>
      <c r="K777" t="s">
        <v>22</v>
      </c>
      <c r="L777">
        <v>1415253600</v>
      </c>
      <c r="M777">
        <v>1416117600</v>
      </c>
      <c r="N777" s="12">
        <f>(((L777/60)/60)/24)+DATE(1970,1,1)</f>
        <v>41949.25</v>
      </c>
      <c r="O777" s="12">
        <f>(((M777/60)/60)/24)+DATE(1970,1,1)</f>
        <v>41959.25</v>
      </c>
      <c r="P777" t="b">
        <v>0</v>
      </c>
      <c r="Q777" t="b">
        <v>0</v>
      </c>
      <c r="R777" t="s">
        <v>23</v>
      </c>
      <c r="S777" s="4" t="str">
        <f t="array" ref="S777:T777">_xlfn.TEXTSPLIT(R777,"/")</f>
        <v>music</v>
      </c>
      <c r="T777" s="4" t="str"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11">
        <f>E778/D778*"100"</f>
        <v>65.544223826714799</v>
      </c>
      <c r="G778" t="s">
        <v>14</v>
      </c>
      <c r="H778">
        <v>2201</v>
      </c>
      <c r="I778" s="9">
        <f t="shared" si="12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2">
        <f>(((L778/60)/60)/24)+DATE(1970,1,1)</f>
        <v>43650.208333333328</v>
      </c>
      <c r="O778" s="12">
        <f>(((M778/60)/60)/24)+DATE(1970,1,1)</f>
        <v>43668.208333333328</v>
      </c>
      <c r="P778" t="b">
        <v>0</v>
      </c>
      <c r="Q778" t="b">
        <v>0</v>
      </c>
      <c r="R778" t="s">
        <v>33</v>
      </c>
      <c r="S778" s="4" t="str">
        <f t="array" ref="S778:T778">_xlfn.TEXTSPLIT(R778,"/")</f>
        <v>theater</v>
      </c>
      <c r="T778" s="4" t="str"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11">
        <f>E779/D779*"100"</f>
        <v>49.026652452025587</v>
      </c>
      <c r="G779" t="s">
        <v>14</v>
      </c>
      <c r="H779">
        <v>676</v>
      </c>
      <c r="I779" s="9">
        <f t="shared" si="12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2">
        <f>(((L779/60)/60)/24)+DATE(1970,1,1)</f>
        <v>40809.208333333336</v>
      </c>
      <c r="O779" s="12">
        <f>(((M779/60)/60)/24)+DATE(1970,1,1)</f>
        <v>40838.208333333336</v>
      </c>
      <c r="P779" t="b">
        <v>0</v>
      </c>
      <c r="Q779" t="b">
        <v>0</v>
      </c>
      <c r="R779" t="s">
        <v>33</v>
      </c>
      <c r="S779" s="4" t="str">
        <f t="array" ref="S779:T779">_xlfn.TEXTSPLIT(R779,"/")</f>
        <v>theater</v>
      </c>
      <c r="T779" s="4" t="str"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11">
        <f>E780/D780*"100"</f>
        <v>787.92307692307691</v>
      </c>
      <c r="G780" t="s">
        <v>20</v>
      </c>
      <c r="H780">
        <v>174</v>
      </c>
      <c r="I780" s="9">
        <f t="shared" si="12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2">
        <f>(((L780/60)/60)/24)+DATE(1970,1,1)</f>
        <v>40768.208333333336</v>
      </c>
      <c r="O780" s="12">
        <f>(((M780/60)/60)/24)+DATE(1970,1,1)</f>
        <v>40773.208333333336</v>
      </c>
      <c r="P780" t="b">
        <v>0</v>
      </c>
      <c r="Q780" t="b">
        <v>0</v>
      </c>
      <c r="R780" t="s">
        <v>71</v>
      </c>
      <c r="S780" s="4" t="str">
        <f t="array" ref="S780:T780">_xlfn.TEXTSPLIT(R780,"/")</f>
        <v>film &amp; video</v>
      </c>
      <c r="T780" s="4" t="str"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11">
        <f>E781/D781*"100"</f>
        <v>80.306347746090154</v>
      </c>
      <c r="G781" t="s">
        <v>14</v>
      </c>
      <c r="H781">
        <v>831</v>
      </c>
      <c r="I781" s="9">
        <f t="shared" si="12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2">
        <f>(((L781/60)/60)/24)+DATE(1970,1,1)</f>
        <v>42230.208333333328</v>
      </c>
      <c r="O781" s="12">
        <f>(((M781/60)/60)/24)+DATE(1970,1,1)</f>
        <v>42239.208333333328</v>
      </c>
      <c r="P781" t="b">
        <v>0</v>
      </c>
      <c r="Q781" t="b">
        <v>1</v>
      </c>
      <c r="R781" t="s">
        <v>33</v>
      </c>
      <c r="S781" s="4" t="str">
        <f t="array" ref="S781:T781">_xlfn.TEXTSPLIT(R781,"/")</f>
        <v>theater</v>
      </c>
      <c r="T781" s="4" t="str"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11">
        <f>E782/D782*"100"</f>
        <v>106.29411764705883</v>
      </c>
      <c r="G782" t="s">
        <v>20</v>
      </c>
      <c r="H782">
        <v>164</v>
      </c>
      <c r="I782" s="9">
        <f t="shared" si="12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2">
        <f>(((L782/60)/60)/24)+DATE(1970,1,1)</f>
        <v>42573.208333333328</v>
      </c>
      <c r="O782" s="12">
        <f>(((M782/60)/60)/24)+DATE(1970,1,1)</f>
        <v>42592.208333333328</v>
      </c>
      <c r="P782" t="b">
        <v>0</v>
      </c>
      <c r="Q782" t="b">
        <v>1</v>
      </c>
      <c r="R782" t="s">
        <v>53</v>
      </c>
      <c r="S782" s="4" t="str">
        <f t="array" ref="S782:T782">_xlfn.TEXTSPLIT(R782,"/")</f>
        <v>film &amp; video</v>
      </c>
      <c r="T782" s="4" t="str"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11">
        <f>E783/D783*"100"</f>
        <v>50.735632183908038</v>
      </c>
      <c r="G783" t="s">
        <v>74</v>
      </c>
      <c r="H783">
        <v>56</v>
      </c>
      <c r="I783" s="9">
        <f t="shared" si="12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2">
        <f>(((L783/60)/60)/24)+DATE(1970,1,1)</f>
        <v>40482.208333333336</v>
      </c>
      <c r="O783" s="12">
        <f>(((M783/60)/60)/24)+DATE(1970,1,1)</f>
        <v>40533.25</v>
      </c>
      <c r="P783" t="b">
        <v>0</v>
      </c>
      <c r="Q783" t="b">
        <v>0</v>
      </c>
      <c r="R783" t="s">
        <v>33</v>
      </c>
      <c r="S783" s="4" t="str">
        <f t="array" ref="S783:T783">_xlfn.TEXTSPLIT(R783,"/")</f>
        <v>theater</v>
      </c>
      <c r="T783" s="4" t="str"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11">
        <f>E784/D784*"100"</f>
        <v>215.31372549019611</v>
      </c>
      <c r="G784" t="s">
        <v>20</v>
      </c>
      <c r="H784">
        <v>161</v>
      </c>
      <c r="I784" s="9">
        <f t="shared" si="12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2">
        <f>(((L784/60)/60)/24)+DATE(1970,1,1)</f>
        <v>40603.25</v>
      </c>
      <c r="O784" s="12">
        <f>(((M784/60)/60)/24)+DATE(1970,1,1)</f>
        <v>40631.208333333336</v>
      </c>
      <c r="P784" t="b">
        <v>0</v>
      </c>
      <c r="Q784" t="b">
        <v>1</v>
      </c>
      <c r="R784" t="s">
        <v>71</v>
      </c>
      <c r="S784" s="4" t="str">
        <f t="array" ref="S784:T784">_xlfn.TEXTSPLIT(R784,"/")</f>
        <v>film &amp; video</v>
      </c>
      <c r="T784" s="4" t="str"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11">
        <f>E785/D785*"100"</f>
        <v>141.22972972972974</v>
      </c>
      <c r="G785" t="s">
        <v>20</v>
      </c>
      <c r="H785">
        <v>138</v>
      </c>
      <c r="I785" s="9">
        <f t="shared" si="12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2">
        <f>(((L785/60)/60)/24)+DATE(1970,1,1)</f>
        <v>41625.25</v>
      </c>
      <c r="O785" s="12">
        <f>(((M785/60)/60)/24)+DATE(1970,1,1)</f>
        <v>41632.25</v>
      </c>
      <c r="P785" t="b">
        <v>0</v>
      </c>
      <c r="Q785" t="b">
        <v>0</v>
      </c>
      <c r="R785" t="s">
        <v>23</v>
      </c>
      <c r="S785" s="4" t="str">
        <f t="array" ref="S785:T785">_xlfn.TEXTSPLIT(R785,"/")</f>
        <v>music</v>
      </c>
      <c r="T785" s="4" t="str"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11">
        <f>E786/D786*"100"</f>
        <v>115.33745781777279</v>
      </c>
      <c r="G786" t="s">
        <v>20</v>
      </c>
      <c r="H786">
        <v>3308</v>
      </c>
      <c r="I786" s="9">
        <f t="shared" si="12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2">
        <f>(((L786/60)/60)/24)+DATE(1970,1,1)</f>
        <v>42435.25</v>
      </c>
      <c r="O786" s="12">
        <f>(((M786/60)/60)/24)+DATE(1970,1,1)</f>
        <v>42446.208333333328</v>
      </c>
      <c r="P786" t="b">
        <v>0</v>
      </c>
      <c r="Q786" t="b">
        <v>0</v>
      </c>
      <c r="R786" t="s">
        <v>28</v>
      </c>
      <c r="S786" s="4" t="str">
        <f t="array" ref="S786:T786">_xlfn.TEXTSPLIT(R786,"/")</f>
        <v>technology</v>
      </c>
      <c r="T786" s="4" t="str"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11">
        <f>E787/D787*"100"</f>
        <v>193.11940298507463</v>
      </c>
      <c r="G787" t="s">
        <v>20</v>
      </c>
      <c r="H787">
        <v>127</v>
      </c>
      <c r="I787" s="9">
        <f t="shared" si="12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2">
        <f>(((L787/60)/60)/24)+DATE(1970,1,1)</f>
        <v>43582.208333333328</v>
      </c>
      <c r="O787" s="12">
        <f>(((M787/60)/60)/24)+DATE(1970,1,1)</f>
        <v>43616.208333333328</v>
      </c>
      <c r="P787" t="b">
        <v>0</v>
      </c>
      <c r="Q787" t="b">
        <v>1</v>
      </c>
      <c r="R787" t="s">
        <v>71</v>
      </c>
      <c r="S787" s="4" t="str">
        <f t="array" ref="S787:T787">_xlfn.TEXTSPLIT(R787,"/")</f>
        <v>film &amp; video</v>
      </c>
      <c r="T787" s="4" t="str"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11">
        <f>E788/D788*"100"</f>
        <v>729.73333333333335</v>
      </c>
      <c r="G788" t="s">
        <v>20</v>
      </c>
      <c r="H788">
        <v>207</v>
      </c>
      <c r="I788" s="9">
        <f t="shared" si="12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2">
        <f>(((L788/60)/60)/24)+DATE(1970,1,1)</f>
        <v>43186.208333333328</v>
      </c>
      <c r="O788" s="12">
        <f>(((M788/60)/60)/24)+DATE(1970,1,1)</f>
        <v>43193.208333333328</v>
      </c>
      <c r="P788" t="b">
        <v>0</v>
      </c>
      <c r="Q788" t="b">
        <v>1</v>
      </c>
      <c r="R788" t="s">
        <v>159</v>
      </c>
      <c r="S788" s="4" t="str">
        <f t="array" ref="S788:T788">_xlfn.TEXTSPLIT(R788,"/")</f>
        <v>music</v>
      </c>
      <c r="T788" s="4" t="str"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11">
        <f>E789/D789*"100"</f>
        <v>99.66339869281046</v>
      </c>
      <c r="G789" t="s">
        <v>14</v>
      </c>
      <c r="H789">
        <v>859</v>
      </c>
      <c r="I789" s="9">
        <f t="shared" si="12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2">
        <f>(((L789/60)/60)/24)+DATE(1970,1,1)</f>
        <v>40684.208333333336</v>
      </c>
      <c r="O789" s="12">
        <f>(((M789/60)/60)/24)+DATE(1970,1,1)</f>
        <v>40693.208333333336</v>
      </c>
      <c r="P789" t="b">
        <v>0</v>
      </c>
      <c r="Q789" t="b">
        <v>0</v>
      </c>
      <c r="R789" t="s">
        <v>23</v>
      </c>
      <c r="S789" s="4" t="str">
        <f t="array" ref="S789:T789">_xlfn.TEXTSPLIT(R789,"/")</f>
        <v>music</v>
      </c>
      <c r="T789" s="4" t="str"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11">
        <f>E790/D790*"100"</f>
        <v>88.166666666666671</v>
      </c>
      <c r="G790" t="s">
        <v>47</v>
      </c>
      <c r="H790">
        <v>31</v>
      </c>
      <c r="I790" s="9">
        <f t="shared" si="12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2">
        <f>(((L790/60)/60)/24)+DATE(1970,1,1)</f>
        <v>41202.208333333336</v>
      </c>
      <c r="O790" s="12">
        <f>(((M790/60)/60)/24)+DATE(1970,1,1)</f>
        <v>41223.25</v>
      </c>
      <c r="P790" t="b">
        <v>0</v>
      </c>
      <c r="Q790" t="b">
        <v>0</v>
      </c>
      <c r="R790" t="s">
        <v>71</v>
      </c>
      <c r="S790" s="4" t="str">
        <f t="array" ref="S790:T790">_xlfn.TEXTSPLIT(R790,"/")</f>
        <v>film &amp; video</v>
      </c>
      <c r="T790" s="4" t="str"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11">
        <f>E791/D791*"100"</f>
        <v>37.233333333333334</v>
      </c>
      <c r="G791" t="s">
        <v>14</v>
      </c>
      <c r="H791">
        <v>45</v>
      </c>
      <c r="I791" s="9">
        <f t="shared" si="12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2">
        <f>(((L791/60)/60)/24)+DATE(1970,1,1)</f>
        <v>41786.208333333336</v>
      </c>
      <c r="O791" s="12">
        <f>(((M791/60)/60)/24)+DATE(1970,1,1)</f>
        <v>41823.208333333336</v>
      </c>
      <c r="P791" t="b">
        <v>0</v>
      </c>
      <c r="Q791" t="b">
        <v>0</v>
      </c>
      <c r="R791" t="s">
        <v>33</v>
      </c>
      <c r="S791" s="4" t="str">
        <f t="array" ref="S791:T791">_xlfn.TEXTSPLIT(R791,"/")</f>
        <v>theater</v>
      </c>
      <c r="T791" s="4" t="str"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11">
        <f>E792/D792*"100"</f>
        <v>30.540075309306079</v>
      </c>
      <c r="G792" t="s">
        <v>74</v>
      </c>
      <c r="H792">
        <v>1113</v>
      </c>
      <c r="I792" s="9">
        <f t="shared" si="12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2">
        <f>(((L792/60)/60)/24)+DATE(1970,1,1)</f>
        <v>40223.25</v>
      </c>
      <c r="O792" s="12">
        <f>(((M792/60)/60)/24)+DATE(1970,1,1)</f>
        <v>40229.25</v>
      </c>
      <c r="P792" t="b">
        <v>0</v>
      </c>
      <c r="Q792" t="b">
        <v>0</v>
      </c>
      <c r="R792" t="s">
        <v>33</v>
      </c>
      <c r="S792" s="4" t="str">
        <f t="array" ref="S792:T792">_xlfn.TEXTSPLIT(R792,"/")</f>
        <v>theater</v>
      </c>
      <c r="T792" s="4" t="str"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11">
        <f>E793/D793*"100"</f>
        <v>25.714285714285712</v>
      </c>
      <c r="G793" t="s">
        <v>14</v>
      </c>
      <c r="H793">
        <v>6</v>
      </c>
      <c r="I793" s="9">
        <f t="shared" si="12"/>
        <v>90</v>
      </c>
      <c r="J793" t="s">
        <v>21</v>
      </c>
      <c r="K793" t="s">
        <v>22</v>
      </c>
      <c r="L793">
        <v>1481436000</v>
      </c>
      <c r="M793">
        <v>1482818400</v>
      </c>
      <c r="N793" s="12">
        <f>(((L793/60)/60)/24)+DATE(1970,1,1)</f>
        <v>42715.25</v>
      </c>
      <c r="O793" s="12">
        <f>(((M793/60)/60)/24)+DATE(1970,1,1)</f>
        <v>42731.25</v>
      </c>
      <c r="P793" t="b">
        <v>0</v>
      </c>
      <c r="Q793" t="b">
        <v>0</v>
      </c>
      <c r="R793" t="s">
        <v>17</v>
      </c>
      <c r="S793" s="4" t="str">
        <f t="array" ref="S793:T793">_xlfn.TEXTSPLIT(R793,"/")</f>
        <v>food</v>
      </c>
      <c r="T793" s="4" t="str"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11">
        <f>E794/D794*"100"</f>
        <v>34</v>
      </c>
      <c r="G794" t="s">
        <v>14</v>
      </c>
      <c r="H794">
        <v>7</v>
      </c>
      <c r="I794" s="9">
        <f t="shared" si="12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2">
        <f>(((L794/60)/60)/24)+DATE(1970,1,1)</f>
        <v>41451.208333333336</v>
      </c>
      <c r="O794" s="12">
        <f>(((M794/60)/60)/24)+DATE(1970,1,1)</f>
        <v>41479.208333333336</v>
      </c>
      <c r="P794" t="b">
        <v>0</v>
      </c>
      <c r="Q794" t="b">
        <v>1</v>
      </c>
      <c r="R794" t="s">
        <v>33</v>
      </c>
      <c r="S794" s="4" t="str">
        <f t="array" ref="S794:T794">_xlfn.TEXTSPLIT(R794,"/")</f>
        <v>theater</v>
      </c>
      <c r="T794" s="4" t="str"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11">
        <f>E795/D795*"100"</f>
        <v>1185.909090909091</v>
      </c>
      <c r="G795" t="s">
        <v>20</v>
      </c>
      <c r="H795">
        <v>181</v>
      </c>
      <c r="I795" s="9">
        <f t="shared" si="12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2">
        <f>(((L795/60)/60)/24)+DATE(1970,1,1)</f>
        <v>41450.208333333336</v>
      </c>
      <c r="O795" s="12">
        <f>(((M795/60)/60)/24)+DATE(1970,1,1)</f>
        <v>41454.208333333336</v>
      </c>
      <c r="P795" t="b">
        <v>0</v>
      </c>
      <c r="Q795" t="b">
        <v>0</v>
      </c>
      <c r="R795" t="s">
        <v>68</v>
      </c>
      <c r="S795" s="4" t="str">
        <f t="array" ref="S795:T795">_xlfn.TEXTSPLIT(R795,"/")</f>
        <v>publishing</v>
      </c>
      <c r="T795" s="4" t="str"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11">
        <f>E796/D796*"100"</f>
        <v>125.39393939393939</v>
      </c>
      <c r="G796" t="s">
        <v>20</v>
      </c>
      <c r="H796">
        <v>110</v>
      </c>
      <c r="I796" s="9">
        <f t="shared" si="12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2">
        <f>(((L796/60)/60)/24)+DATE(1970,1,1)</f>
        <v>43091.25</v>
      </c>
      <c r="O796" s="12">
        <f>(((M796/60)/60)/24)+DATE(1970,1,1)</f>
        <v>43103.25</v>
      </c>
      <c r="P796" t="b">
        <v>0</v>
      </c>
      <c r="Q796" t="b">
        <v>0</v>
      </c>
      <c r="R796" t="s">
        <v>23</v>
      </c>
      <c r="S796" s="4" t="str">
        <f t="array" ref="S796:T796">_xlfn.TEXTSPLIT(R796,"/")</f>
        <v>music</v>
      </c>
      <c r="T796" s="4" t="str"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11">
        <f>E797/D797*"100"</f>
        <v>14.394366197183098</v>
      </c>
      <c r="G797" t="s">
        <v>14</v>
      </c>
      <c r="H797">
        <v>31</v>
      </c>
      <c r="I797" s="9">
        <f t="shared" si="12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2">
        <f>(((L797/60)/60)/24)+DATE(1970,1,1)</f>
        <v>42675.208333333328</v>
      </c>
      <c r="O797" s="12">
        <f>(((M797/60)/60)/24)+DATE(1970,1,1)</f>
        <v>42678.208333333328</v>
      </c>
      <c r="P797" t="b">
        <v>0</v>
      </c>
      <c r="Q797" t="b">
        <v>0</v>
      </c>
      <c r="R797" t="s">
        <v>53</v>
      </c>
      <c r="S797" s="4" t="str">
        <f t="array" ref="S797:T797">_xlfn.TEXTSPLIT(R797,"/")</f>
        <v>film &amp; video</v>
      </c>
      <c r="T797" s="4" t="str"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11">
        <f>E798/D798*"100"</f>
        <v>54.807692307692314</v>
      </c>
      <c r="G798" t="s">
        <v>14</v>
      </c>
      <c r="H798">
        <v>78</v>
      </c>
      <c r="I798" s="9">
        <f t="shared" si="12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2">
        <f>(((L798/60)/60)/24)+DATE(1970,1,1)</f>
        <v>41859.208333333336</v>
      </c>
      <c r="O798" s="12">
        <f>(((M798/60)/60)/24)+DATE(1970,1,1)</f>
        <v>41866.208333333336</v>
      </c>
      <c r="P798" t="b">
        <v>0</v>
      </c>
      <c r="Q798" t="b">
        <v>1</v>
      </c>
      <c r="R798" t="s">
        <v>292</v>
      </c>
      <c r="S798" s="4" t="str">
        <f t="array" ref="S798:T798">_xlfn.TEXTSPLIT(R798,"/")</f>
        <v>games</v>
      </c>
      <c r="T798" s="4" t="str"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11">
        <f>E799/D799*"100"</f>
        <v>109.63157894736841</v>
      </c>
      <c r="G799" t="s">
        <v>20</v>
      </c>
      <c r="H799">
        <v>185</v>
      </c>
      <c r="I799" s="9">
        <f t="shared" si="12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2">
        <f>(((L799/60)/60)/24)+DATE(1970,1,1)</f>
        <v>43464.25</v>
      </c>
      <c r="O799" s="12">
        <f>(((M799/60)/60)/24)+DATE(1970,1,1)</f>
        <v>43487.25</v>
      </c>
      <c r="P799" t="b">
        <v>0</v>
      </c>
      <c r="Q799" t="b">
        <v>0</v>
      </c>
      <c r="R799" t="s">
        <v>28</v>
      </c>
      <c r="S799" s="4" t="str">
        <f t="array" ref="S799:T799">_xlfn.TEXTSPLIT(R799,"/")</f>
        <v>technology</v>
      </c>
      <c r="T799" s="4" t="str"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11">
        <f>E800/D800*"100"</f>
        <v>188.47058823529412</v>
      </c>
      <c r="G800" t="s">
        <v>20</v>
      </c>
      <c r="H800">
        <v>121</v>
      </c>
      <c r="I800" s="9">
        <f t="shared" si="12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2">
        <f>(((L800/60)/60)/24)+DATE(1970,1,1)</f>
        <v>41060.208333333336</v>
      </c>
      <c r="O800" s="12">
        <f>(((M800/60)/60)/24)+DATE(1970,1,1)</f>
        <v>41088.208333333336</v>
      </c>
      <c r="P800" t="b">
        <v>0</v>
      </c>
      <c r="Q800" t="b">
        <v>1</v>
      </c>
      <c r="R800" t="s">
        <v>33</v>
      </c>
      <c r="S800" s="4" t="str">
        <f t="array" ref="S800:T800">_xlfn.TEXTSPLIT(R800,"/")</f>
        <v>theater</v>
      </c>
      <c r="T800" s="4" t="str"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11">
        <f>E801/D801*"100"</f>
        <v>87.008284023668637</v>
      </c>
      <c r="G801" t="s">
        <v>14</v>
      </c>
      <c r="H801">
        <v>1225</v>
      </c>
      <c r="I801" s="9">
        <f t="shared" si="12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2">
        <f>(((L801/60)/60)/24)+DATE(1970,1,1)</f>
        <v>42399.25</v>
      </c>
      <c r="O801" s="12">
        <f>(((M801/60)/60)/24)+DATE(1970,1,1)</f>
        <v>42403.25</v>
      </c>
      <c r="P801" t="b">
        <v>0</v>
      </c>
      <c r="Q801" t="b">
        <v>0</v>
      </c>
      <c r="R801" t="s">
        <v>33</v>
      </c>
      <c r="S801" s="4" t="str">
        <f t="array" ref="S801:T801">_xlfn.TEXTSPLIT(R801,"/")</f>
        <v>theater</v>
      </c>
      <c r="T801" s="4" t="str"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11">
        <f>E802/D802*"100"</f>
        <v>1</v>
      </c>
      <c r="G802" t="s">
        <v>14</v>
      </c>
      <c r="H802">
        <v>1</v>
      </c>
      <c r="I802" s="9">
        <f t="shared" si="12"/>
        <v>1</v>
      </c>
      <c r="J802" t="s">
        <v>98</v>
      </c>
      <c r="K802" t="s">
        <v>99</v>
      </c>
      <c r="L802">
        <v>1434085200</v>
      </c>
      <c r="M802">
        <v>1434430800</v>
      </c>
      <c r="N802" s="12">
        <f>(((L802/60)/60)/24)+DATE(1970,1,1)</f>
        <v>42167.208333333328</v>
      </c>
      <c r="O802" s="12">
        <f>(((M802/60)/60)/24)+DATE(1970,1,1)</f>
        <v>42171.208333333328</v>
      </c>
      <c r="P802" t="b">
        <v>0</v>
      </c>
      <c r="Q802" t="b">
        <v>0</v>
      </c>
      <c r="R802" t="s">
        <v>23</v>
      </c>
      <c r="S802" s="4" t="str">
        <f t="array" ref="S802:T802">_xlfn.TEXTSPLIT(R802,"/")</f>
        <v>music</v>
      </c>
      <c r="T802" s="4" t="str"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11">
        <f>E803/D803*"100"</f>
        <v>202.9130434782609</v>
      </c>
      <c r="G803" t="s">
        <v>20</v>
      </c>
      <c r="H803">
        <v>106</v>
      </c>
      <c r="I803" s="9">
        <f t="shared" si="12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2">
        <f>(((L803/60)/60)/24)+DATE(1970,1,1)</f>
        <v>43830.25</v>
      </c>
      <c r="O803" s="12">
        <f>(((M803/60)/60)/24)+DATE(1970,1,1)</f>
        <v>43852.25</v>
      </c>
      <c r="P803" t="b">
        <v>0</v>
      </c>
      <c r="Q803" t="b">
        <v>1</v>
      </c>
      <c r="R803" t="s">
        <v>122</v>
      </c>
      <c r="S803" s="4" t="str">
        <f t="array" ref="S803:T803">_xlfn.TEXTSPLIT(R803,"/")</f>
        <v>photography</v>
      </c>
      <c r="T803" s="4" t="str"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11">
        <f>E804/D804*"100"</f>
        <v>197.03225806451613</v>
      </c>
      <c r="G804" t="s">
        <v>20</v>
      </c>
      <c r="H804">
        <v>142</v>
      </c>
      <c r="I804" s="9">
        <f t="shared" si="12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2">
        <f>(((L804/60)/60)/24)+DATE(1970,1,1)</f>
        <v>43650.208333333328</v>
      </c>
      <c r="O804" s="12">
        <f>(((M804/60)/60)/24)+DATE(1970,1,1)</f>
        <v>43652.208333333328</v>
      </c>
      <c r="P804" t="b">
        <v>0</v>
      </c>
      <c r="Q804" t="b">
        <v>0</v>
      </c>
      <c r="R804" t="s">
        <v>122</v>
      </c>
      <c r="S804" s="4" t="str">
        <f t="array" ref="S804:T804">_xlfn.TEXTSPLIT(R804,"/")</f>
        <v>photography</v>
      </c>
      <c r="T804" s="4" t="str"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11">
        <f>E805/D805*"100"</f>
        <v>107</v>
      </c>
      <c r="G805" t="s">
        <v>20</v>
      </c>
      <c r="H805">
        <v>233</v>
      </c>
      <c r="I805" s="9">
        <f t="shared" si="12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2">
        <f>(((L805/60)/60)/24)+DATE(1970,1,1)</f>
        <v>43492.25</v>
      </c>
      <c r="O805" s="12">
        <f>(((M805/60)/60)/24)+DATE(1970,1,1)</f>
        <v>43526.25</v>
      </c>
      <c r="P805" t="b">
        <v>0</v>
      </c>
      <c r="Q805" t="b">
        <v>0</v>
      </c>
      <c r="R805" t="s">
        <v>33</v>
      </c>
      <c r="S805" s="4" t="str">
        <f t="array" ref="S805:T805">_xlfn.TEXTSPLIT(R805,"/")</f>
        <v>theater</v>
      </c>
      <c r="T805" s="4" t="str"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11">
        <f>E806/D806*"100"</f>
        <v>268.73076923076923</v>
      </c>
      <c r="G806" t="s">
        <v>20</v>
      </c>
      <c r="H806">
        <v>218</v>
      </c>
      <c r="I806" s="9">
        <f t="shared" si="12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2">
        <f>(((L806/60)/60)/24)+DATE(1970,1,1)</f>
        <v>43102.25</v>
      </c>
      <c r="O806" s="12">
        <f>(((M806/60)/60)/24)+DATE(1970,1,1)</f>
        <v>43122.25</v>
      </c>
      <c r="P806" t="b">
        <v>0</v>
      </c>
      <c r="Q806" t="b">
        <v>0</v>
      </c>
      <c r="R806" t="s">
        <v>23</v>
      </c>
      <c r="S806" s="4" t="str">
        <f t="array" ref="S806:T806">_xlfn.TEXTSPLIT(R806,"/")</f>
        <v>music</v>
      </c>
      <c r="T806" s="4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11">
        <f>E807/D807*"100"</f>
        <v>50.845360824742272</v>
      </c>
      <c r="G807" t="s">
        <v>14</v>
      </c>
      <c r="H807">
        <v>67</v>
      </c>
      <c r="I807" s="9">
        <f t="shared" si="12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2">
        <f>(((L807/60)/60)/24)+DATE(1970,1,1)</f>
        <v>41958.25</v>
      </c>
      <c r="O807" s="12">
        <f>(((M807/60)/60)/24)+DATE(1970,1,1)</f>
        <v>42009.25</v>
      </c>
      <c r="P807" t="b">
        <v>0</v>
      </c>
      <c r="Q807" t="b">
        <v>0</v>
      </c>
      <c r="R807" t="s">
        <v>42</v>
      </c>
      <c r="S807" s="4" t="str">
        <f t="array" ref="S807:T807">_xlfn.TEXTSPLIT(R807,"/")</f>
        <v>film &amp; video</v>
      </c>
      <c r="T807" s="4" t="str"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11">
        <f>E808/D808*"100"</f>
        <v>1180.2857142857142</v>
      </c>
      <c r="G808" t="s">
        <v>20</v>
      </c>
      <c r="H808">
        <v>76</v>
      </c>
      <c r="I808" s="9">
        <f t="shared" si="12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2">
        <f>(((L808/60)/60)/24)+DATE(1970,1,1)</f>
        <v>40973.25</v>
      </c>
      <c r="O808" s="12">
        <f>(((M808/60)/60)/24)+DATE(1970,1,1)</f>
        <v>40997.208333333336</v>
      </c>
      <c r="P808" t="b">
        <v>0</v>
      </c>
      <c r="Q808" t="b">
        <v>1</v>
      </c>
      <c r="R808" t="s">
        <v>53</v>
      </c>
      <c r="S808" s="4" t="str">
        <f t="array" ref="S808:T808">_xlfn.TEXTSPLIT(R808,"/")</f>
        <v>film &amp; video</v>
      </c>
      <c r="T808" s="4" t="str"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11">
        <f>E809/D809*"100"</f>
        <v>264</v>
      </c>
      <c r="G809" t="s">
        <v>20</v>
      </c>
      <c r="H809">
        <v>43</v>
      </c>
      <c r="I809" s="9">
        <f t="shared" si="12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2">
        <f>(((L809/60)/60)/24)+DATE(1970,1,1)</f>
        <v>43753.208333333328</v>
      </c>
      <c r="O809" s="12">
        <f>(((M809/60)/60)/24)+DATE(1970,1,1)</f>
        <v>43797.25</v>
      </c>
      <c r="P809" t="b">
        <v>0</v>
      </c>
      <c r="Q809" t="b">
        <v>1</v>
      </c>
      <c r="R809" t="s">
        <v>33</v>
      </c>
      <c r="S809" s="4" t="str">
        <f t="array" ref="S809:T809">_xlfn.TEXTSPLIT(R809,"/")</f>
        <v>theater</v>
      </c>
      <c r="T809" s="4" t="str"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11">
        <f>E810/D810*"100"</f>
        <v>30.44230769230769</v>
      </c>
      <c r="G810" t="s">
        <v>14</v>
      </c>
      <c r="H810">
        <v>19</v>
      </c>
      <c r="I810" s="9">
        <f t="shared" si="12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2">
        <f>(((L810/60)/60)/24)+DATE(1970,1,1)</f>
        <v>42507.208333333328</v>
      </c>
      <c r="O810" s="12">
        <f>(((M810/60)/60)/24)+DATE(1970,1,1)</f>
        <v>42524.208333333328</v>
      </c>
      <c r="P810" t="b">
        <v>0</v>
      </c>
      <c r="Q810" t="b">
        <v>0</v>
      </c>
      <c r="R810" t="s">
        <v>17</v>
      </c>
      <c r="S810" s="4" t="str">
        <f t="array" ref="S810:T810">_xlfn.TEXTSPLIT(R810,"/")</f>
        <v>food</v>
      </c>
      <c r="T810" s="4" t="str"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11">
        <f>E811/D811*"100"</f>
        <v>62.880681818181813</v>
      </c>
      <c r="G811" t="s">
        <v>14</v>
      </c>
      <c r="H811">
        <v>2108</v>
      </c>
      <c r="I811" s="9">
        <f t="shared" si="12"/>
        <v>42</v>
      </c>
      <c r="J811" t="s">
        <v>98</v>
      </c>
      <c r="K811" t="s">
        <v>99</v>
      </c>
      <c r="L811">
        <v>1344920400</v>
      </c>
      <c r="M811">
        <v>1345006800</v>
      </c>
      <c r="N811" s="12">
        <f>(((L811/60)/60)/24)+DATE(1970,1,1)</f>
        <v>41135.208333333336</v>
      </c>
      <c r="O811" s="12">
        <f>(((M811/60)/60)/24)+DATE(1970,1,1)</f>
        <v>41136.208333333336</v>
      </c>
      <c r="P811" t="b">
        <v>0</v>
      </c>
      <c r="Q811" t="b">
        <v>0</v>
      </c>
      <c r="R811" t="s">
        <v>42</v>
      </c>
      <c r="S811" s="4" t="str">
        <f t="array" ref="S811:T811">_xlfn.TEXTSPLIT(R811,"/")</f>
        <v>film &amp; video</v>
      </c>
      <c r="T811" s="4" t="str"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11">
        <f>E812/D812*"100"</f>
        <v>193.125</v>
      </c>
      <c r="G812" t="s">
        <v>20</v>
      </c>
      <c r="H812">
        <v>221</v>
      </c>
      <c r="I812" s="9">
        <f t="shared" si="12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2">
        <f>(((L812/60)/60)/24)+DATE(1970,1,1)</f>
        <v>43067.25</v>
      </c>
      <c r="O812" s="12">
        <f>(((M812/60)/60)/24)+DATE(1970,1,1)</f>
        <v>43077.25</v>
      </c>
      <c r="P812" t="b">
        <v>0</v>
      </c>
      <c r="Q812" t="b">
        <v>1</v>
      </c>
      <c r="R812" t="s">
        <v>33</v>
      </c>
      <c r="S812" s="4" t="str">
        <f t="array" ref="S812:T812">_xlfn.TEXTSPLIT(R812,"/")</f>
        <v>theater</v>
      </c>
      <c r="T812" s="4" t="str"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11">
        <f>E813/D813*"100"</f>
        <v>77.102702702702715</v>
      </c>
      <c r="G813" t="s">
        <v>14</v>
      </c>
      <c r="H813">
        <v>679</v>
      </c>
      <c r="I813" s="9">
        <f t="shared" si="12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2">
        <f>(((L813/60)/60)/24)+DATE(1970,1,1)</f>
        <v>42378.25</v>
      </c>
      <c r="O813" s="12">
        <f>(((M813/60)/60)/24)+DATE(1970,1,1)</f>
        <v>42380.25</v>
      </c>
      <c r="P813" t="b">
        <v>0</v>
      </c>
      <c r="Q813" t="b">
        <v>1</v>
      </c>
      <c r="R813" t="s">
        <v>89</v>
      </c>
      <c r="S813" s="4" t="str">
        <f t="array" ref="S813:T813">_xlfn.TEXTSPLIT(R813,"/")</f>
        <v>games</v>
      </c>
      <c r="T813" s="4" t="str"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11">
        <f>E814/D814*"100"</f>
        <v>225.52763819095478</v>
      </c>
      <c r="G814" t="s">
        <v>20</v>
      </c>
      <c r="H814">
        <v>2805</v>
      </c>
      <c r="I814" s="9">
        <f t="shared" si="12"/>
        <v>48</v>
      </c>
      <c r="J814" t="s">
        <v>15</v>
      </c>
      <c r="K814" t="s">
        <v>16</v>
      </c>
      <c r="L814">
        <v>1523854800</v>
      </c>
      <c r="M814">
        <v>1524286800</v>
      </c>
      <c r="N814" s="12">
        <f>(((L814/60)/60)/24)+DATE(1970,1,1)</f>
        <v>43206.208333333328</v>
      </c>
      <c r="O814" s="12">
        <f>(((M814/60)/60)/24)+DATE(1970,1,1)</f>
        <v>43211.208333333328</v>
      </c>
      <c r="P814" t="b">
        <v>0</v>
      </c>
      <c r="Q814" t="b">
        <v>0</v>
      </c>
      <c r="R814" t="s">
        <v>68</v>
      </c>
      <c r="S814" s="4" t="str">
        <f t="array" ref="S814:T814">_xlfn.TEXTSPLIT(R814,"/")</f>
        <v>publishing</v>
      </c>
      <c r="T814" s="4" t="str"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11">
        <f>E815/D815*"100"</f>
        <v>239.40625</v>
      </c>
      <c r="G815" t="s">
        <v>20</v>
      </c>
      <c r="H815">
        <v>68</v>
      </c>
      <c r="I815" s="9">
        <f t="shared" si="12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2">
        <f>(((L815/60)/60)/24)+DATE(1970,1,1)</f>
        <v>41148.208333333336</v>
      </c>
      <c r="O815" s="12">
        <f>(((M815/60)/60)/24)+DATE(1970,1,1)</f>
        <v>41158.208333333336</v>
      </c>
      <c r="P815" t="b">
        <v>0</v>
      </c>
      <c r="Q815" t="b">
        <v>0</v>
      </c>
      <c r="R815" t="s">
        <v>89</v>
      </c>
      <c r="S815" s="4" t="str">
        <f t="array" ref="S815:T815">_xlfn.TEXTSPLIT(R815,"/")</f>
        <v>games</v>
      </c>
      <c r="T815" s="4" t="str"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11">
        <f>E816/D816*"100"</f>
        <v>92.1875</v>
      </c>
      <c r="G816" t="s">
        <v>14</v>
      </c>
      <c r="H816">
        <v>36</v>
      </c>
      <c r="I816" s="9">
        <f t="shared" si="12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2">
        <f>(((L816/60)/60)/24)+DATE(1970,1,1)</f>
        <v>42517.208333333328</v>
      </c>
      <c r="O816" s="12">
        <f>(((M816/60)/60)/24)+DATE(1970,1,1)</f>
        <v>42519.208333333328</v>
      </c>
      <c r="P816" t="b">
        <v>0</v>
      </c>
      <c r="Q816" t="b">
        <v>1</v>
      </c>
      <c r="R816" t="s">
        <v>23</v>
      </c>
      <c r="S816" s="4" t="str">
        <f t="array" ref="S816:T816">_xlfn.TEXTSPLIT(R816,"/")</f>
        <v>music</v>
      </c>
      <c r="T816" s="4" t="str"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11">
        <f>E817/D817*"100"</f>
        <v>130.23333333333335</v>
      </c>
      <c r="G817" t="s">
        <v>20</v>
      </c>
      <c r="H817">
        <v>183</v>
      </c>
      <c r="I817" s="9">
        <f t="shared" si="12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2">
        <f>(((L817/60)/60)/24)+DATE(1970,1,1)</f>
        <v>43068.25</v>
      </c>
      <c r="O817" s="12">
        <f>(((M817/60)/60)/24)+DATE(1970,1,1)</f>
        <v>43094.25</v>
      </c>
      <c r="P817" t="b">
        <v>0</v>
      </c>
      <c r="Q817" t="b">
        <v>0</v>
      </c>
      <c r="R817" t="s">
        <v>23</v>
      </c>
      <c r="S817" s="4" t="str">
        <f t="array" ref="S817:T817">_xlfn.TEXTSPLIT(R817,"/")</f>
        <v>music</v>
      </c>
      <c r="T817" s="4" t="str"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11">
        <f>E818/D818*"100"</f>
        <v>615.21739130434787</v>
      </c>
      <c r="G818" t="s">
        <v>20</v>
      </c>
      <c r="H818">
        <v>133</v>
      </c>
      <c r="I818" s="9">
        <f t="shared" si="12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2">
        <f>(((L818/60)/60)/24)+DATE(1970,1,1)</f>
        <v>41680.25</v>
      </c>
      <c r="O818" s="12">
        <f>(((M818/60)/60)/24)+DATE(1970,1,1)</f>
        <v>41682.25</v>
      </c>
      <c r="P818" t="b">
        <v>1</v>
      </c>
      <c r="Q818" t="b">
        <v>1</v>
      </c>
      <c r="R818" t="s">
        <v>33</v>
      </c>
      <c r="S818" s="4" t="str">
        <f t="array" ref="S818:T818">_xlfn.TEXTSPLIT(R818,"/")</f>
        <v>theater</v>
      </c>
      <c r="T818" s="4" t="str"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11">
        <f>E819/D819*"100"</f>
        <v>368.79532163742692</v>
      </c>
      <c r="G819" t="s">
        <v>20</v>
      </c>
      <c r="H819">
        <v>2489</v>
      </c>
      <c r="I819" s="9">
        <f t="shared" si="12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2">
        <f>(((L819/60)/60)/24)+DATE(1970,1,1)</f>
        <v>43589.208333333328</v>
      </c>
      <c r="O819" s="12">
        <f>(((M819/60)/60)/24)+DATE(1970,1,1)</f>
        <v>43617.208333333328</v>
      </c>
      <c r="P819" t="b">
        <v>0</v>
      </c>
      <c r="Q819" t="b">
        <v>1</v>
      </c>
      <c r="R819" t="s">
        <v>68</v>
      </c>
      <c r="S819" s="4" t="str">
        <f t="array" ref="S819:T819">_xlfn.TEXTSPLIT(R819,"/")</f>
        <v>publishing</v>
      </c>
      <c r="T819" s="4" t="str"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11">
        <f>E820/D820*"100"</f>
        <v>1094.8571428571429</v>
      </c>
      <c r="G820" t="s">
        <v>20</v>
      </c>
      <c r="H820">
        <v>69</v>
      </c>
      <c r="I820" s="9">
        <f t="shared" si="12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2">
        <f>(((L820/60)/60)/24)+DATE(1970,1,1)</f>
        <v>43486.25</v>
      </c>
      <c r="O820" s="12">
        <f>(((M820/60)/60)/24)+DATE(1970,1,1)</f>
        <v>43499.25</v>
      </c>
      <c r="P820" t="b">
        <v>0</v>
      </c>
      <c r="Q820" t="b">
        <v>1</v>
      </c>
      <c r="R820" t="s">
        <v>33</v>
      </c>
      <c r="S820" s="4" t="str">
        <f t="array" ref="S820:T820">_xlfn.TEXTSPLIT(R820,"/")</f>
        <v>theater</v>
      </c>
      <c r="T820" s="4" t="str"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11">
        <f>E821/D821*"100"</f>
        <v>50.662921348314605</v>
      </c>
      <c r="G821" t="s">
        <v>14</v>
      </c>
      <c r="H821">
        <v>47</v>
      </c>
      <c r="I821" s="9">
        <f t="shared" si="12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2">
        <f>(((L821/60)/60)/24)+DATE(1970,1,1)</f>
        <v>41237.25</v>
      </c>
      <c r="O821" s="12">
        <f>(((M821/60)/60)/24)+DATE(1970,1,1)</f>
        <v>41252.25</v>
      </c>
      <c r="P821" t="b">
        <v>1</v>
      </c>
      <c r="Q821" t="b">
        <v>0</v>
      </c>
      <c r="R821" t="s">
        <v>89</v>
      </c>
      <c r="S821" s="4" t="str">
        <f t="array" ref="S821:T821">_xlfn.TEXTSPLIT(R821,"/")</f>
        <v>games</v>
      </c>
      <c r="T821" s="4" t="str"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11">
        <f>E822/D822*"100"</f>
        <v>800.6</v>
      </c>
      <c r="G822" t="s">
        <v>20</v>
      </c>
      <c r="H822">
        <v>279</v>
      </c>
      <c r="I822" s="9">
        <f t="shared" si="12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2">
        <f>(((L822/60)/60)/24)+DATE(1970,1,1)</f>
        <v>43310.208333333328</v>
      </c>
      <c r="O822" s="12">
        <f>(((M822/60)/60)/24)+DATE(1970,1,1)</f>
        <v>43323.208333333328</v>
      </c>
      <c r="P822" t="b">
        <v>0</v>
      </c>
      <c r="Q822" t="b">
        <v>1</v>
      </c>
      <c r="R822" t="s">
        <v>23</v>
      </c>
      <c r="S822" s="4" t="str">
        <f t="array" ref="S822:T822">_xlfn.TEXTSPLIT(R822,"/")</f>
        <v>music</v>
      </c>
      <c r="T822" s="4" t="str"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11">
        <f>E823/D823*"100"</f>
        <v>291.28571428571428</v>
      </c>
      <c r="G823" t="s">
        <v>20</v>
      </c>
      <c r="H823">
        <v>210</v>
      </c>
      <c r="I823" s="9">
        <f t="shared" si="12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2">
        <f>(((L823/60)/60)/24)+DATE(1970,1,1)</f>
        <v>42794.25</v>
      </c>
      <c r="O823" s="12">
        <f>(((M823/60)/60)/24)+DATE(1970,1,1)</f>
        <v>42807.208333333328</v>
      </c>
      <c r="P823" t="b">
        <v>0</v>
      </c>
      <c r="Q823" t="b">
        <v>0</v>
      </c>
      <c r="R823" t="s">
        <v>42</v>
      </c>
      <c r="S823" s="4" t="str">
        <f t="array" ref="S823:T823">_xlfn.TEXTSPLIT(R823,"/")</f>
        <v>film &amp; video</v>
      </c>
      <c r="T823" s="4" t="str"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11">
        <f>E824/D824*"100"</f>
        <v>349.9666666666667</v>
      </c>
      <c r="G824" t="s">
        <v>20</v>
      </c>
      <c r="H824">
        <v>2100</v>
      </c>
      <c r="I824" s="9">
        <f t="shared" si="12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2">
        <f>(((L824/60)/60)/24)+DATE(1970,1,1)</f>
        <v>41698.25</v>
      </c>
      <c r="O824" s="12">
        <f>(((M824/60)/60)/24)+DATE(1970,1,1)</f>
        <v>41715.208333333336</v>
      </c>
      <c r="P824" t="b">
        <v>0</v>
      </c>
      <c r="Q824" t="b">
        <v>0</v>
      </c>
      <c r="R824" t="s">
        <v>23</v>
      </c>
      <c r="S824" s="4" t="str">
        <f t="array" ref="S824:T824">_xlfn.TEXTSPLIT(R824,"/")</f>
        <v>music</v>
      </c>
      <c r="T824" s="4" t="str"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11">
        <f>E825/D825*"100"</f>
        <v>357.07317073170731</v>
      </c>
      <c r="G825" t="s">
        <v>20</v>
      </c>
      <c r="H825">
        <v>252</v>
      </c>
      <c r="I825" s="9">
        <f t="shared" si="12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2">
        <f>(((L825/60)/60)/24)+DATE(1970,1,1)</f>
        <v>41892.208333333336</v>
      </c>
      <c r="O825" s="12">
        <f>(((M825/60)/60)/24)+DATE(1970,1,1)</f>
        <v>41917.208333333336</v>
      </c>
      <c r="P825" t="b">
        <v>1</v>
      </c>
      <c r="Q825" t="b">
        <v>1</v>
      </c>
      <c r="R825" t="s">
        <v>23</v>
      </c>
      <c r="S825" s="4" t="str">
        <f t="array" ref="S825:T825">_xlfn.TEXTSPLIT(R825,"/")</f>
        <v>music</v>
      </c>
      <c r="T825" s="4" t="str"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11">
        <f>E826/D826*"100"</f>
        <v>126.48941176470588</v>
      </c>
      <c r="G826" t="s">
        <v>20</v>
      </c>
      <c r="H826">
        <v>1280</v>
      </c>
      <c r="I826" s="9">
        <f t="shared" si="12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2">
        <f>(((L826/60)/60)/24)+DATE(1970,1,1)</f>
        <v>40348.208333333336</v>
      </c>
      <c r="O826" s="12">
        <f>(((M826/60)/60)/24)+DATE(1970,1,1)</f>
        <v>40380.208333333336</v>
      </c>
      <c r="P826" t="b">
        <v>0</v>
      </c>
      <c r="Q826" t="b">
        <v>1</v>
      </c>
      <c r="R826" t="s">
        <v>68</v>
      </c>
      <c r="S826" s="4" t="str">
        <f t="array" ref="S826:T826">_xlfn.TEXTSPLIT(R826,"/")</f>
        <v>publishing</v>
      </c>
      <c r="T826" s="4" t="str"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11">
        <f>E827/D827*"100"</f>
        <v>387.5</v>
      </c>
      <c r="G827" t="s">
        <v>20</v>
      </c>
      <c r="H827">
        <v>157</v>
      </c>
      <c r="I827" s="9">
        <f t="shared" si="12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2">
        <f>(((L827/60)/60)/24)+DATE(1970,1,1)</f>
        <v>42941.208333333328</v>
      </c>
      <c r="O827" s="12">
        <f>(((M827/60)/60)/24)+DATE(1970,1,1)</f>
        <v>42953.208333333328</v>
      </c>
      <c r="P827" t="b">
        <v>0</v>
      </c>
      <c r="Q827" t="b">
        <v>0</v>
      </c>
      <c r="R827" t="s">
        <v>100</v>
      </c>
      <c r="S827" s="4" t="str">
        <f t="array" ref="S827:T827">_xlfn.TEXTSPLIT(R827,"/")</f>
        <v>film &amp; video</v>
      </c>
      <c r="T827" s="4" t="str"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11">
        <f>E828/D828*"100"</f>
        <v>457.03571428571428</v>
      </c>
      <c r="G828" t="s">
        <v>20</v>
      </c>
      <c r="H828">
        <v>194</v>
      </c>
      <c r="I828" s="9">
        <f t="shared" si="12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2">
        <f>(((L828/60)/60)/24)+DATE(1970,1,1)</f>
        <v>40525.25</v>
      </c>
      <c r="O828" s="12">
        <f>(((M828/60)/60)/24)+DATE(1970,1,1)</f>
        <v>40553.25</v>
      </c>
      <c r="P828" t="b">
        <v>0</v>
      </c>
      <c r="Q828" t="b">
        <v>1</v>
      </c>
      <c r="R828" t="s">
        <v>33</v>
      </c>
      <c r="S828" s="4" t="str">
        <f t="array" ref="S828:T828">_xlfn.TEXTSPLIT(R828,"/")</f>
        <v>theater</v>
      </c>
      <c r="T828" s="4" t="str"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11">
        <f>E829/D829*"100"</f>
        <v>266.69565217391306</v>
      </c>
      <c r="G829" t="s">
        <v>20</v>
      </c>
      <c r="H829">
        <v>82</v>
      </c>
      <c r="I829" s="9">
        <f t="shared" si="12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2">
        <f>(((L829/60)/60)/24)+DATE(1970,1,1)</f>
        <v>40666.208333333336</v>
      </c>
      <c r="O829" s="12">
        <f>(((M829/60)/60)/24)+DATE(1970,1,1)</f>
        <v>40678.208333333336</v>
      </c>
      <c r="P829" t="b">
        <v>0</v>
      </c>
      <c r="Q829" t="b">
        <v>1</v>
      </c>
      <c r="R829" t="s">
        <v>53</v>
      </c>
      <c r="S829" s="4" t="str">
        <f t="array" ref="S829:T829">_xlfn.TEXTSPLIT(R829,"/")</f>
        <v>film &amp; video</v>
      </c>
      <c r="T829" s="4" t="str"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11">
        <f>E830/D830*"100"</f>
        <v>69</v>
      </c>
      <c r="G830" t="s">
        <v>14</v>
      </c>
      <c r="H830">
        <v>70</v>
      </c>
      <c r="I830" s="9">
        <f t="shared" si="12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2">
        <f>(((L830/60)/60)/24)+DATE(1970,1,1)</f>
        <v>43340.208333333328</v>
      </c>
      <c r="O830" s="12">
        <f>(((M830/60)/60)/24)+DATE(1970,1,1)</f>
        <v>43365.208333333328</v>
      </c>
      <c r="P830" t="b">
        <v>0</v>
      </c>
      <c r="Q830" t="b">
        <v>0</v>
      </c>
      <c r="R830" t="s">
        <v>33</v>
      </c>
      <c r="S830" s="4" t="str">
        <f t="array" ref="S830:T830">_xlfn.TEXTSPLIT(R830,"/")</f>
        <v>theater</v>
      </c>
      <c r="T830" s="4" t="str"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11">
        <f>E831/D831*"100"</f>
        <v>51.34375</v>
      </c>
      <c r="G831" t="s">
        <v>14</v>
      </c>
      <c r="H831">
        <v>154</v>
      </c>
      <c r="I831" s="9">
        <f t="shared" si="12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2">
        <f>(((L831/60)/60)/24)+DATE(1970,1,1)</f>
        <v>42164.208333333328</v>
      </c>
      <c r="O831" s="12">
        <f>(((M831/60)/60)/24)+DATE(1970,1,1)</f>
        <v>42179.208333333328</v>
      </c>
      <c r="P831" t="b">
        <v>0</v>
      </c>
      <c r="Q831" t="b">
        <v>0</v>
      </c>
      <c r="R831" t="s">
        <v>33</v>
      </c>
      <c r="S831" s="4" t="str">
        <f t="array" ref="S831:T831">_xlfn.TEXTSPLIT(R831,"/")</f>
        <v>theater</v>
      </c>
      <c r="T831" s="4" t="str"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11">
        <f>E832/D832*"100"</f>
        <v>1.1710526315789473</v>
      </c>
      <c r="G832" t="s">
        <v>14</v>
      </c>
      <c r="H832">
        <v>22</v>
      </c>
      <c r="I832" s="9">
        <f t="shared" si="12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2">
        <f>(((L832/60)/60)/24)+DATE(1970,1,1)</f>
        <v>43103.25</v>
      </c>
      <c r="O832" s="12">
        <f>(((M832/60)/60)/24)+DATE(1970,1,1)</f>
        <v>43162.25</v>
      </c>
      <c r="P832" t="b">
        <v>0</v>
      </c>
      <c r="Q832" t="b">
        <v>0</v>
      </c>
      <c r="R832" t="s">
        <v>33</v>
      </c>
      <c r="S832" s="4" t="str">
        <f t="array" ref="S832:T832">_xlfn.TEXTSPLIT(R832,"/")</f>
        <v>theater</v>
      </c>
      <c r="T832" s="4" t="str"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11">
        <f>E833/D833*"100"</f>
        <v>108.97734294541709</v>
      </c>
      <c r="G833" t="s">
        <v>20</v>
      </c>
      <c r="H833">
        <v>4233</v>
      </c>
      <c r="I833" s="9">
        <f t="shared" si="12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2">
        <f>(((L833/60)/60)/24)+DATE(1970,1,1)</f>
        <v>40994.208333333336</v>
      </c>
      <c r="O833" s="12">
        <f>(((M833/60)/60)/24)+DATE(1970,1,1)</f>
        <v>41028.208333333336</v>
      </c>
      <c r="P833" t="b">
        <v>0</v>
      </c>
      <c r="Q833" t="b">
        <v>0</v>
      </c>
      <c r="R833" t="s">
        <v>122</v>
      </c>
      <c r="S833" s="4" t="str">
        <f t="array" ref="S833:T833">_xlfn.TEXTSPLIT(R833,"/")</f>
        <v>photography</v>
      </c>
      <c r="T833" s="4" t="str"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11">
        <f>E834/D834*"100"</f>
        <v>315.17592592592592</v>
      </c>
      <c r="G834" t="s">
        <v>20</v>
      </c>
      <c r="H834">
        <v>1297</v>
      </c>
      <c r="I834" s="9">
        <f t="shared" si="12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2">
        <f>(((L834/60)/60)/24)+DATE(1970,1,1)</f>
        <v>42299.208333333328</v>
      </c>
      <c r="O834" s="12">
        <f>(((M834/60)/60)/24)+DATE(1970,1,1)</f>
        <v>42333.25</v>
      </c>
      <c r="P834" t="b">
        <v>1</v>
      </c>
      <c r="Q834" t="b">
        <v>0</v>
      </c>
      <c r="R834" t="s">
        <v>206</v>
      </c>
      <c r="S834" s="4" t="str">
        <f t="array" ref="S834:T834">_xlfn.TEXTSPLIT(R834,"/")</f>
        <v>publishing</v>
      </c>
      <c r="T834" s="4" t="str"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11">
        <f>E835/D835*"100"</f>
        <v>157.69117647058823</v>
      </c>
      <c r="G835" t="s">
        <v>20</v>
      </c>
      <c r="H835">
        <v>165</v>
      </c>
      <c r="I835" s="9">
        <f t="shared" si="12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2">
        <f>(((L835/60)/60)/24)+DATE(1970,1,1)</f>
        <v>40588.25</v>
      </c>
      <c r="O835" s="12">
        <f>(((M835/60)/60)/24)+DATE(1970,1,1)</f>
        <v>40599.25</v>
      </c>
      <c r="P835" t="b">
        <v>0</v>
      </c>
      <c r="Q835" t="b">
        <v>0</v>
      </c>
      <c r="R835" t="s">
        <v>206</v>
      </c>
      <c r="S835" s="4" t="str">
        <f t="array" ref="S835:T835">_xlfn.TEXTSPLIT(R835,"/")</f>
        <v>publishing</v>
      </c>
      <c r="T835" s="4" t="str"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11">
        <f>E836/D836*"100"</f>
        <v>153.8082191780822</v>
      </c>
      <c r="G836" t="s">
        <v>20</v>
      </c>
      <c r="H836">
        <v>119</v>
      </c>
      <c r="I836" s="9">
        <f t="shared" ref="I836:I899" si="13">IFERROR(E836/H836,0)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2">
        <f>(((L836/60)/60)/24)+DATE(1970,1,1)</f>
        <v>41448.208333333336</v>
      </c>
      <c r="O836" s="12">
        <f>(((M836/60)/60)/24)+DATE(1970,1,1)</f>
        <v>41454.208333333336</v>
      </c>
      <c r="P836" t="b">
        <v>0</v>
      </c>
      <c r="Q836" t="b">
        <v>0</v>
      </c>
      <c r="R836" t="s">
        <v>33</v>
      </c>
      <c r="S836" s="4" t="str">
        <f t="array" ref="S836:T836">_xlfn.TEXTSPLIT(R836,"/")</f>
        <v>theater</v>
      </c>
      <c r="T836" s="4" t="str"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11">
        <f>E837/D837*"100"</f>
        <v>89.738979118329468</v>
      </c>
      <c r="G837" t="s">
        <v>14</v>
      </c>
      <c r="H837">
        <v>1758</v>
      </c>
      <c r="I837" s="9">
        <f t="shared" si="1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2">
        <f>(((L837/60)/60)/24)+DATE(1970,1,1)</f>
        <v>42063.25</v>
      </c>
      <c r="O837" s="12">
        <f>(((M837/60)/60)/24)+DATE(1970,1,1)</f>
        <v>42069.25</v>
      </c>
      <c r="P837" t="b">
        <v>0</v>
      </c>
      <c r="Q837" t="b">
        <v>0</v>
      </c>
      <c r="R837" t="s">
        <v>28</v>
      </c>
      <c r="S837" s="4" t="str">
        <f t="array" ref="S837:T837">_xlfn.TEXTSPLIT(R837,"/")</f>
        <v>technology</v>
      </c>
      <c r="T837" s="4" t="str"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11">
        <f>E838/D838*"100"</f>
        <v>75.135802469135797</v>
      </c>
      <c r="G838" t="s">
        <v>14</v>
      </c>
      <c r="H838">
        <v>94</v>
      </c>
      <c r="I838" s="9">
        <f t="shared" si="1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2">
        <f>(((L838/60)/60)/24)+DATE(1970,1,1)</f>
        <v>40214.25</v>
      </c>
      <c r="O838" s="12">
        <f>(((M838/60)/60)/24)+DATE(1970,1,1)</f>
        <v>40225.25</v>
      </c>
      <c r="P838" t="b">
        <v>0</v>
      </c>
      <c r="Q838" t="b">
        <v>0</v>
      </c>
      <c r="R838" t="s">
        <v>60</v>
      </c>
      <c r="S838" s="4" t="str">
        <f t="array" ref="S838:T838">_xlfn.TEXTSPLIT(R838,"/")</f>
        <v>music</v>
      </c>
      <c r="T838" s="4" t="str"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11">
        <f>E839/D839*"100"</f>
        <v>852.88135593220341</v>
      </c>
      <c r="G839" t="s">
        <v>20</v>
      </c>
      <c r="H839">
        <v>1797</v>
      </c>
      <c r="I839" s="9">
        <f t="shared" si="1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2">
        <f>(((L839/60)/60)/24)+DATE(1970,1,1)</f>
        <v>40629.208333333336</v>
      </c>
      <c r="O839" s="12">
        <f>(((M839/60)/60)/24)+DATE(1970,1,1)</f>
        <v>40683.208333333336</v>
      </c>
      <c r="P839" t="b">
        <v>0</v>
      </c>
      <c r="Q839" t="b">
        <v>0</v>
      </c>
      <c r="R839" t="s">
        <v>159</v>
      </c>
      <c r="S839" s="4" t="str">
        <f t="array" ref="S839:T839">_xlfn.TEXTSPLIT(R839,"/")</f>
        <v>music</v>
      </c>
      <c r="T839" s="4" t="str"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11">
        <f>E840/D840*"100"</f>
        <v>138.90625</v>
      </c>
      <c r="G840" t="s">
        <v>20</v>
      </c>
      <c r="H840">
        <v>261</v>
      </c>
      <c r="I840" s="9">
        <f t="shared" si="1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2">
        <f>(((L840/60)/60)/24)+DATE(1970,1,1)</f>
        <v>43370.208333333328</v>
      </c>
      <c r="O840" s="12">
        <f>(((M840/60)/60)/24)+DATE(1970,1,1)</f>
        <v>43379.208333333328</v>
      </c>
      <c r="P840" t="b">
        <v>0</v>
      </c>
      <c r="Q840" t="b">
        <v>0</v>
      </c>
      <c r="R840" t="s">
        <v>33</v>
      </c>
      <c r="S840" s="4" t="str">
        <f t="array" ref="S840:T840">_xlfn.TEXTSPLIT(R840,"/")</f>
        <v>theater</v>
      </c>
      <c r="T840" s="4" t="str"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11">
        <f>E841/D841*"100"</f>
        <v>190.18181818181819</v>
      </c>
      <c r="G841" t="s">
        <v>20</v>
      </c>
      <c r="H841">
        <v>157</v>
      </c>
      <c r="I841" s="9">
        <f t="shared" si="1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2">
        <f>(((L841/60)/60)/24)+DATE(1970,1,1)</f>
        <v>41715.208333333336</v>
      </c>
      <c r="O841" s="12">
        <f>(((M841/60)/60)/24)+DATE(1970,1,1)</f>
        <v>41760.208333333336</v>
      </c>
      <c r="P841" t="b">
        <v>0</v>
      </c>
      <c r="Q841" t="b">
        <v>1</v>
      </c>
      <c r="R841" t="s">
        <v>42</v>
      </c>
      <c r="S841" s="4" t="str">
        <f t="array" ref="S841:T841">_xlfn.TEXTSPLIT(R841,"/")</f>
        <v>film &amp; video</v>
      </c>
      <c r="T841" s="4" t="str"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11">
        <f>E842/D842*"100"</f>
        <v>100.24333619948409</v>
      </c>
      <c r="G842" t="s">
        <v>20</v>
      </c>
      <c r="H842">
        <v>3533</v>
      </c>
      <c r="I842" s="9">
        <f t="shared" si="1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2">
        <f>(((L842/60)/60)/24)+DATE(1970,1,1)</f>
        <v>41836.208333333336</v>
      </c>
      <c r="O842" s="12">
        <f>(((M842/60)/60)/24)+DATE(1970,1,1)</f>
        <v>41838.208333333336</v>
      </c>
      <c r="P842" t="b">
        <v>0</v>
      </c>
      <c r="Q842" t="b">
        <v>1</v>
      </c>
      <c r="R842" t="s">
        <v>33</v>
      </c>
      <c r="S842" s="4" t="str">
        <f t="array" ref="S842:T842">_xlfn.TEXTSPLIT(R842,"/")</f>
        <v>theater</v>
      </c>
      <c r="T842" s="4" t="str"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11">
        <f>E843/D843*"100"</f>
        <v>142.75824175824175</v>
      </c>
      <c r="G843" t="s">
        <v>20</v>
      </c>
      <c r="H843">
        <v>155</v>
      </c>
      <c r="I843" s="9">
        <f t="shared" si="1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2">
        <f>(((L843/60)/60)/24)+DATE(1970,1,1)</f>
        <v>42419.25</v>
      </c>
      <c r="O843" s="12">
        <f>(((M843/60)/60)/24)+DATE(1970,1,1)</f>
        <v>42435.25</v>
      </c>
      <c r="P843" t="b">
        <v>0</v>
      </c>
      <c r="Q843" t="b">
        <v>0</v>
      </c>
      <c r="R843" t="s">
        <v>28</v>
      </c>
      <c r="S843" s="4" t="str">
        <f t="array" ref="S843:T843">_xlfn.TEXTSPLIT(R843,"/")</f>
        <v>technology</v>
      </c>
      <c r="T843" s="4" t="str"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11">
        <f>E844/D844*"100"</f>
        <v>563.13333333333333</v>
      </c>
      <c r="G844" t="s">
        <v>20</v>
      </c>
      <c r="H844">
        <v>132</v>
      </c>
      <c r="I844" s="9">
        <f t="shared" si="1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2">
        <f>(((L844/60)/60)/24)+DATE(1970,1,1)</f>
        <v>43266.208333333328</v>
      </c>
      <c r="O844" s="12">
        <f>(((M844/60)/60)/24)+DATE(1970,1,1)</f>
        <v>43269.208333333328</v>
      </c>
      <c r="P844" t="b">
        <v>0</v>
      </c>
      <c r="Q844" t="b">
        <v>0</v>
      </c>
      <c r="R844" t="s">
        <v>65</v>
      </c>
      <c r="S844" s="4" t="str">
        <f t="array" ref="S844:T844">_xlfn.TEXTSPLIT(R844,"/")</f>
        <v>technology</v>
      </c>
      <c r="T844" s="4" t="str"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11">
        <f>E845/D845*"100"</f>
        <v>30.715909090909086</v>
      </c>
      <c r="G845" t="s">
        <v>14</v>
      </c>
      <c r="H845">
        <v>33</v>
      </c>
      <c r="I845" s="9">
        <f t="shared" si="1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2">
        <f>(((L845/60)/60)/24)+DATE(1970,1,1)</f>
        <v>43338.208333333328</v>
      </c>
      <c r="O845" s="12">
        <f>(((M845/60)/60)/24)+DATE(1970,1,1)</f>
        <v>43344.208333333328</v>
      </c>
      <c r="P845" t="b">
        <v>0</v>
      </c>
      <c r="Q845" t="b">
        <v>0</v>
      </c>
      <c r="R845" t="s">
        <v>122</v>
      </c>
      <c r="S845" s="4" t="str">
        <f t="array" ref="S845:T845">_xlfn.TEXTSPLIT(R845,"/")</f>
        <v>photography</v>
      </c>
      <c r="T845" s="4" t="str"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11">
        <f>E846/D846*"100"</f>
        <v>99.39772727272728</v>
      </c>
      <c r="G846" t="s">
        <v>74</v>
      </c>
      <c r="H846">
        <v>94</v>
      </c>
      <c r="I846" s="9">
        <f t="shared" si="1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2">
        <f>(((L846/60)/60)/24)+DATE(1970,1,1)</f>
        <v>40930.25</v>
      </c>
      <c r="O846" s="12">
        <f>(((M846/60)/60)/24)+DATE(1970,1,1)</f>
        <v>40933.25</v>
      </c>
      <c r="P846" t="b">
        <v>0</v>
      </c>
      <c r="Q846" t="b">
        <v>0</v>
      </c>
      <c r="R846" t="s">
        <v>42</v>
      </c>
      <c r="S846" s="4" t="str">
        <f t="array" ref="S846:T846">_xlfn.TEXTSPLIT(R846,"/")</f>
        <v>film &amp; video</v>
      </c>
      <c r="T846" s="4" t="str"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11">
        <f>E847/D847*"100"</f>
        <v>197.54935622317598</v>
      </c>
      <c r="G847" t="s">
        <v>20</v>
      </c>
      <c r="H847">
        <v>1354</v>
      </c>
      <c r="I847" s="9">
        <f t="shared" si="1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2">
        <f>(((L847/60)/60)/24)+DATE(1970,1,1)</f>
        <v>43235.208333333328</v>
      </c>
      <c r="O847" s="12">
        <f>(((M847/60)/60)/24)+DATE(1970,1,1)</f>
        <v>43272.208333333328</v>
      </c>
      <c r="P847" t="b">
        <v>0</v>
      </c>
      <c r="Q847" t="b">
        <v>0</v>
      </c>
      <c r="R847" t="s">
        <v>28</v>
      </c>
      <c r="S847" s="4" t="str">
        <f t="array" ref="S847:T847">_xlfn.TEXTSPLIT(R847,"/")</f>
        <v>technology</v>
      </c>
      <c r="T847" s="4" t="str"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11">
        <f>E848/D848*"100"</f>
        <v>508.5</v>
      </c>
      <c r="G848" t="s">
        <v>20</v>
      </c>
      <c r="H848">
        <v>48</v>
      </c>
      <c r="I848" s="9">
        <f t="shared" si="1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2">
        <f>(((L848/60)/60)/24)+DATE(1970,1,1)</f>
        <v>43302.208333333328</v>
      </c>
      <c r="O848" s="12">
        <f>(((M848/60)/60)/24)+DATE(1970,1,1)</f>
        <v>43338.208333333328</v>
      </c>
      <c r="P848" t="b">
        <v>1</v>
      </c>
      <c r="Q848" t="b">
        <v>1</v>
      </c>
      <c r="R848" t="s">
        <v>28</v>
      </c>
      <c r="S848" s="4" t="str">
        <f t="array" ref="S848:T848">_xlfn.TEXTSPLIT(R848,"/")</f>
        <v>technology</v>
      </c>
      <c r="T848" s="4" t="str"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11">
        <f>E849/D849*"100"</f>
        <v>237.74468085106383</v>
      </c>
      <c r="G849" t="s">
        <v>20</v>
      </c>
      <c r="H849">
        <v>110</v>
      </c>
      <c r="I849" s="9">
        <f t="shared" si="1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2">
        <f>(((L849/60)/60)/24)+DATE(1970,1,1)</f>
        <v>43107.25</v>
      </c>
      <c r="O849" s="12">
        <f>(((M849/60)/60)/24)+DATE(1970,1,1)</f>
        <v>43110.25</v>
      </c>
      <c r="P849" t="b">
        <v>0</v>
      </c>
      <c r="Q849" t="b">
        <v>0</v>
      </c>
      <c r="R849" t="s">
        <v>17</v>
      </c>
      <c r="S849" s="4" t="str">
        <f t="array" ref="S849:T849">_xlfn.TEXTSPLIT(R849,"/")</f>
        <v>food</v>
      </c>
      <c r="T849" s="4" t="str"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11">
        <f>E850/D850*"100"</f>
        <v>338.46875</v>
      </c>
      <c r="G850" t="s">
        <v>20</v>
      </c>
      <c r="H850">
        <v>172</v>
      </c>
      <c r="I850" s="9">
        <f t="shared" si="1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2">
        <f>(((L850/60)/60)/24)+DATE(1970,1,1)</f>
        <v>40341.208333333336</v>
      </c>
      <c r="O850" s="12">
        <f>(((M850/60)/60)/24)+DATE(1970,1,1)</f>
        <v>40350.208333333336</v>
      </c>
      <c r="P850" t="b">
        <v>0</v>
      </c>
      <c r="Q850" t="b">
        <v>0</v>
      </c>
      <c r="R850" t="s">
        <v>53</v>
      </c>
      <c r="S850" s="4" t="str">
        <f t="array" ref="S850:T850">_xlfn.TEXTSPLIT(R850,"/")</f>
        <v>film &amp; video</v>
      </c>
      <c r="T850" s="4" t="str"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11">
        <f>E851/D851*"100"</f>
        <v>133.08955223880596</v>
      </c>
      <c r="G851" t="s">
        <v>20</v>
      </c>
      <c r="H851">
        <v>307</v>
      </c>
      <c r="I851" s="9">
        <f t="shared" si="1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2">
        <f>(((L851/60)/60)/24)+DATE(1970,1,1)</f>
        <v>40948.25</v>
      </c>
      <c r="O851" s="12">
        <f>(((M851/60)/60)/24)+DATE(1970,1,1)</f>
        <v>40951.25</v>
      </c>
      <c r="P851" t="b">
        <v>0</v>
      </c>
      <c r="Q851" t="b">
        <v>1</v>
      </c>
      <c r="R851" t="s">
        <v>60</v>
      </c>
      <c r="S851" s="4" t="str">
        <f t="array" ref="S851:T851">_xlfn.TEXTSPLIT(R851,"/")</f>
        <v>music</v>
      </c>
      <c r="T851" s="4" t="str"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11">
        <f>E852/D852*"100"</f>
        <v>1</v>
      </c>
      <c r="G852" t="s">
        <v>14</v>
      </c>
      <c r="H852">
        <v>1</v>
      </c>
      <c r="I852" s="9">
        <f t="shared" si="13"/>
        <v>1</v>
      </c>
      <c r="J852" t="s">
        <v>21</v>
      </c>
      <c r="K852" t="s">
        <v>22</v>
      </c>
      <c r="L852">
        <v>1321682400</v>
      </c>
      <c r="M852">
        <v>1322978400</v>
      </c>
      <c r="N852" s="12">
        <f>(((L852/60)/60)/24)+DATE(1970,1,1)</f>
        <v>40866.25</v>
      </c>
      <c r="O852" s="12">
        <f>(((M852/60)/60)/24)+DATE(1970,1,1)</f>
        <v>40881.25</v>
      </c>
      <c r="P852" t="b">
        <v>1</v>
      </c>
      <c r="Q852" t="b">
        <v>0</v>
      </c>
      <c r="R852" t="s">
        <v>23</v>
      </c>
      <c r="S852" s="4" t="str">
        <f t="array" ref="S852:T852">_xlfn.TEXTSPLIT(R852,"/")</f>
        <v>music</v>
      </c>
      <c r="T852" s="4" t="str"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11">
        <f>E853/D853*"100"</f>
        <v>207.79999999999998</v>
      </c>
      <c r="G853" t="s">
        <v>20</v>
      </c>
      <c r="H853">
        <v>160</v>
      </c>
      <c r="I853" s="9">
        <f t="shared" si="1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2">
        <f>(((L853/60)/60)/24)+DATE(1970,1,1)</f>
        <v>41031.208333333336</v>
      </c>
      <c r="O853" s="12">
        <f>(((M853/60)/60)/24)+DATE(1970,1,1)</f>
        <v>41064.208333333336</v>
      </c>
      <c r="P853" t="b">
        <v>0</v>
      </c>
      <c r="Q853" t="b">
        <v>0</v>
      </c>
      <c r="R853" t="s">
        <v>50</v>
      </c>
      <c r="S853" s="4" t="str">
        <f t="array" ref="S853:T853">_xlfn.TEXTSPLIT(R853,"/")</f>
        <v>music</v>
      </c>
      <c r="T853" s="4" t="str"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11">
        <f>E854/D854*"100"</f>
        <v>51.122448979591837</v>
      </c>
      <c r="G854" t="s">
        <v>14</v>
      </c>
      <c r="H854">
        <v>31</v>
      </c>
      <c r="I854" s="9">
        <f t="shared" si="1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2">
        <f>(((L854/60)/60)/24)+DATE(1970,1,1)</f>
        <v>40740.208333333336</v>
      </c>
      <c r="O854" s="12">
        <f>(((M854/60)/60)/24)+DATE(1970,1,1)</f>
        <v>40750.208333333336</v>
      </c>
      <c r="P854" t="b">
        <v>0</v>
      </c>
      <c r="Q854" t="b">
        <v>1</v>
      </c>
      <c r="R854" t="s">
        <v>89</v>
      </c>
      <c r="S854" s="4" t="str">
        <f t="array" ref="S854:T854">_xlfn.TEXTSPLIT(R854,"/")</f>
        <v>games</v>
      </c>
      <c r="T854" s="4" t="str"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11">
        <f>E855/D855*"100"</f>
        <v>652.05847953216369</v>
      </c>
      <c r="G855" t="s">
        <v>20</v>
      </c>
      <c r="H855">
        <v>1467</v>
      </c>
      <c r="I855" s="9">
        <f t="shared" si="1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2">
        <f>(((L855/60)/60)/24)+DATE(1970,1,1)</f>
        <v>40714.208333333336</v>
      </c>
      <c r="O855" s="12">
        <f>(((M855/60)/60)/24)+DATE(1970,1,1)</f>
        <v>40719.208333333336</v>
      </c>
      <c r="P855" t="b">
        <v>0</v>
      </c>
      <c r="Q855" t="b">
        <v>1</v>
      </c>
      <c r="R855" t="s">
        <v>60</v>
      </c>
      <c r="S855" s="4" t="str">
        <f t="array" ref="S855:T855">_xlfn.TEXTSPLIT(R855,"/")</f>
        <v>music</v>
      </c>
      <c r="T855" s="4" t="str"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11">
        <f>E856/D856*"100"</f>
        <v>113.63099415204678</v>
      </c>
      <c r="G856" t="s">
        <v>20</v>
      </c>
      <c r="H856">
        <v>2662</v>
      </c>
      <c r="I856" s="9">
        <f t="shared" si="1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2">
        <f>(((L856/60)/60)/24)+DATE(1970,1,1)</f>
        <v>43787.25</v>
      </c>
      <c r="O856" s="12">
        <f>(((M856/60)/60)/24)+DATE(1970,1,1)</f>
        <v>43814.25</v>
      </c>
      <c r="P856" t="b">
        <v>0</v>
      </c>
      <c r="Q856" t="b">
        <v>0</v>
      </c>
      <c r="R856" t="s">
        <v>119</v>
      </c>
      <c r="S856" s="4" t="str">
        <f t="array" ref="S856:T856">_xlfn.TEXTSPLIT(R856,"/")</f>
        <v>publishing</v>
      </c>
      <c r="T856" s="4" t="str"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11">
        <f>E857/D857*"100"</f>
        <v>102.37606837606839</v>
      </c>
      <c r="G857" t="s">
        <v>20</v>
      </c>
      <c r="H857">
        <v>452</v>
      </c>
      <c r="I857" s="9">
        <f t="shared" si="13"/>
        <v>53</v>
      </c>
      <c r="J857" t="s">
        <v>26</v>
      </c>
      <c r="K857" t="s">
        <v>27</v>
      </c>
      <c r="L857">
        <v>1308373200</v>
      </c>
      <c r="M857">
        <v>1311051600</v>
      </c>
      <c r="N857" s="12">
        <f>(((L857/60)/60)/24)+DATE(1970,1,1)</f>
        <v>40712.208333333336</v>
      </c>
      <c r="O857" s="12">
        <f>(((M857/60)/60)/24)+DATE(1970,1,1)</f>
        <v>40743.208333333336</v>
      </c>
      <c r="P857" t="b">
        <v>0</v>
      </c>
      <c r="Q857" t="b">
        <v>0</v>
      </c>
      <c r="R857" t="s">
        <v>33</v>
      </c>
      <c r="S857" s="4" t="str">
        <f t="array" ref="S857:T857">_xlfn.TEXTSPLIT(R857,"/")</f>
        <v>theater</v>
      </c>
      <c r="T857" s="4" t="str"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11">
        <f>E858/D858*"100"</f>
        <v>356.58333333333331</v>
      </c>
      <c r="G858" t="s">
        <v>20</v>
      </c>
      <c r="H858">
        <v>158</v>
      </c>
      <c r="I858" s="9">
        <f t="shared" si="1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2">
        <f>(((L858/60)/60)/24)+DATE(1970,1,1)</f>
        <v>41023.208333333336</v>
      </c>
      <c r="O858" s="12">
        <f>(((M858/60)/60)/24)+DATE(1970,1,1)</f>
        <v>41040.208333333336</v>
      </c>
      <c r="P858" t="b">
        <v>0</v>
      </c>
      <c r="Q858" t="b">
        <v>0</v>
      </c>
      <c r="R858" t="s">
        <v>17</v>
      </c>
      <c r="S858" s="4" t="str">
        <f t="array" ref="S858:T858">_xlfn.TEXTSPLIT(R858,"/")</f>
        <v>food</v>
      </c>
      <c r="T858" s="4" t="str"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11">
        <f>E859/D859*"100"</f>
        <v>139.86792452830187</v>
      </c>
      <c r="G859" t="s">
        <v>20</v>
      </c>
      <c r="H859">
        <v>225</v>
      </c>
      <c r="I859" s="9">
        <f t="shared" si="1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2">
        <f>(((L859/60)/60)/24)+DATE(1970,1,1)</f>
        <v>40944.25</v>
      </c>
      <c r="O859" s="12">
        <f>(((M859/60)/60)/24)+DATE(1970,1,1)</f>
        <v>40967.25</v>
      </c>
      <c r="P859" t="b">
        <v>1</v>
      </c>
      <c r="Q859" t="b">
        <v>0</v>
      </c>
      <c r="R859" t="s">
        <v>100</v>
      </c>
      <c r="S859" s="4" t="str">
        <f t="array" ref="S859:T859">_xlfn.TEXTSPLIT(R859,"/")</f>
        <v>film &amp; video</v>
      </c>
      <c r="T859" s="4" t="str"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11">
        <f>E860/D860*"100"</f>
        <v>69.45</v>
      </c>
      <c r="G860" t="s">
        <v>14</v>
      </c>
      <c r="H860">
        <v>35</v>
      </c>
      <c r="I860" s="9">
        <f t="shared" si="1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2">
        <f>(((L860/60)/60)/24)+DATE(1970,1,1)</f>
        <v>43211.208333333328</v>
      </c>
      <c r="O860" s="12">
        <f>(((M860/60)/60)/24)+DATE(1970,1,1)</f>
        <v>43218.208333333328</v>
      </c>
      <c r="P860" t="b">
        <v>1</v>
      </c>
      <c r="Q860" t="b">
        <v>0</v>
      </c>
      <c r="R860" t="s">
        <v>17</v>
      </c>
      <c r="S860" s="4" t="str">
        <f t="array" ref="S860:T860">_xlfn.TEXTSPLIT(R860,"/")</f>
        <v>food</v>
      </c>
      <c r="T860" s="4" t="str"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11">
        <f>E861/D861*"100"</f>
        <v>35.534246575342465</v>
      </c>
      <c r="G861" t="s">
        <v>14</v>
      </c>
      <c r="H861">
        <v>63</v>
      </c>
      <c r="I861" s="9">
        <f t="shared" si="1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2">
        <f>(((L861/60)/60)/24)+DATE(1970,1,1)</f>
        <v>41334.25</v>
      </c>
      <c r="O861" s="12">
        <f>(((M861/60)/60)/24)+DATE(1970,1,1)</f>
        <v>41352.208333333336</v>
      </c>
      <c r="P861" t="b">
        <v>0</v>
      </c>
      <c r="Q861" t="b">
        <v>1</v>
      </c>
      <c r="R861" t="s">
        <v>33</v>
      </c>
      <c r="S861" s="4" t="str">
        <f t="array" ref="S861:T861">_xlfn.TEXTSPLIT(R861,"/")</f>
        <v>theater</v>
      </c>
      <c r="T861" s="4" t="str"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11">
        <f>E862/D862*"100"</f>
        <v>251.65</v>
      </c>
      <c r="G862" t="s">
        <v>20</v>
      </c>
      <c r="H862">
        <v>65</v>
      </c>
      <c r="I862" s="9">
        <f t="shared" si="1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2">
        <f>(((L862/60)/60)/24)+DATE(1970,1,1)</f>
        <v>43515.25</v>
      </c>
      <c r="O862" s="12">
        <f>(((M862/60)/60)/24)+DATE(1970,1,1)</f>
        <v>43525.25</v>
      </c>
      <c r="P862" t="b">
        <v>0</v>
      </c>
      <c r="Q862" t="b">
        <v>1</v>
      </c>
      <c r="R862" t="s">
        <v>65</v>
      </c>
      <c r="S862" s="4" t="str">
        <f t="array" ref="S862:T862">_xlfn.TEXTSPLIT(R862,"/")</f>
        <v>technology</v>
      </c>
      <c r="T862" s="4" t="str"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11">
        <f>E863/D863*"100"</f>
        <v>105.87500000000001</v>
      </c>
      <c r="G863" t="s">
        <v>20</v>
      </c>
      <c r="H863">
        <v>163</v>
      </c>
      <c r="I863" s="9">
        <f t="shared" si="1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2">
        <f>(((L863/60)/60)/24)+DATE(1970,1,1)</f>
        <v>40258.208333333336</v>
      </c>
      <c r="O863" s="12">
        <f>(((M863/60)/60)/24)+DATE(1970,1,1)</f>
        <v>40266.208333333336</v>
      </c>
      <c r="P863" t="b">
        <v>0</v>
      </c>
      <c r="Q863" t="b">
        <v>0</v>
      </c>
      <c r="R863" t="s">
        <v>33</v>
      </c>
      <c r="S863" s="4" t="str">
        <f t="array" ref="S863:T863">_xlfn.TEXTSPLIT(R863,"/")</f>
        <v>theater</v>
      </c>
      <c r="T863" s="4" t="str"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11">
        <f>E864/D864*"100"</f>
        <v>187.42857142857144</v>
      </c>
      <c r="G864" t="s">
        <v>20</v>
      </c>
      <c r="H864">
        <v>85</v>
      </c>
      <c r="I864" s="9">
        <f t="shared" si="1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2">
        <f>(((L864/60)/60)/24)+DATE(1970,1,1)</f>
        <v>40756.208333333336</v>
      </c>
      <c r="O864" s="12">
        <f>(((M864/60)/60)/24)+DATE(1970,1,1)</f>
        <v>40760.208333333336</v>
      </c>
      <c r="P864" t="b">
        <v>0</v>
      </c>
      <c r="Q864" t="b">
        <v>0</v>
      </c>
      <c r="R864" t="s">
        <v>33</v>
      </c>
      <c r="S864" s="4" t="str">
        <f t="array" ref="S864:T864">_xlfn.TEXTSPLIT(R864,"/")</f>
        <v>theater</v>
      </c>
      <c r="T864" s="4" t="str"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11">
        <f>E865/D865*"100"</f>
        <v>386.78571428571428</v>
      </c>
      <c r="G865" t="s">
        <v>20</v>
      </c>
      <c r="H865">
        <v>217</v>
      </c>
      <c r="I865" s="9">
        <f t="shared" si="1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2">
        <f>(((L865/60)/60)/24)+DATE(1970,1,1)</f>
        <v>42172.208333333328</v>
      </c>
      <c r="O865" s="12">
        <f>(((M865/60)/60)/24)+DATE(1970,1,1)</f>
        <v>42195.208333333328</v>
      </c>
      <c r="P865" t="b">
        <v>0</v>
      </c>
      <c r="Q865" t="b">
        <v>1</v>
      </c>
      <c r="R865" t="s">
        <v>269</v>
      </c>
      <c r="S865" s="4" t="str">
        <f t="array" ref="S865:T865">_xlfn.TEXTSPLIT(R865,"/")</f>
        <v>film &amp; video</v>
      </c>
      <c r="T865" s="4" t="str"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11">
        <f>E866/D866*"100"</f>
        <v>347.07142857142856</v>
      </c>
      <c r="G866" t="s">
        <v>20</v>
      </c>
      <c r="H866">
        <v>150</v>
      </c>
      <c r="I866" s="9">
        <f t="shared" si="13"/>
        <v>97.18</v>
      </c>
      <c r="J866" t="s">
        <v>21</v>
      </c>
      <c r="K866" t="s">
        <v>22</v>
      </c>
      <c r="L866">
        <v>1471582800</v>
      </c>
      <c r="M866">
        <v>1472014800</v>
      </c>
      <c r="N866" s="12">
        <f>(((L866/60)/60)/24)+DATE(1970,1,1)</f>
        <v>42601.208333333328</v>
      </c>
      <c r="O866" s="12">
        <f>(((M866/60)/60)/24)+DATE(1970,1,1)</f>
        <v>42606.208333333328</v>
      </c>
      <c r="P866" t="b">
        <v>0</v>
      </c>
      <c r="Q866" t="b">
        <v>0</v>
      </c>
      <c r="R866" t="s">
        <v>100</v>
      </c>
      <c r="S866" s="4" t="str">
        <f t="array" ref="S866:T866">_xlfn.TEXTSPLIT(R866,"/")</f>
        <v>film &amp; video</v>
      </c>
      <c r="T866" s="4" t="str"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11">
        <f>E867/D867*"100"</f>
        <v>185.82098765432099</v>
      </c>
      <c r="G867" t="s">
        <v>20</v>
      </c>
      <c r="H867">
        <v>3272</v>
      </c>
      <c r="I867" s="9">
        <f t="shared" si="1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2">
        <f>(((L867/60)/60)/24)+DATE(1970,1,1)</f>
        <v>41897.208333333336</v>
      </c>
      <c r="O867" s="12">
        <f>(((M867/60)/60)/24)+DATE(1970,1,1)</f>
        <v>41906.208333333336</v>
      </c>
      <c r="P867" t="b">
        <v>0</v>
      </c>
      <c r="Q867" t="b">
        <v>0</v>
      </c>
      <c r="R867" t="s">
        <v>33</v>
      </c>
      <c r="S867" s="4" t="str">
        <f t="array" ref="S867:T867">_xlfn.TEXTSPLIT(R867,"/")</f>
        <v>theater</v>
      </c>
      <c r="T867" s="4" t="str"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11">
        <f>E868/D868*"100"</f>
        <v>43.241247264770237</v>
      </c>
      <c r="G868" t="s">
        <v>74</v>
      </c>
      <c r="H868">
        <v>898</v>
      </c>
      <c r="I868" s="9">
        <f t="shared" si="1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2">
        <f>(((L868/60)/60)/24)+DATE(1970,1,1)</f>
        <v>40671.208333333336</v>
      </c>
      <c r="O868" s="12">
        <f>(((M868/60)/60)/24)+DATE(1970,1,1)</f>
        <v>40672.208333333336</v>
      </c>
      <c r="P868" t="b">
        <v>0</v>
      </c>
      <c r="Q868" t="b">
        <v>0</v>
      </c>
      <c r="R868" t="s">
        <v>122</v>
      </c>
      <c r="S868" s="4" t="str">
        <f t="array" ref="S868:T868">_xlfn.TEXTSPLIT(R868,"/")</f>
        <v>photography</v>
      </c>
      <c r="T868" s="4" t="str"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11">
        <f>E869/D869*"100"</f>
        <v>162.4375</v>
      </c>
      <c r="G869" t="s">
        <v>20</v>
      </c>
      <c r="H869">
        <v>300</v>
      </c>
      <c r="I869" s="9">
        <f t="shared" si="13"/>
        <v>25.99</v>
      </c>
      <c r="J869" t="s">
        <v>21</v>
      </c>
      <c r="K869" t="s">
        <v>22</v>
      </c>
      <c r="L869">
        <v>1539061200</v>
      </c>
      <c r="M869">
        <v>1539579600</v>
      </c>
      <c r="N869" s="12">
        <f>(((L869/60)/60)/24)+DATE(1970,1,1)</f>
        <v>43382.208333333328</v>
      </c>
      <c r="O869" s="12">
        <f>(((M869/60)/60)/24)+DATE(1970,1,1)</f>
        <v>43388.208333333328</v>
      </c>
      <c r="P869" t="b">
        <v>0</v>
      </c>
      <c r="Q869" t="b">
        <v>0</v>
      </c>
      <c r="R869" t="s">
        <v>17</v>
      </c>
      <c r="S869" s="4" t="str">
        <f t="array" ref="S869:T869">_xlfn.TEXTSPLIT(R869,"/")</f>
        <v>food</v>
      </c>
      <c r="T869" s="4" t="str"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11">
        <f>E870/D870*"100"</f>
        <v>184.84285714285716</v>
      </c>
      <c r="G870" t="s">
        <v>20</v>
      </c>
      <c r="H870">
        <v>126</v>
      </c>
      <c r="I870" s="9">
        <f t="shared" si="1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2">
        <f>(((L870/60)/60)/24)+DATE(1970,1,1)</f>
        <v>41559.208333333336</v>
      </c>
      <c r="O870" s="12">
        <f>(((M870/60)/60)/24)+DATE(1970,1,1)</f>
        <v>41570.208333333336</v>
      </c>
      <c r="P870" t="b">
        <v>0</v>
      </c>
      <c r="Q870" t="b">
        <v>0</v>
      </c>
      <c r="R870" t="s">
        <v>33</v>
      </c>
      <c r="S870" s="4" t="str">
        <f t="array" ref="S870:T870">_xlfn.TEXTSPLIT(R870,"/")</f>
        <v>theater</v>
      </c>
      <c r="T870" s="4" t="str"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11">
        <f>E871/D871*"100"</f>
        <v>23.703520691785052</v>
      </c>
      <c r="G871" t="s">
        <v>14</v>
      </c>
      <c r="H871">
        <v>526</v>
      </c>
      <c r="I871" s="9">
        <f t="shared" si="1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2">
        <f>(((L871/60)/60)/24)+DATE(1970,1,1)</f>
        <v>40350.208333333336</v>
      </c>
      <c r="O871" s="12">
        <f>(((M871/60)/60)/24)+DATE(1970,1,1)</f>
        <v>40364.208333333336</v>
      </c>
      <c r="P871" t="b">
        <v>0</v>
      </c>
      <c r="Q871" t="b">
        <v>0</v>
      </c>
      <c r="R871" t="s">
        <v>53</v>
      </c>
      <c r="S871" s="4" t="str">
        <f t="array" ref="S871:T871">_xlfn.TEXTSPLIT(R871,"/")</f>
        <v>film &amp; video</v>
      </c>
      <c r="T871" s="4" t="str"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11">
        <f>E872/D872*"100"</f>
        <v>89.870129870129873</v>
      </c>
      <c r="G872" t="s">
        <v>14</v>
      </c>
      <c r="H872">
        <v>121</v>
      </c>
      <c r="I872" s="9">
        <f t="shared" si="1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2">
        <f>(((L872/60)/60)/24)+DATE(1970,1,1)</f>
        <v>42240.208333333328</v>
      </c>
      <c r="O872" s="12">
        <f>(((M872/60)/60)/24)+DATE(1970,1,1)</f>
        <v>42265.208333333328</v>
      </c>
      <c r="P872" t="b">
        <v>0</v>
      </c>
      <c r="Q872" t="b">
        <v>0</v>
      </c>
      <c r="R872" t="s">
        <v>33</v>
      </c>
      <c r="S872" s="4" t="str">
        <f t="array" ref="S872:T872">_xlfn.TEXTSPLIT(R872,"/")</f>
        <v>theater</v>
      </c>
      <c r="T872" s="4" t="str"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11">
        <f>E873/D873*"100"</f>
        <v>272.6041958041958</v>
      </c>
      <c r="G873" t="s">
        <v>20</v>
      </c>
      <c r="H873">
        <v>2320</v>
      </c>
      <c r="I873" s="9">
        <f t="shared" si="1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2">
        <f>(((L873/60)/60)/24)+DATE(1970,1,1)</f>
        <v>43040.208333333328</v>
      </c>
      <c r="O873" s="12">
        <f>(((M873/60)/60)/24)+DATE(1970,1,1)</f>
        <v>43058.25</v>
      </c>
      <c r="P873" t="b">
        <v>0</v>
      </c>
      <c r="Q873" t="b">
        <v>1</v>
      </c>
      <c r="R873" t="s">
        <v>33</v>
      </c>
      <c r="S873" s="4" t="str">
        <f t="array" ref="S873:T873">_xlfn.TEXTSPLIT(R873,"/")</f>
        <v>theater</v>
      </c>
      <c r="T873" s="4" t="str"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11">
        <f>E874/D874*"100"</f>
        <v>170.04255319148936</v>
      </c>
      <c r="G874" t="s">
        <v>20</v>
      </c>
      <c r="H874">
        <v>81</v>
      </c>
      <c r="I874" s="9">
        <f t="shared" si="1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2">
        <f>(((L874/60)/60)/24)+DATE(1970,1,1)</f>
        <v>43346.208333333328</v>
      </c>
      <c r="O874" s="12">
        <f>(((M874/60)/60)/24)+DATE(1970,1,1)</f>
        <v>43351.208333333328</v>
      </c>
      <c r="P874" t="b">
        <v>0</v>
      </c>
      <c r="Q874" t="b">
        <v>0</v>
      </c>
      <c r="R874" t="s">
        <v>474</v>
      </c>
      <c r="S874" s="4" t="str">
        <f t="array" ref="S874:T874">_xlfn.TEXTSPLIT(R874,"/")</f>
        <v>film &amp; video</v>
      </c>
      <c r="T874" s="4" t="str"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11">
        <f>E875/D875*"100"</f>
        <v>188.28503562945369</v>
      </c>
      <c r="G875" t="s">
        <v>20</v>
      </c>
      <c r="H875">
        <v>1887</v>
      </c>
      <c r="I875" s="9">
        <f t="shared" si="1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2">
        <f>(((L875/60)/60)/24)+DATE(1970,1,1)</f>
        <v>41647.25</v>
      </c>
      <c r="O875" s="12">
        <f>(((M875/60)/60)/24)+DATE(1970,1,1)</f>
        <v>41652.25</v>
      </c>
      <c r="P875" t="b">
        <v>0</v>
      </c>
      <c r="Q875" t="b">
        <v>0</v>
      </c>
      <c r="R875" t="s">
        <v>122</v>
      </c>
      <c r="S875" s="4" t="str">
        <f t="array" ref="S875:T875">_xlfn.TEXTSPLIT(R875,"/")</f>
        <v>photography</v>
      </c>
      <c r="T875" s="4" t="str"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11">
        <f>E876/D876*"100"</f>
        <v>346.93532338308455</v>
      </c>
      <c r="G876" t="s">
        <v>20</v>
      </c>
      <c r="H876">
        <v>4358</v>
      </c>
      <c r="I876" s="9">
        <f t="shared" si="1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2">
        <f>(((L876/60)/60)/24)+DATE(1970,1,1)</f>
        <v>40291.208333333336</v>
      </c>
      <c r="O876" s="12">
        <f>(((M876/60)/60)/24)+DATE(1970,1,1)</f>
        <v>40329.208333333336</v>
      </c>
      <c r="P876" t="b">
        <v>0</v>
      </c>
      <c r="Q876" t="b">
        <v>1</v>
      </c>
      <c r="R876" t="s">
        <v>122</v>
      </c>
      <c r="S876" s="4" t="str">
        <f t="array" ref="S876:T876">_xlfn.TEXTSPLIT(R876,"/")</f>
        <v>photography</v>
      </c>
      <c r="T876" s="4" t="str"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11">
        <f>E877/D877*"100"</f>
        <v>69.177215189873422</v>
      </c>
      <c r="G877" t="s">
        <v>14</v>
      </c>
      <c r="H877">
        <v>67</v>
      </c>
      <c r="I877" s="9">
        <f t="shared" si="1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2">
        <f>(((L877/60)/60)/24)+DATE(1970,1,1)</f>
        <v>40556.25</v>
      </c>
      <c r="O877" s="12">
        <f>(((M877/60)/60)/24)+DATE(1970,1,1)</f>
        <v>40557.25</v>
      </c>
      <c r="P877" t="b">
        <v>0</v>
      </c>
      <c r="Q877" t="b">
        <v>0</v>
      </c>
      <c r="R877" t="s">
        <v>23</v>
      </c>
      <c r="S877" s="4" t="str">
        <f t="array" ref="S877:T877">_xlfn.TEXTSPLIT(R877,"/")</f>
        <v>music</v>
      </c>
      <c r="T877" s="4" t="str"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11">
        <f>E878/D878*"100"</f>
        <v>25.433734939759034</v>
      </c>
      <c r="G878" t="s">
        <v>14</v>
      </c>
      <c r="H878">
        <v>57</v>
      </c>
      <c r="I878" s="9">
        <f t="shared" si="1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2">
        <f>(((L878/60)/60)/24)+DATE(1970,1,1)</f>
        <v>43624.208333333328</v>
      </c>
      <c r="O878" s="12">
        <f>(((M878/60)/60)/24)+DATE(1970,1,1)</f>
        <v>43648.208333333328</v>
      </c>
      <c r="P878" t="b">
        <v>0</v>
      </c>
      <c r="Q878" t="b">
        <v>0</v>
      </c>
      <c r="R878" t="s">
        <v>122</v>
      </c>
      <c r="S878" s="4" t="str">
        <f t="array" ref="S878:T878">_xlfn.TEXTSPLIT(R878,"/")</f>
        <v>photography</v>
      </c>
      <c r="T878" s="4" t="str"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11">
        <f>E879/D879*"100"</f>
        <v>77.400977995110026</v>
      </c>
      <c r="G879" t="s">
        <v>14</v>
      </c>
      <c r="H879">
        <v>1229</v>
      </c>
      <c r="I879" s="9">
        <f t="shared" si="1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2">
        <f>(((L879/60)/60)/24)+DATE(1970,1,1)</f>
        <v>42577.208333333328</v>
      </c>
      <c r="O879" s="12">
        <f>(((M879/60)/60)/24)+DATE(1970,1,1)</f>
        <v>42578.208333333328</v>
      </c>
      <c r="P879" t="b">
        <v>0</v>
      </c>
      <c r="Q879" t="b">
        <v>0</v>
      </c>
      <c r="R879" t="s">
        <v>17</v>
      </c>
      <c r="S879" s="4" t="str">
        <f t="array" ref="S879:T879">_xlfn.TEXTSPLIT(R879,"/")</f>
        <v>food</v>
      </c>
      <c r="T879" s="4" t="str"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11">
        <f>E880/D880*"100"</f>
        <v>37.481481481481481</v>
      </c>
      <c r="G880" t="s">
        <v>14</v>
      </c>
      <c r="H880">
        <v>12</v>
      </c>
      <c r="I880" s="9">
        <f t="shared" si="1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2">
        <f>(((L880/60)/60)/24)+DATE(1970,1,1)</f>
        <v>43845.25</v>
      </c>
      <c r="O880" s="12">
        <f>(((M880/60)/60)/24)+DATE(1970,1,1)</f>
        <v>43869.25</v>
      </c>
      <c r="P880" t="b">
        <v>0</v>
      </c>
      <c r="Q880" t="b">
        <v>0</v>
      </c>
      <c r="R880" t="s">
        <v>148</v>
      </c>
      <c r="S880" s="4" t="str">
        <f t="array" ref="S880:T880">_xlfn.TEXTSPLIT(R880,"/")</f>
        <v>music</v>
      </c>
      <c r="T880" s="4" t="str"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11">
        <f>E881/D881*"100"</f>
        <v>543.79999999999995</v>
      </c>
      <c r="G881" t="s">
        <v>20</v>
      </c>
      <c r="H881">
        <v>53</v>
      </c>
      <c r="I881" s="9">
        <f t="shared" si="1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2">
        <f>(((L881/60)/60)/24)+DATE(1970,1,1)</f>
        <v>42788.25</v>
      </c>
      <c r="O881" s="12">
        <f>(((M881/60)/60)/24)+DATE(1970,1,1)</f>
        <v>42797.25</v>
      </c>
      <c r="P881" t="b">
        <v>0</v>
      </c>
      <c r="Q881" t="b">
        <v>0</v>
      </c>
      <c r="R881" t="s">
        <v>68</v>
      </c>
      <c r="S881" s="4" t="str">
        <f t="array" ref="S881:T881">_xlfn.TEXTSPLIT(R881,"/")</f>
        <v>publishing</v>
      </c>
      <c r="T881" s="4" t="str"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11">
        <f>E882/D882*"100"</f>
        <v>228.52189349112427</v>
      </c>
      <c r="G882" t="s">
        <v>20</v>
      </c>
      <c r="H882">
        <v>2414</v>
      </c>
      <c r="I882" s="9">
        <f t="shared" si="1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2">
        <f>(((L882/60)/60)/24)+DATE(1970,1,1)</f>
        <v>43667.208333333328</v>
      </c>
      <c r="O882" s="12">
        <f>(((M882/60)/60)/24)+DATE(1970,1,1)</f>
        <v>43669.208333333328</v>
      </c>
      <c r="P882" t="b">
        <v>0</v>
      </c>
      <c r="Q882" t="b">
        <v>0</v>
      </c>
      <c r="R882" t="s">
        <v>50</v>
      </c>
      <c r="S882" s="4" t="str">
        <f t="array" ref="S882:T882">_xlfn.TEXTSPLIT(R882,"/")</f>
        <v>music</v>
      </c>
      <c r="T882" s="4" t="str"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11">
        <f>E883/D883*"100"</f>
        <v>38.948339483394832</v>
      </c>
      <c r="G883" t="s">
        <v>14</v>
      </c>
      <c r="H883">
        <v>452</v>
      </c>
      <c r="I883" s="9">
        <f t="shared" si="1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2">
        <f>(((L883/60)/60)/24)+DATE(1970,1,1)</f>
        <v>42194.208333333328</v>
      </c>
      <c r="O883" s="12">
        <f>(((M883/60)/60)/24)+DATE(1970,1,1)</f>
        <v>42223.208333333328</v>
      </c>
      <c r="P883" t="b">
        <v>0</v>
      </c>
      <c r="Q883" t="b">
        <v>1</v>
      </c>
      <c r="R883" t="s">
        <v>33</v>
      </c>
      <c r="S883" s="4" t="str">
        <f t="array" ref="S883:T883">_xlfn.TEXTSPLIT(R883,"/")</f>
        <v>theater</v>
      </c>
      <c r="T883" s="4" t="str"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11">
        <f>E884/D884*"100"</f>
        <v>370</v>
      </c>
      <c r="G884" t="s">
        <v>20</v>
      </c>
      <c r="H884">
        <v>80</v>
      </c>
      <c r="I884" s="9">
        <f t="shared" si="13"/>
        <v>37</v>
      </c>
      <c r="J884" t="s">
        <v>21</v>
      </c>
      <c r="K884" t="s">
        <v>22</v>
      </c>
      <c r="L884">
        <v>1421820000</v>
      </c>
      <c r="M884">
        <v>1422165600</v>
      </c>
      <c r="N884" s="12">
        <f>(((L884/60)/60)/24)+DATE(1970,1,1)</f>
        <v>42025.25</v>
      </c>
      <c r="O884" s="12">
        <f>(((M884/60)/60)/24)+DATE(1970,1,1)</f>
        <v>42029.25</v>
      </c>
      <c r="P884" t="b">
        <v>0</v>
      </c>
      <c r="Q884" t="b">
        <v>0</v>
      </c>
      <c r="R884" t="s">
        <v>33</v>
      </c>
      <c r="S884" s="4" t="str">
        <f t="array" ref="S884:T884">_xlfn.TEXTSPLIT(R884,"/")</f>
        <v>theater</v>
      </c>
      <c r="T884" s="4" t="str"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11">
        <f>E885/D885*"100"</f>
        <v>237.91176470588232</v>
      </c>
      <c r="G885" t="s">
        <v>20</v>
      </c>
      <c r="H885">
        <v>193</v>
      </c>
      <c r="I885" s="9">
        <f t="shared" si="1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2">
        <f>(((L885/60)/60)/24)+DATE(1970,1,1)</f>
        <v>40323.208333333336</v>
      </c>
      <c r="O885" s="12">
        <f>(((M885/60)/60)/24)+DATE(1970,1,1)</f>
        <v>40359.208333333336</v>
      </c>
      <c r="P885" t="b">
        <v>0</v>
      </c>
      <c r="Q885" t="b">
        <v>0</v>
      </c>
      <c r="R885" t="s">
        <v>100</v>
      </c>
      <c r="S885" s="4" t="str">
        <f t="array" ref="S885:T885">_xlfn.TEXTSPLIT(R885,"/")</f>
        <v>film &amp; video</v>
      </c>
      <c r="T885" s="4" t="str"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11">
        <f>E886/D886*"100"</f>
        <v>64.036299765807954</v>
      </c>
      <c r="G886" t="s">
        <v>14</v>
      </c>
      <c r="H886">
        <v>1886</v>
      </c>
      <c r="I886" s="9">
        <f t="shared" si="1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2">
        <f>(((L886/60)/60)/24)+DATE(1970,1,1)</f>
        <v>41763.208333333336</v>
      </c>
      <c r="O886" s="12">
        <f>(((M886/60)/60)/24)+DATE(1970,1,1)</f>
        <v>41765.208333333336</v>
      </c>
      <c r="P886" t="b">
        <v>0</v>
      </c>
      <c r="Q886" t="b">
        <v>1</v>
      </c>
      <c r="R886" t="s">
        <v>33</v>
      </c>
      <c r="S886" s="4" t="str">
        <f t="array" ref="S886:T886">_xlfn.TEXTSPLIT(R886,"/")</f>
        <v>theater</v>
      </c>
      <c r="T886" s="4" t="str"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11">
        <f>E887/D887*"100"</f>
        <v>118.27777777777777</v>
      </c>
      <c r="G887" t="s">
        <v>20</v>
      </c>
      <c r="H887">
        <v>52</v>
      </c>
      <c r="I887" s="9">
        <f t="shared" si="1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2">
        <f>(((L887/60)/60)/24)+DATE(1970,1,1)</f>
        <v>40335.208333333336</v>
      </c>
      <c r="O887" s="12">
        <f>(((M887/60)/60)/24)+DATE(1970,1,1)</f>
        <v>40373.208333333336</v>
      </c>
      <c r="P887" t="b">
        <v>0</v>
      </c>
      <c r="Q887" t="b">
        <v>0</v>
      </c>
      <c r="R887" t="s">
        <v>33</v>
      </c>
      <c r="S887" s="4" t="str">
        <f t="array" ref="S887:T887">_xlfn.TEXTSPLIT(R887,"/")</f>
        <v>theater</v>
      </c>
      <c r="T887" s="4" t="str"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11">
        <f>E888/D888*"100"</f>
        <v>84.824037184594957</v>
      </c>
      <c r="G888" t="s">
        <v>14</v>
      </c>
      <c r="H888">
        <v>1825</v>
      </c>
      <c r="I888" s="9">
        <f t="shared" si="1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2">
        <f>(((L888/60)/60)/24)+DATE(1970,1,1)</f>
        <v>40416.208333333336</v>
      </c>
      <c r="O888" s="12">
        <f>(((M888/60)/60)/24)+DATE(1970,1,1)</f>
        <v>40434.208333333336</v>
      </c>
      <c r="P888" t="b">
        <v>0</v>
      </c>
      <c r="Q888" t="b">
        <v>0</v>
      </c>
      <c r="R888" t="s">
        <v>60</v>
      </c>
      <c r="S888" s="4" t="str">
        <f t="array" ref="S888:T888">_xlfn.TEXTSPLIT(R888,"/")</f>
        <v>music</v>
      </c>
      <c r="T888" s="4" t="str"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11">
        <f>E889/D889*"100"</f>
        <v>29.346153846153843</v>
      </c>
      <c r="G889" t="s">
        <v>14</v>
      </c>
      <c r="H889">
        <v>31</v>
      </c>
      <c r="I889" s="9">
        <f t="shared" si="1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2">
        <f>(((L889/60)/60)/24)+DATE(1970,1,1)</f>
        <v>42202.208333333328</v>
      </c>
      <c r="O889" s="12">
        <f>(((M889/60)/60)/24)+DATE(1970,1,1)</f>
        <v>42249.208333333328</v>
      </c>
      <c r="P889" t="b">
        <v>0</v>
      </c>
      <c r="Q889" t="b">
        <v>1</v>
      </c>
      <c r="R889" t="s">
        <v>33</v>
      </c>
      <c r="S889" s="4" t="str">
        <f t="array" ref="S889:T889">_xlfn.TEXTSPLIT(R889,"/")</f>
        <v>theater</v>
      </c>
      <c r="T889" s="4" t="str"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11">
        <f>E890/D890*"100"</f>
        <v>209.89655172413794</v>
      </c>
      <c r="G890" t="s">
        <v>20</v>
      </c>
      <c r="H890">
        <v>290</v>
      </c>
      <c r="I890" s="9">
        <f t="shared" si="1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2">
        <f>(((L890/60)/60)/24)+DATE(1970,1,1)</f>
        <v>42836.208333333328</v>
      </c>
      <c r="O890" s="12">
        <f>(((M890/60)/60)/24)+DATE(1970,1,1)</f>
        <v>42855.208333333328</v>
      </c>
      <c r="P890" t="b">
        <v>0</v>
      </c>
      <c r="Q890" t="b">
        <v>0</v>
      </c>
      <c r="R890" t="s">
        <v>33</v>
      </c>
      <c r="S890" s="4" t="str">
        <f t="array" ref="S890:T890">_xlfn.TEXTSPLIT(R890,"/")</f>
        <v>theater</v>
      </c>
      <c r="T890" s="4" t="str"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11">
        <f>E891/D891*"100"</f>
        <v>169.78571428571431</v>
      </c>
      <c r="G891" t="s">
        <v>20</v>
      </c>
      <c r="H891">
        <v>122</v>
      </c>
      <c r="I891" s="9">
        <f t="shared" si="1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2">
        <f>(((L891/60)/60)/24)+DATE(1970,1,1)</f>
        <v>41710.208333333336</v>
      </c>
      <c r="O891" s="12">
        <f>(((M891/60)/60)/24)+DATE(1970,1,1)</f>
        <v>41717.208333333336</v>
      </c>
      <c r="P891" t="b">
        <v>0</v>
      </c>
      <c r="Q891" t="b">
        <v>1</v>
      </c>
      <c r="R891" t="s">
        <v>50</v>
      </c>
      <c r="S891" s="4" t="str">
        <f t="array" ref="S891:T891">_xlfn.TEXTSPLIT(R891,"/")</f>
        <v>music</v>
      </c>
      <c r="T891" s="4" t="str"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11">
        <f>E892/D892*"100"</f>
        <v>115.95907738095239</v>
      </c>
      <c r="G892" t="s">
        <v>20</v>
      </c>
      <c r="H892">
        <v>1470</v>
      </c>
      <c r="I892" s="9">
        <f t="shared" si="1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2">
        <f>(((L892/60)/60)/24)+DATE(1970,1,1)</f>
        <v>43640.208333333328</v>
      </c>
      <c r="O892" s="12">
        <f>(((M892/60)/60)/24)+DATE(1970,1,1)</f>
        <v>43641.208333333328</v>
      </c>
      <c r="P892" t="b">
        <v>0</v>
      </c>
      <c r="Q892" t="b">
        <v>0</v>
      </c>
      <c r="R892" t="s">
        <v>60</v>
      </c>
      <c r="S892" s="4" t="str">
        <f t="array" ref="S892:T892">_xlfn.TEXTSPLIT(R892,"/")</f>
        <v>music</v>
      </c>
      <c r="T892" s="4" t="str"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11">
        <f>E893/D893*"100"</f>
        <v>258.59999999999997</v>
      </c>
      <c r="G893" t="s">
        <v>20</v>
      </c>
      <c r="H893">
        <v>165</v>
      </c>
      <c r="I893" s="9">
        <f t="shared" si="1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2">
        <f>(((L893/60)/60)/24)+DATE(1970,1,1)</f>
        <v>40880.25</v>
      </c>
      <c r="O893" s="12">
        <f>(((M893/60)/60)/24)+DATE(1970,1,1)</f>
        <v>40924.25</v>
      </c>
      <c r="P893" t="b">
        <v>0</v>
      </c>
      <c r="Q893" t="b">
        <v>0</v>
      </c>
      <c r="R893" t="s">
        <v>42</v>
      </c>
      <c r="S893" s="4" t="str">
        <f t="array" ref="S893:T893">_xlfn.TEXTSPLIT(R893,"/")</f>
        <v>film &amp; video</v>
      </c>
      <c r="T893" s="4" t="str"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11">
        <f>E894/D894*"100"</f>
        <v>230.58333333333331</v>
      </c>
      <c r="G894" t="s">
        <v>20</v>
      </c>
      <c r="H894">
        <v>182</v>
      </c>
      <c r="I894" s="9">
        <f t="shared" si="1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2">
        <f>(((L894/60)/60)/24)+DATE(1970,1,1)</f>
        <v>40319.208333333336</v>
      </c>
      <c r="O894" s="12">
        <f>(((M894/60)/60)/24)+DATE(1970,1,1)</f>
        <v>40360.208333333336</v>
      </c>
      <c r="P894" t="b">
        <v>0</v>
      </c>
      <c r="Q894" t="b">
        <v>0</v>
      </c>
      <c r="R894" t="s">
        <v>206</v>
      </c>
      <c r="S894" s="4" t="str">
        <f t="array" ref="S894:T894">_xlfn.TEXTSPLIT(R894,"/")</f>
        <v>publishing</v>
      </c>
      <c r="T894" s="4" t="str"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11">
        <f>E895/D895*"100"</f>
        <v>128.21428571428572</v>
      </c>
      <c r="G895" t="s">
        <v>20</v>
      </c>
      <c r="H895">
        <v>199</v>
      </c>
      <c r="I895" s="9">
        <f t="shared" si="1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2">
        <f>(((L895/60)/60)/24)+DATE(1970,1,1)</f>
        <v>42170.208333333328</v>
      </c>
      <c r="O895" s="12">
        <f>(((M895/60)/60)/24)+DATE(1970,1,1)</f>
        <v>42174.208333333328</v>
      </c>
      <c r="P895" t="b">
        <v>0</v>
      </c>
      <c r="Q895" t="b">
        <v>1</v>
      </c>
      <c r="R895" t="s">
        <v>42</v>
      </c>
      <c r="S895" s="4" t="str">
        <f t="array" ref="S895:T895">_xlfn.TEXTSPLIT(R895,"/")</f>
        <v>film &amp; video</v>
      </c>
      <c r="T895" s="4" t="str"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11">
        <f>E896/D896*"100"</f>
        <v>188.70588235294116</v>
      </c>
      <c r="G896" t="s">
        <v>20</v>
      </c>
      <c r="H896">
        <v>56</v>
      </c>
      <c r="I896" s="9">
        <f t="shared" si="1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2">
        <f>(((L896/60)/60)/24)+DATE(1970,1,1)</f>
        <v>41466.208333333336</v>
      </c>
      <c r="O896" s="12">
        <f>(((M896/60)/60)/24)+DATE(1970,1,1)</f>
        <v>41496.208333333336</v>
      </c>
      <c r="P896" t="b">
        <v>0</v>
      </c>
      <c r="Q896" t="b">
        <v>1</v>
      </c>
      <c r="R896" t="s">
        <v>269</v>
      </c>
      <c r="S896" s="4" t="str">
        <f t="array" ref="S896:T896">_xlfn.TEXTSPLIT(R896,"/")</f>
        <v>film &amp; video</v>
      </c>
      <c r="T896" s="4" t="str"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11">
        <f>E897/D897*"100"</f>
        <v>6.9511889862327907</v>
      </c>
      <c r="G897" t="s">
        <v>14</v>
      </c>
      <c r="H897">
        <v>107</v>
      </c>
      <c r="I897" s="9">
        <f t="shared" si="1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2">
        <f>(((L897/60)/60)/24)+DATE(1970,1,1)</f>
        <v>43134.25</v>
      </c>
      <c r="O897" s="12">
        <f>(((M897/60)/60)/24)+DATE(1970,1,1)</f>
        <v>43143.25</v>
      </c>
      <c r="P897" t="b">
        <v>0</v>
      </c>
      <c r="Q897" t="b">
        <v>0</v>
      </c>
      <c r="R897" t="s">
        <v>33</v>
      </c>
      <c r="S897" s="4" t="str">
        <f t="array" ref="S897:T897">_xlfn.TEXTSPLIT(R897,"/")</f>
        <v>theater</v>
      </c>
      <c r="T897" s="4" t="str"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11">
        <f>E898/D898*"100"</f>
        <v>774.43434343434342</v>
      </c>
      <c r="G898" t="s">
        <v>20</v>
      </c>
      <c r="H898">
        <v>1460</v>
      </c>
      <c r="I898" s="9">
        <f t="shared" si="1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2">
        <f>(((L898/60)/60)/24)+DATE(1970,1,1)</f>
        <v>40738.208333333336</v>
      </c>
      <c r="O898" s="12">
        <f>(((M898/60)/60)/24)+DATE(1970,1,1)</f>
        <v>40741.208333333336</v>
      </c>
      <c r="P898" t="b">
        <v>0</v>
      </c>
      <c r="Q898" t="b">
        <v>1</v>
      </c>
      <c r="R898" t="s">
        <v>17</v>
      </c>
      <c r="S898" s="4" t="str">
        <f t="array" ref="S898:T898">_xlfn.TEXTSPLIT(R898,"/")</f>
        <v>food</v>
      </c>
      <c r="T898" s="4" t="str"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11">
        <f>E899/D899*"100"</f>
        <v>27.693181818181817</v>
      </c>
      <c r="G899" t="s">
        <v>14</v>
      </c>
      <c r="H899">
        <v>27</v>
      </c>
      <c r="I899" s="9">
        <f t="shared" si="13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2">
        <f>(((L899/60)/60)/24)+DATE(1970,1,1)</f>
        <v>43583.208333333328</v>
      </c>
      <c r="O899" s="12">
        <f>(((M899/60)/60)/24)+DATE(1970,1,1)</f>
        <v>43585.208333333328</v>
      </c>
      <c r="P899" t="b">
        <v>0</v>
      </c>
      <c r="Q899" t="b">
        <v>0</v>
      </c>
      <c r="R899" t="s">
        <v>33</v>
      </c>
      <c r="S899" s="4" t="str">
        <f t="array" ref="S899:T899">_xlfn.TEXTSPLIT(R899,"/")</f>
        <v>theater</v>
      </c>
      <c r="T899" s="4" t="str"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11">
        <f>E900/D900*"100"</f>
        <v>52.479620323841424</v>
      </c>
      <c r="G900" t="s">
        <v>14</v>
      </c>
      <c r="H900">
        <v>1221</v>
      </c>
      <c r="I900" s="9">
        <f t="shared" ref="I900:I963" si="14">IFERROR(E900/H900,0)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2">
        <f>(((L900/60)/60)/24)+DATE(1970,1,1)</f>
        <v>43815.25</v>
      </c>
      <c r="O900" s="12">
        <f>(((M900/60)/60)/24)+DATE(1970,1,1)</f>
        <v>43821.25</v>
      </c>
      <c r="P900" t="b">
        <v>0</v>
      </c>
      <c r="Q900" t="b">
        <v>0</v>
      </c>
      <c r="R900" t="s">
        <v>42</v>
      </c>
      <c r="S900" s="4" t="str">
        <f t="array" ref="S900:T900">_xlfn.TEXTSPLIT(R900,"/")</f>
        <v>film &amp; video</v>
      </c>
      <c r="T900" s="4" t="str"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11">
        <f>E901/D901*"100"</f>
        <v>407.09677419354841</v>
      </c>
      <c r="G901" t="s">
        <v>20</v>
      </c>
      <c r="H901">
        <v>123</v>
      </c>
      <c r="I901" s="9">
        <f t="shared" si="14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2">
        <f>(((L901/60)/60)/24)+DATE(1970,1,1)</f>
        <v>41554.208333333336</v>
      </c>
      <c r="O901" s="12">
        <f>(((M901/60)/60)/24)+DATE(1970,1,1)</f>
        <v>41572.208333333336</v>
      </c>
      <c r="P901" t="b">
        <v>0</v>
      </c>
      <c r="Q901" t="b">
        <v>0</v>
      </c>
      <c r="R901" t="s">
        <v>159</v>
      </c>
      <c r="S901" s="4" t="str">
        <f t="array" ref="S901:T901">_xlfn.TEXTSPLIT(R901,"/")</f>
        <v>music</v>
      </c>
      <c r="T901" s="4" t="str"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11">
        <f>E902/D902*"100"</f>
        <v>2</v>
      </c>
      <c r="G902" t="s">
        <v>14</v>
      </c>
      <c r="H902">
        <v>1</v>
      </c>
      <c r="I902" s="9">
        <f t="shared" si="14"/>
        <v>2</v>
      </c>
      <c r="J902" t="s">
        <v>21</v>
      </c>
      <c r="K902" t="s">
        <v>22</v>
      </c>
      <c r="L902">
        <v>1411102800</v>
      </c>
      <c r="M902">
        <v>1411189200</v>
      </c>
      <c r="N902" s="12">
        <f>(((L902/60)/60)/24)+DATE(1970,1,1)</f>
        <v>41901.208333333336</v>
      </c>
      <c r="O902" s="12">
        <f>(((M902/60)/60)/24)+DATE(1970,1,1)</f>
        <v>41902.208333333336</v>
      </c>
      <c r="P902" t="b">
        <v>0</v>
      </c>
      <c r="Q902" t="b">
        <v>1</v>
      </c>
      <c r="R902" t="s">
        <v>28</v>
      </c>
      <c r="S902" s="4" t="str">
        <f t="array" ref="S902:T902">_xlfn.TEXTSPLIT(R902,"/")</f>
        <v>technology</v>
      </c>
      <c r="T902" s="4" t="str"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11">
        <f>E903/D903*"100"</f>
        <v>156.17857142857144</v>
      </c>
      <c r="G903" t="s">
        <v>20</v>
      </c>
      <c r="H903">
        <v>159</v>
      </c>
      <c r="I903" s="9">
        <f t="shared" si="14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2">
        <f>(((L903/60)/60)/24)+DATE(1970,1,1)</f>
        <v>43298.208333333328</v>
      </c>
      <c r="O903" s="12">
        <f>(((M903/60)/60)/24)+DATE(1970,1,1)</f>
        <v>43331.208333333328</v>
      </c>
      <c r="P903" t="b">
        <v>0</v>
      </c>
      <c r="Q903" t="b">
        <v>1</v>
      </c>
      <c r="R903" t="s">
        <v>23</v>
      </c>
      <c r="S903" s="4" t="str">
        <f t="array" ref="S903:T903">_xlfn.TEXTSPLIT(R903,"/")</f>
        <v>music</v>
      </c>
      <c r="T903" s="4" t="str"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11">
        <f>E904/D904*"100"</f>
        <v>252.42857142857144</v>
      </c>
      <c r="G904" t="s">
        <v>20</v>
      </c>
      <c r="H904">
        <v>110</v>
      </c>
      <c r="I904" s="9">
        <f t="shared" si="14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2">
        <f>(((L904/60)/60)/24)+DATE(1970,1,1)</f>
        <v>42399.25</v>
      </c>
      <c r="O904" s="12">
        <f>(((M904/60)/60)/24)+DATE(1970,1,1)</f>
        <v>42441.25</v>
      </c>
      <c r="P904" t="b">
        <v>0</v>
      </c>
      <c r="Q904" t="b">
        <v>0</v>
      </c>
      <c r="R904" t="s">
        <v>28</v>
      </c>
      <c r="S904" s="4" t="str">
        <f t="array" ref="S904:T904">_xlfn.TEXTSPLIT(R904,"/")</f>
        <v>technology</v>
      </c>
      <c r="T904" s="4" t="str"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11">
        <f>E905/D905*"100"</f>
        <v>1.729268292682927</v>
      </c>
      <c r="G905" t="s">
        <v>47</v>
      </c>
      <c r="H905">
        <v>14</v>
      </c>
      <c r="I905" s="9">
        <f t="shared" si="14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2">
        <f>(((L905/60)/60)/24)+DATE(1970,1,1)</f>
        <v>41034.208333333336</v>
      </c>
      <c r="O905" s="12">
        <f>(((M905/60)/60)/24)+DATE(1970,1,1)</f>
        <v>41049.208333333336</v>
      </c>
      <c r="P905" t="b">
        <v>0</v>
      </c>
      <c r="Q905" t="b">
        <v>1</v>
      </c>
      <c r="R905" t="s">
        <v>68</v>
      </c>
      <c r="S905" s="4" t="str">
        <f t="array" ref="S905:T905">_xlfn.TEXTSPLIT(R905,"/")</f>
        <v>publishing</v>
      </c>
      <c r="T905" s="4" t="str"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11">
        <f>E906/D906*"100"</f>
        <v>12.230769230769232</v>
      </c>
      <c r="G906" t="s">
        <v>14</v>
      </c>
      <c r="H906">
        <v>16</v>
      </c>
      <c r="I906" s="9">
        <f t="shared" si="14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2">
        <f>(((L906/60)/60)/24)+DATE(1970,1,1)</f>
        <v>41186.208333333336</v>
      </c>
      <c r="O906" s="12">
        <f>(((M906/60)/60)/24)+DATE(1970,1,1)</f>
        <v>41190.208333333336</v>
      </c>
      <c r="P906" t="b">
        <v>0</v>
      </c>
      <c r="Q906" t="b">
        <v>0</v>
      </c>
      <c r="R906" t="s">
        <v>133</v>
      </c>
      <c r="S906" s="4" t="str">
        <f t="array" ref="S906:T906">_xlfn.TEXTSPLIT(R906,"/")</f>
        <v>publishing</v>
      </c>
      <c r="T906" s="4" t="str"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11">
        <f>E907/D907*"100"</f>
        <v>163.98734177215189</v>
      </c>
      <c r="G907" t="s">
        <v>20</v>
      </c>
      <c r="H907">
        <v>236</v>
      </c>
      <c r="I907" s="9">
        <f t="shared" si="14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2">
        <f>(((L907/60)/60)/24)+DATE(1970,1,1)</f>
        <v>41536.208333333336</v>
      </c>
      <c r="O907" s="12">
        <f>(((M907/60)/60)/24)+DATE(1970,1,1)</f>
        <v>41539.208333333336</v>
      </c>
      <c r="P907" t="b">
        <v>0</v>
      </c>
      <c r="Q907" t="b">
        <v>0</v>
      </c>
      <c r="R907" t="s">
        <v>33</v>
      </c>
      <c r="S907" s="4" t="str">
        <f t="array" ref="S907:T907">_xlfn.TEXTSPLIT(R907,"/")</f>
        <v>theater</v>
      </c>
      <c r="T907" s="4" t="str"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11">
        <f>E908/D908*"100"</f>
        <v>162.98181818181817</v>
      </c>
      <c r="G908" t="s">
        <v>20</v>
      </c>
      <c r="H908">
        <v>191</v>
      </c>
      <c r="I908" s="9">
        <f t="shared" si="14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2">
        <f>(((L908/60)/60)/24)+DATE(1970,1,1)</f>
        <v>42868.208333333328</v>
      </c>
      <c r="O908" s="12">
        <f>(((M908/60)/60)/24)+DATE(1970,1,1)</f>
        <v>42904.208333333328</v>
      </c>
      <c r="P908" t="b">
        <v>1</v>
      </c>
      <c r="Q908" t="b">
        <v>1</v>
      </c>
      <c r="R908" t="s">
        <v>42</v>
      </c>
      <c r="S908" s="4" t="str">
        <f t="array" ref="S908:T908">_xlfn.TEXTSPLIT(R908,"/")</f>
        <v>film &amp; video</v>
      </c>
      <c r="T908" s="4" t="str"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11">
        <f>E909/D909*"100"</f>
        <v>20.252747252747252</v>
      </c>
      <c r="G909" t="s">
        <v>14</v>
      </c>
      <c r="H909">
        <v>41</v>
      </c>
      <c r="I909" s="9">
        <f t="shared" si="14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2">
        <f>(((L909/60)/60)/24)+DATE(1970,1,1)</f>
        <v>40660.208333333336</v>
      </c>
      <c r="O909" s="12">
        <f>(((M909/60)/60)/24)+DATE(1970,1,1)</f>
        <v>40667.208333333336</v>
      </c>
      <c r="P909" t="b">
        <v>0</v>
      </c>
      <c r="Q909" t="b">
        <v>0</v>
      </c>
      <c r="R909" t="s">
        <v>33</v>
      </c>
      <c r="S909" s="4" t="str">
        <f t="array" ref="S909:T909">_xlfn.TEXTSPLIT(R909,"/")</f>
        <v>theater</v>
      </c>
      <c r="T909" s="4" t="str"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11">
        <f>E910/D910*"100"</f>
        <v>319.24083769633506</v>
      </c>
      <c r="G910" t="s">
        <v>20</v>
      </c>
      <c r="H910">
        <v>3934</v>
      </c>
      <c r="I910" s="9">
        <f t="shared" si="14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2">
        <f>(((L910/60)/60)/24)+DATE(1970,1,1)</f>
        <v>41031.208333333336</v>
      </c>
      <c r="O910" s="12">
        <f>(((M910/60)/60)/24)+DATE(1970,1,1)</f>
        <v>41042.208333333336</v>
      </c>
      <c r="P910" t="b">
        <v>0</v>
      </c>
      <c r="Q910" t="b">
        <v>0</v>
      </c>
      <c r="R910" t="s">
        <v>89</v>
      </c>
      <c r="S910" s="4" t="str">
        <f t="array" ref="S910:T910">_xlfn.TEXTSPLIT(R910,"/")</f>
        <v>games</v>
      </c>
      <c r="T910" s="4" t="str"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11">
        <f>E911/D911*"100"</f>
        <v>478.94444444444446</v>
      </c>
      <c r="G911" t="s">
        <v>20</v>
      </c>
      <c r="H911">
        <v>80</v>
      </c>
      <c r="I911" s="9">
        <f t="shared" si="14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2">
        <f>(((L911/60)/60)/24)+DATE(1970,1,1)</f>
        <v>43255.208333333328</v>
      </c>
      <c r="O911" s="12">
        <f>(((M911/60)/60)/24)+DATE(1970,1,1)</f>
        <v>43282.208333333328</v>
      </c>
      <c r="P911" t="b">
        <v>0</v>
      </c>
      <c r="Q911" t="b">
        <v>1</v>
      </c>
      <c r="R911" t="s">
        <v>33</v>
      </c>
      <c r="S911" s="4" t="str">
        <f t="array" ref="S911:T911">_xlfn.TEXTSPLIT(R911,"/")</f>
        <v>theater</v>
      </c>
      <c r="T911" s="4" t="str"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11">
        <f>E912/D912*"100"</f>
        <v>19.556634304207122</v>
      </c>
      <c r="G912" t="s">
        <v>74</v>
      </c>
      <c r="H912">
        <v>296</v>
      </c>
      <c r="I912" s="9">
        <f t="shared" si="14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2">
        <f>(((L912/60)/60)/24)+DATE(1970,1,1)</f>
        <v>42026.25</v>
      </c>
      <c r="O912" s="12">
        <f>(((M912/60)/60)/24)+DATE(1970,1,1)</f>
        <v>42027.25</v>
      </c>
      <c r="P912" t="b">
        <v>0</v>
      </c>
      <c r="Q912" t="b">
        <v>0</v>
      </c>
      <c r="R912" t="s">
        <v>33</v>
      </c>
      <c r="S912" s="4" t="str">
        <f t="array" ref="S912:T912">_xlfn.TEXTSPLIT(R912,"/")</f>
        <v>theater</v>
      </c>
      <c r="T912" s="4" t="str"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11">
        <f>E913/D913*"100"</f>
        <v>198.94827586206895</v>
      </c>
      <c r="G913" t="s">
        <v>20</v>
      </c>
      <c r="H913">
        <v>462</v>
      </c>
      <c r="I913" s="9">
        <f t="shared" si="14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2">
        <f>(((L913/60)/60)/24)+DATE(1970,1,1)</f>
        <v>43717.208333333328</v>
      </c>
      <c r="O913" s="12">
        <f>(((M913/60)/60)/24)+DATE(1970,1,1)</f>
        <v>43719.208333333328</v>
      </c>
      <c r="P913" t="b">
        <v>1</v>
      </c>
      <c r="Q913" t="b">
        <v>0</v>
      </c>
      <c r="R913" t="s">
        <v>28</v>
      </c>
      <c r="S913" s="4" t="str">
        <f t="array" ref="S913:T913">_xlfn.TEXTSPLIT(R913,"/")</f>
        <v>technology</v>
      </c>
      <c r="T913" s="4" t="str"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11">
        <f>E914/D914*"100"</f>
        <v>795</v>
      </c>
      <c r="G914" t="s">
        <v>20</v>
      </c>
      <c r="H914">
        <v>179</v>
      </c>
      <c r="I914" s="9">
        <f t="shared" si="14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2">
        <f>(((L914/60)/60)/24)+DATE(1970,1,1)</f>
        <v>41157.208333333336</v>
      </c>
      <c r="O914" s="12">
        <f>(((M914/60)/60)/24)+DATE(1970,1,1)</f>
        <v>41170.208333333336</v>
      </c>
      <c r="P914" t="b">
        <v>1</v>
      </c>
      <c r="Q914" t="b">
        <v>0</v>
      </c>
      <c r="R914" t="s">
        <v>53</v>
      </c>
      <c r="S914" s="4" t="str">
        <f t="array" ref="S914:T914">_xlfn.TEXTSPLIT(R914,"/")</f>
        <v>film &amp; video</v>
      </c>
      <c r="T914" s="4" t="str"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11">
        <f>E915/D915*"100"</f>
        <v>50.621082621082621</v>
      </c>
      <c r="G915" t="s">
        <v>14</v>
      </c>
      <c r="H915">
        <v>523</v>
      </c>
      <c r="I915" s="9">
        <f t="shared" si="14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2">
        <f>(((L915/60)/60)/24)+DATE(1970,1,1)</f>
        <v>43597.208333333328</v>
      </c>
      <c r="O915" s="12">
        <f>(((M915/60)/60)/24)+DATE(1970,1,1)</f>
        <v>43610.208333333328</v>
      </c>
      <c r="P915" t="b">
        <v>0</v>
      </c>
      <c r="Q915" t="b">
        <v>0</v>
      </c>
      <c r="R915" t="s">
        <v>53</v>
      </c>
      <c r="S915" s="4" t="str">
        <f t="array" ref="S915:T915">_xlfn.TEXTSPLIT(R915,"/")</f>
        <v>film &amp; video</v>
      </c>
      <c r="T915" s="4" t="str"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11">
        <f>E916/D916*"100"</f>
        <v>57.4375</v>
      </c>
      <c r="G916" t="s">
        <v>14</v>
      </c>
      <c r="H916">
        <v>141</v>
      </c>
      <c r="I916" s="9">
        <f t="shared" si="14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2">
        <f>(((L916/60)/60)/24)+DATE(1970,1,1)</f>
        <v>41490.208333333336</v>
      </c>
      <c r="O916" s="12">
        <f>(((M916/60)/60)/24)+DATE(1970,1,1)</f>
        <v>41502.208333333336</v>
      </c>
      <c r="P916" t="b">
        <v>0</v>
      </c>
      <c r="Q916" t="b">
        <v>0</v>
      </c>
      <c r="R916" t="s">
        <v>33</v>
      </c>
      <c r="S916" s="4" t="str">
        <f t="array" ref="S916:T916">_xlfn.TEXTSPLIT(R916,"/")</f>
        <v>theater</v>
      </c>
      <c r="T916" s="4" t="str"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11">
        <f>E917/D917*"100"</f>
        <v>155.62827640984909</v>
      </c>
      <c r="G917" t="s">
        <v>20</v>
      </c>
      <c r="H917">
        <v>1866</v>
      </c>
      <c r="I917" s="9">
        <f t="shared" si="14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2">
        <f>(((L917/60)/60)/24)+DATE(1970,1,1)</f>
        <v>42976.208333333328</v>
      </c>
      <c r="O917" s="12">
        <f>(((M917/60)/60)/24)+DATE(1970,1,1)</f>
        <v>42985.208333333328</v>
      </c>
      <c r="P917" t="b">
        <v>0</v>
      </c>
      <c r="Q917" t="b">
        <v>0</v>
      </c>
      <c r="R917" t="s">
        <v>269</v>
      </c>
      <c r="S917" s="4" t="str">
        <f t="array" ref="S917:T917">_xlfn.TEXTSPLIT(R917,"/")</f>
        <v>film &amp; video</v>
      </c>
      <c r="T917" s="4" t="str"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11">
        <f>E918/D918*"100"</f>
        <v>36.297297297297298</v>
      </c>
      <c r="G918" t="s">
        <v>14</v>
      </c>
      <c r="H918">
        <v>52</v>
      </c>
      <c r="I918" s="9">
        <f t="shared" si="14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2">
        <f>(((L918/60)/60)/24)+DATE(1970,1,1)</f>
        <v>41991.25</v>
      </c>
      <c r="O918" s="12">
        <f>(((M918/60)/60)/24)+DATE(1970,1,1)</f>
        <v>42000.25</v>
      </c>
      <c r="P918" t="b">
        <v>0</v>
      </c>
      <c r="Q918" t="b">
        <v>0</v>
      </c>
      <c r="R918" t="s">
        <v>122</v>
      </c>
      <c r="S918" s="4" t="str">
        <f t="array" ref="S918:T918">_xlfn.TEXTSPLIT(R918,"/")</f>
        <v>photography</v>
      </c>
      <c r="T918" s="4" t="str"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11">
        <f>E919/D919*"100"</f>
        <v>58.25</v>
      </c>
      <c r="G919" t="s">
        <v>47</v>
      </c>
      <c r="H919">
        <v>27</v>
      </c>
      <c r="I919" s="9">
        <f t="shared" si="14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2">
        <f>(((L919/60)/60)/24)+DATE(1970,1,1)</f>
        <v>40722.208333333336</v>
      </c>
      <c r="O919" s="12">
        <f>(((M919/60)/60)/24)+DATE(1970,1,1)</f>
        <v>40746.208333333336</v>
      </c>
      <c r="P919" t="b">
        <v>0</v>
      </c>
      <c r="Q919" t="b">
        <v>1</v>
      </c>
      <c r="R919" t="s">
        <v>100</v>
      </c>
      <c r="S919" s="4" t="str">
        <f t="array" ref="S919:T919">_xlfn.TEXTSPLIT(R919,"/")</f>
        <v>film &amp; video</v>
      </c>
      <c r="T919" s="4" t="str"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11">
        <f>E920/D920*"100"</f>
        <v>237.39473684210526</v>
      </c>
      <c r="G920" t="s">
        <v>20</v>
      </c>
      <c r="H920">
        <v>156</v>
      </c>
      <c r="I920" s="9">
        <f t="shared" si="14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2">
        <f>(((L920/60)/60)/24)+DATE(1970,1,1)</f>
        <v>41117.208333333336</v>
      </c>
      <c r="O920" s="12">
        <f>(((M920/60)/60)/24)+DATE(1970,1,1)</f>
        <v>41128.208333333336</v>
      </c>
      <c r="P920" t="b">
        <v>0</v>
      </c>
      <c r="Q920" t="b">
        <v>0</v>
      </c>
      <c r="R920" t="s">
        <v>133</v>
      </c>
      <c r="S920" s="4" t="str">
        <f t="array" ref="S920:T920">_xlfn.TEXTSPLIT(R920,"/")</f>
        <v>publishing</v>
      </c>
      <c r="T920" s="4" t="str"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11">
        <f>E921/D921*"100"</f>
        <v>58.75</v>
      </c>
      <c r="G921" t="s">
        <v>14</v>
      </c>
      <c r="H921">
        <v>225</v>
      </c>
      <c r="I921" s="9">
        <f t="shared" si="14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2">
        <f>(((L921/60)/60)/24)+DATE(1970,1,1)</f>
        <v>43022.208333333328</v>
      </c>
      <c r="O921" s="12">
        <f>(((M921/60)/60)/24)+DATE(1970,1,1)</f>
        <v>43054.25</v>
      </c>
      <c r="P921" t="b">
        <v>0</v>
      </c>
      <c r="Q921" t="b">
        <v>1</v>
      </c>
      <c r="R921" t="s">
        <v>33</v>
      </c>
      <c r="S921" s="4" t="str">
        <f t="array" ref="S921:T921">_xlfn.TEXTSPLIT(R921,"/")</f>
        <v>theater</v>
      </c>
      <c r="T921" s="4" t="str"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11">
        <f>E922/D922*"100"</f>
        <v>182.56603773584905</v>
      </c>
      <c r="G922" t="s">
        <v>20</v>
      </c>
      <c r="H922">
        <v>255</v>
      </c>
      <c r="I922" s="9">
        <f t="shared" si="14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2">
        <f>(((L922/60)/60)/24)+DATE(1970,1,1)</f>
        <v>43503.25</v>
      </c>
      <c r="O922" s="12">
        <f>(((M922/60)/60)/24)+DATE(1970,1,1)</f>
        <v>43523.25</v>
      </c>
      <c r="P922" t="b">
        <v>1</v>
      </c>
      <c r="Q922" t="b">
        <v>0</v>
      </c>
      <c r="R922" t="s">
        <v>71</v>
      </c>
      <c r="S922" s="4" t="str">
        <f t="array" ref="S922:T922">_xlfn.TEXTSPLIT(R922,"/")</f>
        <v>film &amp; video</v>
      </c>
      <c r="T922" s="4" t="str"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11">
        <f>E923/D923*"100"</f>
        <v>0.75436408977556113</v>
      </c>
      <c r="G923" t="s">
        <v>14</v>
      </c>
      <c r="H923">
        <v>38</v>
      </c>
      <c r="I923" s="9">
        <f t="shared" si="14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2">
        <f>(((L923/60)/60)/24)+DATE(1970,1,1)</f>
        <v>40951.25</v>
      </c>
      <c r="O923" s="12">
        <f>(((M923/60)/60)/24)+DATE(1970,1,1)</f>
        <v>40965.25</v>
      </c>
      <c r="P923" t="b">
        <v>0</v>
      </c>
      <c r="Q923" t="b">
        <v>0</v>
      </c>
      <c r="R923" t="s">
        <v>28</v>
      </c>
      <c r="S923" s="4" t="str">
        <f t="array" ref="S923:T923">_xlfn.TEXTSPLIT(R923,"/")</f>
        <v>technology</v>
      </c>
      <c r="T923" s="4" t="str"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11">
        <f>E924/D924*"100"</f>
        <v>175.95330739299609</v>
      </c>
      <c r="G924" t="s">
        <v>20</v>
      </c>
      <c r="H924">
        <v>2261</v>
      </c>
      <c r="I924" s="9">
        <f t="shared" si="14"/>
        <v>40</v>
      </c>
      <c r="J924" t="s">
        <v>21</v>
      </c>
      <c r="K924" t="s">
        <v>22</v>
      </c>
      <c r="L924">
        <v>1544335200</v>
      </c>
      <c r="M924">
        <v>1545112800</v>
      </c>
      <c r="N924" s="12">
        <f>(((L924/60)/60)/24)+DATE(1970,1,1)</f>
        <v>43443.25</v>
      </c>
      <c r="O924" s="12">
        <f>(((M924/60)/60)/24)+DATE(1970,1,1)</f>
        <v>43452.25</v>
      </c>
      <c r="P924" t="b">
        <v>0</v>
      </c>
      <c r="Q924" t="b">
        <v>1</v>
      </c>
      <c r="R924" t="s">
        <v>319</v>
      </c>
      <c r="S924" s="4" t="str">
        <f t="array" ref="S924:T924">_xlfn.TEXTSPLIT(R924,"/")</f>
        <v>music</v>
      </c>
      <c r="T924" s="4" t="str"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11">
        <f>E925/D925*"100"</f>
        <v>237.88235294117646</v>
      </c>
      <c r="G925" t="s">
        <v>20</v>
      </c>
      <c r="H925">
        <v>40</v>
      </c>
      <c r="I925" s="9">
        <f t="shared" si="14"/>
        <v>101.1</v>
      </c>
      <c r="J925" t="s">
        <v>21</v>
      </c>
      <c r="K925" t="s">
        <v>22</v>
      </c>
      <c r="L925">
        <v>1279083600</v>
      </c>
      <c r="M925">
        <v>1279170000</v>
      </c>
      <c r="N925" s="12">
        <f>(((L925/60)/60)/24)+DATE(1970,1,1)</f>
        <v>40373.208333333336</v>
      </c>
      <c r="O925" s="12">
        <f>(((M925/60)/60)/24)+DATE(1970,1,1)</f>
        <v>40374.208333333336</v>
      </c>
      <c r="P925" t="b">
        <v>0</v>
      </c>
      <c r="Q925" t="b">
        <v>0</v>
      </c>
      <c r="R925" t="s">
        <v>33</v>
      </c>
      <c r="S925" s="4" t="str">
        <f t="array" ref="S925:T925">_xlfn.TEXTSPLIT(R925,"/")</f>
        <v>theater</v>
      </c>
      <c r="T925" s="4" t="str"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11">
        <f>E926/D926*"100"</f>
        <v>488.05076142131981</v>
      </c>
      <c r="G926" t="s">
        <v>20</v>
      </c>
      <c r="H926">
        <v>2289</v>
      </c>
      <c r="I926" s="9">
        <f t="shared" si="14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2">
        <f>(((L926/60)/60)/24)+DATE(1970,1,1)</f>
        <v>43769.208333333328</v>
      </c>
      <c r="O926" s="12">
        <f>(((M926/60)/60)/24)+DATE(1970,1,1)</f>
        <v>43780.25</v>
      </c>
      <c r="P926" t="b">
        <v>0</v>
      </c>
      <c r="Q926" t="b">
        <v>0</v>
      </c>
      <c r="R926" t="s">
        <v>33</v>
      </c>
      <c r="S926" s="4" t="str">
        <f t="array" ref="S926:T926">_xlfn.TEXTSPLIT(R926,"/")</f>
        <v>theater</v>
      </c>
      <c r="T926" s="4" t="str"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11">
        <f>E927/D927*"100"</f>
        <v>224.06666666666669</v>
      </c>
      <c r="G927" t="s">
        <v>20</v>
      </c>
      <c r="H927">
        <v>65</v>
      </c>
      <c r="I927" s="9">
        <f t="shared" si="14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2">
        <f>(((L927/60)/60)/24)+DATE(1970,1,1)</f>
        <v>43000.208333333328</v>
      </c>
      <c r="O927" s="12">
        <f>(((M927/60)/60)/24)+DATE(1970,1,1)</f>
        <v>43012.208333333328</v>
      </c>
      <c r="P927" t="b">
        <v>0</v>
      </c>
      <c r="Q927" t="b">
        <v>0</v>
      </c>
      <c r="R927" t="s">
        <v>33</v>
      </c>
      <c r="S927" s="4" t="str">
        <f t="array" ref="S927:T927">_xlfn.TEXTSPLIT(R927,"/")</f>
        <v>theater</v>
      </c>
      <c r="T927" s="4" t="str"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11">
        <f>E928/D928*"100"</f>
        <v>18.126436781609197</v>
      </c>
      <c r="G928" t="s">
        <v>14</v>
      </c>
      <c r="H928">
        <v>15</v>
      </c>
      <c r="I928" s="9">
        <f t="shared" si="14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2">
        <f>(((L928/60)/60)/24)+DATE(1970,1,1)</f>
        <v>42502.208333333328</v>
      </c>
      <c r="O928" s="12">
        <f>(((M928/60)/60)/24)+DATE(1970,1,1)</f>
        <v>42506.208333333328</v>
      </c>
      <c r="P928" t="b">
        <v>0</v>
      </c>
      <c r="Q928" t="b">
        <v>0</v>
      </c>
      <c r="R928" t="s">
        <v>17</v>
      </c>
      <c r="S928" s="4" t="str">
        <f t="array" ref="S928:T928">_xlfn.TEXTSPLIT(R928,"/")</f>
        <v>food</v>
      </c>
      <c r="T928" s="4" t="str"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11">
        <f>E929/D929*"100"</f>
        <v>45.847222222222221</v>
      </c>
      <c r="G929" t="s">
        <v>14</v>
      </c>
      <c r="H929">
        <v>37</v>
      </c>
      <c r="I929" s="9">
        <f t="shared" si="14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2">
        <f>(((L929/60)/60)/24)+DATE(1970,1,1)</f>
        <v>41102.208333333336</v>
      </c>
      <c r="O929" s="12">
        <f>(((M929/60)/60)/24)+DATE(1970,1,1)</f>
        <v>41131.208333333336</v>
      </c>
      <c r="P929" t="b">
        <v>0</v>
      </c>
      <c r="Q929" t="b">
        <v>0</v>
      </c>
      <c r="R929" t="s">
        <v>33</v>
      </c>
      <c r="S929" s="4" t="str">
        <f t="array" ref="S929:T929">_xlfn.TEXTSPLIT(R929,"/")</f>
        <v>theater</v>
      </c>
      <c r="T929" s="4" t="str"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11">
        <f>E930/D930*"100"</f>
        <v>117.31541218637993</v>
      </c>
      <c r="G930" t="s">
        <v>20</v>
      </c>
      <c r="H930">
        <v>3777</v>
      </c>
      <c r="I930" s="9">
        <f t="shared" si="14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2">
        <f>(((L930/60)/60)/24)+DATE(1970,1,1)</f>
        <v>41637.25</v>
      </c>
      <c r="O930" s="12">
        <f>(((M930/60)/60)/24)+DATE(1970,1,1)</f>
        <v>41646.25</v>
      </c>
      <c r="P930" t="b">
        <v>0</v>
      </c>
      <c r="Q930" t="b">
        <v>0</v>
      </c>
      <c r="R930" t="s">
        <v>28</v>
      </c>
      <c r="S930" s="4" t="str">
        <f t="array" ref="S930:T930">_xlfn.TEXTSPLIT(R930,"/")</f>
        <v>technology</v>
      </c>
      <c r="T930" s="4" t="str"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11">
        <f>E931/D931*"100"</f>
        <v>217.30909090909088</v>
      </c>
      <c r="G931" t="s">
        <v>20</v>
      </c>
      <c r="H931">
        <v>184</v>
      </c>
      <c r="I931" s="9">
        <f t="shared" si="14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2">
        <f>(((L931/60)/60)/24)+DATE(1970,1,1)</f>
        <v>42858.208333333328</v>
      </c>
      <c r="O931" s="12">
        <f>(((M931/60)/60)/24)+DATE(1970,1,1)</f>
        <v>42872.208333333328</v>
      </c>
      <c r="P931" t="b">
        <v>0</v>
      </c>
      <c r="Q931" t="b">
        <v>0</v>
      </c>
      <c r="R931" t="s">
        <v>33</v>
      </c>
      <c r="S931" s="4" t="str">
        <f t="array" ref="S931:T931">_xlfn.TEXTSPLIT(R931,"/")</f>
        <v>theater</v>
      </c>
      <c r="T931" s="4" t="str"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11">
        <f>E932/D932*"100"</f>
        <v>112.28571428571428</v>
      </c>
      <c r="G932" t="s">
        <v>20</v>
      </c>
      <c r="H932">
        <v>85</v>
      </c>
      <c r="I932" s="9">
        <f t="shared" si="14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2">
        <f>(((L932/60)/60)/24)+DATE(1970,1,1)</f>
        <v>42060.25</v>
      </c>
      <c r="O932" s="12">
        <f>(((M932/60)/60)/24)+DATE(1970,1,1)</f>
        <v>42067.25</v>
      </c>
      <c r="P932" t="b">
        <v>0</v>
      </c>
      <c r="Q932" t="b">
        <v>1</v>
      </c>
      <c r="R932" t="s">
        <v>33</v>
      </c>
      <c r="S932" s="4" t="str">
        <f t="array" ref="S932:T932">_xlfn.TEXTSPLIT(R932,"/")</f>
        <v>theater</v>
      </c>
      <c r="T932" s="4" t="str"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11">
        <f>E933/D933*"100"</f>
        <v>72.51898734177216</v>
      </c>
      <c r="G933" t="s">
        <v>14</v>
      </c>
      <c r="H933">
        <v>112</v>
      </c>
      <c r="I933" s="9">
        <f t="shared" si="14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2">
        <f>(((L933/60)/60)/24)+DATE(1970,1,1)</f>
        <v>41818.208333333336</v>
      </c>
      <c r="O933" s="12">
        <f>(((M933/60)/60)/24)+DATE(1970,1,1)</f>
        <v>41820.208333333336</v>
      </c>
      <c r="P933" t="b">
        <v>0</v>
      </c>
      <c r="Q933" t="b">
        <v>1</v>
      </c>
      <c r="R933" t="s">
        <v>33</v>
      </c>
      <c r="S933" s="4" t="str">
        <f t="array" ref="S933:T933">_xlfn.TEXTSPLIT(R933,"/")</f>
        <v>theater</v>
      </c>
      <c r="T933" s="4" t="str"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11">
        <f>E934/D934*"100"</f>
        <v>212.30434782608697</v>
      </c>
      <c r="G934" t="s">
        <v>20</v>
      </c>
      <c r="H934">
        <v>144</v>
      </c>
      <c r="I934" s="9">
        <f t="shared" si="14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2">
        <f>(((L934/60)/60)/24)+DATE(1970,1,1)</f>
        <v>41709.208333333336</v>
      </c>
      <c r="O934" s="12">
        <f>(((M934/60)/60)/24)+DATE(1970,1,1)</f>
        <v>41712.208333333336</v>
      </c>
      <c r="P934" t="b">
        <v>0</v>
      </c>
      <c r="Q934" t="b">
        <v>0</v>
      </c>
      <c r="R934" t="s">
        <v>23</v>
      </c>
      <c r="S934" s="4" t="str">
        <f t="array" ref="S934:T934">_xlfn.TEXTSPLIT(R934,"/")</f>
        <v>music</v>
      </c>
      <c r="T934" s="4" t="str"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11">
        <f>E935/D935*"100"</f>
        <v>239.74657534246577</v>
      </c>
      <c r="G935" t="s">
        <v>20</v>
      </c>
      <c r="H935">
        <v>1902</v>
      </c>
      <c r="I935" s="9">
        <f t="shared" si="14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2">
        <f>(((L935/60)/60)/24)+DATE(1970,1,1)</f>
        <v>41372.208333333336</v>
      </c>
      <c r="O935" s="12">
        <f>(((M935/60)/60)/24)+DATE(1970,1,1)</f>
        <v>41385.208333333336</v>
      </c>
      <c r="P935" t="b">
        <v>0</v>
      </c>
      <c r="Q935" t="b">
        <v>0</v>
      </c>
      <c r="R935" t="s">
        <v>33</v>
      </c>
      <c r="S935" s="4" t="str">
        <f t="array" ref="S935:T935">_xlfn.TEXTSPLIT(R935,"/")</f>
        <v>theater</v>
      </c>
      <c r="T935" s="4" t="str"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11">
        <f>E936/D936*"100"</f>
        <v>181.93548387096774</v>
      </c>
      <c r="G936" t="s">
        <v>20</v>
      </c>
      <c r="H936">
        <v>105</v>
      </c>
      <c r="I936" s="9">
        <f t="shared" si="14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2">
        <f>(((L936/60)/60)/24)+DATE(1970,1,1)</f>
        <v>42422.25</v>
      </c>
      <c r="O936" s="12">
        <f>(((M936/60)/60)/24)+DATE(1970,1,1)</f>
        <v>42428.25</v>
      </c>
      <c r="P936" t="b">
        <v>0</v>
      </c>
      <c r="Q936" t="b">
        <v>0</v>
      </c>
      <c r="R936" t="s">
        <v>33</v>
      </c>
      <c r="S936" s="4" t="str">
        <f t="array" ref="S936:T936">_xlfn.TEXTSPLIT(R936,"/")</f>
        <v>theater</v>
      </c>
      <c r="T936" s="4" t="str"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11">
        <f>E937/D937*"100"</f>
        <v>164.13114754098362</v>
      </c>
      <c r="G937" t="s">
        <v>20</v>
      </c>
      <c r="H937">
        <v>132</v>
      </c>
      <c r="I937" s="9">
        <f t="shared" si="14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2">
        <f>(((L937/60)/60)/24)+DATE(1970,1,1)</f>
        <v>42209.208333333328</v>
      </c>
      <c r="O937" s="12">
        <f>(((M937/60)/60)/24)+DATE(1970,1,1)</f>
        <v>42216.208333333328</v>
      </c>
      <c r="P937" t="b">
        <v>0</v>
      </c>
      <c r="Q937" t="b">
        <v>0</v>
      </c>
      <c r="R937" t="s">
        <v>33</v>
      </c>
      <c r="S937" s="4" t="str">
        <f t="array" ref="S937:T937">_xlfn.TEXTSPLIT(R937,"/")</f>
        <v>theater</v>
      </c>
      <c r="T937" s="4" t="str"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11">
        <f>E938/D938*"100"</f>
        <v>1.6375968992248062</v>
      </c>
      <c r="G938" t="s">
        <v>14</v>
      </c>
      <c r="H938">
        <v>21</v>
      </c>
      <c r="I938" s="9">
        <f t="shared" si="14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2">
        <f>(((L938/60)/60)/24)+DATE(1970,1,1)</f>
        <v>43668.208333333328</v>
      </c>
      <c r="O938" s="12">
        <f>(((M938/60)/60)/24)+DATE(1970,1,1)</f>
        <v>43671.208333333328</v>
      </c>
      <c r="P938" t="b">
        <v>1</v>
      </c>
      <c r="Q938" t="b">
        <v>0</v>
      </c>
      <c r="R938" t="s">
        <v>33</v>
      </c>
      <c r="S938" s="4" t="str">
        <f t="array" ref="S938:T938">_xlfn.TEXTSPLIT(R938,"/")</f>
        <v>theater</v>
      </c>
      <c r="T938" s="4" t="str"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11">
        <f>E939/D939*"100"</f>
        <v>49.64385964912281</v>
      </c>
      <c r="G939" t="s">
        <v>74</v>
      </c>
      <c r="H939">
        <v>976</v>
      </c>
      <c r="I939" s="9">
        <f t="shared" si="14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2">
        <f>(((L939/60)/60)/24)+DATE(1970,1,1)</f>
        <v>42334.25</v>
      </c>
      <c r="O939" s="12">
        <f>(((M939/60)/60)/24)+DATE(1970,1,1)</f>
        <v>42343.25</v>
      </c>
      <c r="P939" t="b">
        <v>0</v>
      </c>
      <c r="Q939" t="b">
        <v>0</v>
      </c>
      <c r="R939" t="s">
        <v>42</v>
      </c>
      <c r="S939" s="4" t="str">
        <f t="array" ref="S939:T939">_xlfn.TEXTSPLIT(R939,"/")</f>
        <v>film &amp; video</v>
      </c>
      <c r="T939" s="4" t="str"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11">
        <f>E940/D940*"100"</f>
        <v>109.70652173913042</v>
      </c>
      <c r="G940" t="s">
        <v>20</v>
      </c>
      <c r="H940">
        <v>96</v>
      </c>
      <c r="I940" s="9">
        <f t="shared" si="14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2">
        <f>(((L940/60)/60)/24)+DATE(1970,1,1)</f>
        <v>43263.208333333328</v>
      </c>
      <c r="O940" s="12">
        <f>(((M940/60)/60)/24)+DATE(1970,1,1)</f>
        <v>43299.208333333328</v>
      </c>
      <c r="P940" t="b">
        <v>0</v>
      </c>
      <c r="Q940" t="b">
        <v>1</v>
      </c>
      <c r="R940" t="s">
        <v>119</v>
      </c>
      <c r="S940" s="4" t="str">
        <f t="array" ref="S940:T940">_xlfn.TEXTSPLIT(R940,"/")</f>
        <v>publishing</v>
      </c>
      <c r="T940" s="4" t="str"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11">
        <f>E941/D941*"100"</f>
        <v>49.217948717948715</v>
      </c>
      <c r="G941" t="s">
        <v>14</v>
      </c>
      <c r="H941">
        <v>67</v>
      </c>
      <c r="I941" s="9">
        <f t="shared" si="14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2">
        <f>(((L941/60)/60)/24)+DATE(1970,1,1)</f>
        <v>40670.208333333336</v>
      </c>
      <c r="O941" s="12">
        <f>(((M941/60)/60)/24)+DATE(1970,1,1)</f>
        <v>40687.208333333336</v>
      </c>
      <c r="P941" t="b">
        <v>0</v>
      </c>
      <c r="Q941" t="b">
        <v>1</v>
      </c>
      <c r="R941" t="s">
        <v>89</v>
      </c>
      <c r="S941" s="4" t="str">
        <f t="array" ref="S941:T941">_xlfn.TEXTSPLIT(R941,"/")</f>
        <v>games</v>
      </c>
      <c r="T941" s="4" t="str"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11">
        <f>E942/D942*"100"</f>
        <v>62.232323232323225</v>
      </c>
      <c r="G942" t="s">
        <v>47</v>
      </c>
      <c r="H942">
        <v>66</v>
      </c>
      <c r="I942" s="9">
        <f t="shared" si="14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2">
        <f>(((L942/60)/60)/24)+DATE(1970,1,1)</f>
        <v>41244.25</v>
      </c>
      <c r="O942" s="12">
        <f>(((M942/60)/60)/24)+DATE(1970,1,1)</f>
        <v>41266.25</v>
      </c>
      <c r="P942" t="b">
        <v>0</v>
      </c>
      <c r="Q942" t="b">
        <v>0</v>
      </c>
      <c r="R942" t="s">
        <v>28</v>
      </c>
      <c r="S942" s="4" t="str">
        <f t="array" ref="S942:T942">_xlfn.TEXTSPLIT(R942,"/")</f>
        <v>technology</v>
      </c>
      <c r="T942" s="4" t="str"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11">
        <f>E943/D943*"100"</f>
        <v>13.05813953488372</v>
      </c>
      <c r="G943" t="s">
        <v>14</v>
      </c>
      <c r="H943">
        <v>78</v>
      </c>
      <c r="I943" s="9">
        <f t="shared" si="14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2">
        <f>(((L943/60)/60)/24)+DATE(1970,1,1)</f>
        <v>40552.25</v>
      </c>
      <c r="O943" s="12">
        <f>(((M943/60)/60)/24)+DATE(1970,1,1)</f>
        <v>40587.25</v>
      </c>
      <c r="P943" t="b">
        <v>1</v>
      </c>
      <c r="Q943" t="b">
        <v>0</v>
      </c>
      <c r="R943" t="s">
        <v>33</v>
      </c>
      <c r="S943" s="4" t="str">
        <f t="array" ref="S943:T943">_xlfn.TEXTSPLIT(R943,"/")</f>
        <v>theater</v>
      </c>
      <c r="T943" s="4" t="str"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11">
        <f>E944/D944*"100"</f>
        <v>64.635416666666671</v>
      </c>
      <c r="G944" t="s">
        <v>14</v>
      </c>
      <c r="H944">
        <v>67</v>
      </c>
      <c r="I944" s="9">
        <f t="shared" si="14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2">
        <f>(((L944/60)/60)/24)+DATE(1970,1,1)</f>
        <v>40568.25</v>
      </c>
      <c r="O944" s="12">
        <f>(((M944/60)/60)/24)+DATE(1970,1,1)</f>
        <v>40571.25</v>
      </c>
      <c r="P944" t="b">
        <v>0</v>
      </c>
      <c r="Q944" t="b">
        <v>0</v>
      </c>
      <c r="R944" t="s">
        <v>33</v>
      </c>
      <c r="S944" s="4" t="str">
        <f t="array" ref="S944:T944">_xlfn.TEXTSPLIT(R944,"/")</f>
        <v>theater</v>
      </c>
      <c r="T944" s="4" t="str"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11">
        <f>E945/D945*"100"</f>
        <v>159.58666666666667</v>
      </c>
      <c r="G945" t="s">
        <v>20</v>
      </c>
      <c r="H945">
        <v>114</v>
      </c>
      <c r="I945" s="9">
        <f t="shared" si="14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2">
        <f>(((L945/60)/60)/24)+DATE(1970,1,1)</f>
        <v>41906.208333333336</v>
      </c>
      <c r="O945" s="12">
        <f>(((M945/60)/60)/24)+DATE(1970,1,1)</f>
        <v>41941.208333333336</v>
      </c>
      <c r="P945" t="b">
        <v>0</v>
      </c>
      <c r="Q945" t="b">
        <v>0</v>
      </c>
      <c r="R945" t="s">
        <v>17</v>
      </c>
      <c r="S945" s="4" t="str">
        <f t="array" ref="S945:T945">_xlfn.TEXTSPLIT(R945,"/")</f>
        <v>food</v>
      </c>
      <c r="T945" s="4" t="str"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11">
        <f>E946/D946*"100"</f>
        <v>81.42</v>
      </c>
      <c r="G946" t="s">
        <v>14</v>
      </c>
      <c r="H946">
        <v>263</v>
      </c>
      <c r="I946" s="9">
        <f t="shared" si="14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2">
        <f>(((L946/60)/60)/24)+DATE(1970,1,1)</f>
        <v>42776.25</v>
      </c>
      <c r="O946" s="12">
        <f>(((M946/60)/60)/24)+DATE(1970,1,1)</f>
        <v>42795.25</v>
      </c>
      <c r="P946" t="b">
        <v>0</v>
      </c>
      <c r="Q946" t="b">
        <v>0</v>
      </c>
      <c r="R946" t="s">
        <v>122</v>
      </c>
      <c r="S946" s="4" t="str">
        <f t="array" ref="S946:T946">_xlfn.TEXTSPLIT(R946,"/")</f>
        <v>photography</v>
      </c>
      <c r="T946" s="4" t="str"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11">
        <f>E947/D947*"100"</f>
        <v>32.444767441860463</v>
      </c>
      <c r="G947" t="s">
        <v>14</v>
      </c>
      <c r="H947">
        <v>1691</v>
      </c>
      <c r="I947" s="9">
        <f t="shared" si="14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2">
        <f>(((L947/60)/60)/24)+DATE(1970,1,1)</f>
        <v>41004.208333333336</v>
      </c>
      <c r="O947" s="12">
        <f>(((M947/60)/60)/24)+DATE(1970,1,1)</f>
        <v>41019.208333333336</v>
      </c>
      <c r="P947" t="b">
        <v>1</v>
      </c>
      <c r="Q947" t="b">
        <v>0</v>
      </c>
      <c r="R947" t="s">
        <v>122</v>
      </c>
      <c r="S947" s="4" t="str">
        <f t="array" ref="S947:T947">_xlfn.TEXTSPLIT(R947,"/")</f>
        <v>photography</v>
      </c>
      <c r="T947" s="4" t="str"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11">
        <f>E948/D948*"100"</f>
        <v>9.9141184124918666</v>
      </c>
      <c r="G948" t="s">
        <v>14</v>
      </c>
      <c r="H948">
        <v>181</v>
      </c>
      <c r="I948" s="9">
        <f t="shared" si="14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2">
        <f>(((L948/60)/60)/24)+DATE(1970,1,1)</f>
        <v>40710.208333333336</v>
      </c>
      <c r="O948" s="12">
        <f>(((M948/60)/60)/24)+DATE(1970,1,1)</f>
        <v>40712.208333333336</v>
      </c>
      <c r="P948" t="b">
        <v>0</v>
      </c>
      <c r="Q948" t="b">
        <v>0</v>
      </c>
      <c r="R948" t="s">
        <v>33</v>
      </c>
      <c r="S948" s="4" t="str">
        <f t="array" ref="S948:T948">_xlfn.TEXTSPLIT(R948,"/")</f>
        <v>theater</v>
      </c>
      <c r="T948" s="4" t="str"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11">
        <f>E949/D949*"100"</f>
        <v>26.694444444444443</v>
      </c>
      <c r="G949" t="s">
        <v>14</v>
      </c>
      <c r="H949">
        <v>13</v>
      </c>
      <c r="I949" s="9">
        <f t="shared" si="14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2">
        <f>(((L949/60)/60)/24)+DATE(1970,1,1)</f>
        <v>41908.208333333336</v>
      </c>
      <c r="O949" s="12">
        <f>(((M949/60)/60)/24)+DATE(1970,1,1)</f>
        <v>41915.208333333336</v>
      </c>
      <c r="P949" t="b">
        <v>0</v>
      </c>
      <c r="Q949" t="b">
        <v>0</v>
      </c>
      <c r="R949" t="s">
        <v>33</v>
      </c>
      <c r="S949" s="4" t="str">
        <f t="array" ref="S949:T949">_xlfn.TEXTSPLIT(R949,"/")</f>
        <v>theater</v>
      </c>
      <c r="T949" s="4" t="str"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11">
        <f>E950/D950*"100"</f>
        <v>62.957446808510639</v>
      </c>
      <c r="G950" t="s">
        <v>74</v>
      </c>
      <c r="H950">
        <v>160</v>
      </c>
      <c r="I950" s="9">
        <f t="shared" si="14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2">
        <f>(((L950/60)/60)/24)+DATE(1970,1,1)</f>
        <v>41985.25</v>
      </c>
      <c r="O950" s="12">
        <f>(((M950/60)/60)/24)+DATE(1970,1,1)</f>
        <v>41995.25</v>
      </c>
      <c r="P950" t="b">
        <v>1</v>
      </c>
      <c r="Q950" t="b">
        <v>1</v>
      </c>
      <c r="R950" t="s">
        <v>42</v>
      </c>
      <c r="S950" s="4" t="str">
        <f t="array" ref="S950:T950">_xlfn.TEXTSPLIT(R950,"/")</f>
        <v>film &amp; video</v>
      </c>
      <c r="T950" s="4" t="str"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11">
        <f>E951/D951*"100"</f>
        <v>161.35593220338984</v>
      </c>
      <c r="G951" t="s">
        <v>20</v>
      </c>
      <c r="H951">
        <v>203</v>
      </c>
      <c r="I951" s="9">
        <f t="shared" si="14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2">
        <f>(((L951/60)/60)/24)+DATE(1970,1,1)</f>
        <v>42112.208333333328</v>
      </c>
      <c r="O951" s="12">
        <f>(((M951/60)/60)/24)+DATE(1970,1,1)</f>
        <v>42131.208333333328</v>
      </c>
      <c r="P951" t="b">
        <v>0</v>
      </c>
      <c r="Q951" t="b">
        <v>0</v>
      </c>
      <c r="R951" t="s">
        <v>28</v>
      </c>
      <c r="S951" s="4" t="str">
        <f t="array" ref="S951:T951">_xlfn.TEXTSPLIT(R951,"/")</f>
        <v>technology</v>
      </c>
      <c r="T951" s="4" t="str"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11">
        <f>E952/D952*"100"</f>
        <v>5</v>
      </c>
      <c r="G952" t="s">
        <v>14</v>
      </c>
      <c r="H952">
        <v>1</v>
      </c>
      <c r="I952" s="9">
        <f t="shared" si="14"/>
        <v>5</v>
      </c>
      <c r="J952" t="s">
        <v>21</v>
      </c>
      <c r="K952" t="s">
        <v>22</v>
      </c>
      <c r="L952">
        <v>1555390800</v>
      </c>
      <c r="M952">
        <v>1555822800</v>
      </c>
      <c r="N952" s="12">
        <f>(((L952/60)/60)/24)+DATE(1970,1,1)</f>
        <v>43571.208333333328</v>
      </c>
      <c r="O952" s="12">
        <f>(((M952/60)/60)/24)+DATE(1970,1,1)</f>
        <v>43576.208333333328</v>
      </c>
      <c r="P952" t="b">
        <v>0</v>
      </c>
      <c r="Q952" t="b">
        <v>1</v>
      </c>
      <c r="R952" t="s">
        <v>33</v>
      </c>
      <c r="S952" s="4" t="str">
        <f t="array" ref="S952:T952">_xlfn.TEXTSPLIT(R952,"/")</f>
        <v>theater</v>
      </c>
      <c r="T952" s="4" t="str"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11">
        <f>E953/D953*"100"</f>
        <v>1096.9379310344827</v>
      </c>
      <c r="G953" t="s">
        <v>20</v>
      </c>
      <c r="H953">
        <v>1559</v>
      </c>
      <c r="I953" s="9">
        <f t="shared" si="14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2">
        <f>(((L953/60)/60)/24)+DATE(1970,1,1)</f>
        <v>42730.25</v>
      </c>
      <c r="O953" s="12">
        <f>(((M953/60)/60)/24)+DATE(1970,1,1)</f>
        <v>42731.25</v>
      </c>
      <c r="P953" t="b">
        <v>0</v>
      </c>
      <c r="Q953" t="b">
        <v>1</v>
      </c>
      <c r="R953" t="s">
        <v>23</v>
      </c>
      <c r="S953" s="4" t="str">
        <f t="array" ref="S953:T953">_xlfn.TEXTSPLIT(R953,"/")</f>
        <v>music</v>
      </c>
      <c r="T953" s="4" t="str"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11">
        <f>E954/D954*"100"</f>
        <v>70.094158075601371</v>
      </c>
      <c r="G954" t="s">
        <v>74</v>
      </c>
      <c r="H954">
        <v>2266</v>
      </c>
      <c r="I954" s="9">
        <f t="shared" si="14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2">
        <f>(((L954/60)/60)/24)+DATE(1970,1,1)</f>
        <v>42591.208333333328</v>
      </c>
      <c r="O954" s="12">
        <f>(((M954/60)/60)/24)+DATE(1970,1,1)</f>
        <v>42605.208333333328</v>
      </c>
      <c r="P954" t="b">
        <v>0</v>
      </c>
      <c r="Q954" t="b">
        <v>0</v>
      </c>
      <c r="R954" t="s">
        <v>42</v>
      </c>
      <c r="S954" s="4" t="str">
        <f t="array" ref="S954:T954">_xlfn.TEXTSPLIT(R954,"/")</f>
        <v>film &amp; video</v>
      </c>
      <c r="T954" s="4" t="str"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11">
        <f>E955/D955*"100"</f>
        <v>60</v>
      </c>
      <c r="G955" t="s">
        <v>14</v>
      </c>
      <c r="H955">
        <v>21</v>
      </c>
      <c r="I955" s="9">
        <f t="shared" si="14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2">
        <f>(((L955/60)/60)/24)+DATE(1970,1,1)</f>
        <v>42358.25</v>
      </c>
      <c r="O955" s="12">
        <f>(((M955/60)/60)/24)+DATE(1970,1,1)</f>
        <v>42394.25</v>
      </c>
      <c r="P955" t="b">
        <v>0</v>
      </c>
      <c r="Q955" t="b">
        <v>1</v>
      </c>
      <c r="R955" t="s">
        <v>474</v>
      </c>
      <c r="S955" s="4" t="str">
        <f t="array" ref="S955:T955">_xlfn.TEXTSPLIT(R955,"/")</f>
        <v>film &amp; video</v>
      </c>
      <c r="T955" s="4" t="str"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11">
        <f>E956/D956*"100"</f>
        <v>367.0985915492958</v>
      </c>
      <c r="G956" t="s">
        <v>20</v>
      </c>
      <c r="H956">
        <v>1548</v>
      </c>
      <c r="I956" s="9">
        <f t="shared" si="14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2">
        <f>(((L956/60)/60)/24)+DATE(1970,1,1)</f>
        <v>41174.208333333336</v>
      </c>
      <c r="O956" s="12">
        <f>(((M956/60)/60)/24)+DATE(1970,1,1)</f>
        <v>41198.208333333336</v>
      </c>
      <c r="P956" t="b">
        <v>0</v>
      </c>
      <c r="Q956" t="b">
        <v>0</v>
      </c>
      <c r="R956" t="s">
        <v>28</v>
      </c>
      <c r="S956" s="4" t="str">
        <f t="array" ref="S956:T956">_xlfn.TEXTSPLIT(R956,"/")</f>
        <v>technology</v>
      </c>
      <c r="T956" s="4" t="str"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11">
        <f>E957/D957*"100"</f>
        <v>1109</v>
      </c>
      <c r="G957" t="s">
        <v>20</v>
      </c>
      <c r="H957">
        <v>80</v>
      </c>
      <c r="I957" s="9">
        <f t="shared" si="14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2">
        <f>(((L957/60)/60)/24)+DATE(1970,1,1)</f>
        <v>41238.25</v>
      </c>
      <c r="O957" s="12">
        <f>(((M957/60)/60)/24)+DATE(1970,1,1)</f>
        <v>41240.25</v>
      </c>
      <c r="P957" t="b">
        <v>0</v>
      </c>
      <c r="Q957" t="b">
        <v>0</v>
      </c>
      <c r="R957" t="s">
        <v>33</v>
      </c>
      <c r="S957" s="4" t="str">
        <f t="array" ref="S957:T957">_xlfn.TEXTSPLIT(R957,"/")</f>
        <v>theater</v>
      </c>
      <c r="T957" s="4" t="str"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11">
        <f>E958/D958*"100"</f>
        <v>19.028784648187631</v>
      </c>
      <c r="G958" t="s">
        <v>14</v>
      </c>
      <c r="H958">
        <v>830</v>
      </c>
      <c r="I958" s="9">
        <f t="shared" si="14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2">
        <f>(((L958/60)/60)/24)+DATE(1970,1,1)</f>
        <v>42360.25</v>
      </c>
      <c r="O958" s="12">
        <f>(((M958/60)/60)/24)+DATE(1970,1,1)</f>
        <v>42364.25</v>
      </c>
      <c r="P958" t="b">
        <v>0</v>
      </c>
      <c r="Q958" t="b">
        <v>0</v>
      </c>
      <c r="R958" t="s">
        <v>474</v>
      </c>
      <c r="S958" s="4" t="str">
        <f t="array" ref="S958:T958">_xlfn.TEXTSPLIT(R958,"/")</f>
        <v>film &amp; video</v>
      </c>
      <c r="T958" s="4" t="str"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11">
        <f>E959/D959*"100"</f>
        <v>126.87755102040816</v>
      </c>
      <c r="G959" t="s">
        <v>20</v>
      </c>
      <c r="H959">
        <v>131</v>
      </c>
      <c r="I959" s="9">
        <f t="shared" si="14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2">
        <f>(((L959/60)/60)/24)+DATE(1970,1,1)</f>
        <v>40955.25</v>
      </c>
      <c r="O959" s="12">
        <f>(((M959/60)/60)/24)+DATE(1970,1,1)</f>
        <v>40958.25</v>
      </c>
      <c r="P959" t="b">
        <v>0</v>
      </c>
      <c r="Q959" t="b">
        <v>0</v>
      </c>
      <c r="R959" t="s">
        <v>33</v>
      </c>
      <c r="S959" s="4" t="str">
        <f t="array" ref="S959:T959">_xlfn.TEXTSPLIT(R959,"/")</f>
        <v>theater</v>
      </c>
      <c r="T959" s="4" t="str"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11">
        <f>E960/D960*"100"</f>
        <v>734.63636363636363</v>
      </c>
      <c r="G960" t="s">
        <v>20</v>
      </c>
      <c r="H960">
        <v>112</v>
      </c>
      <c r="I960" s="9">
        <f t="shared" si="14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2">
        <f>(((L960/60)/60)/24)+DATE(1970,1,1)</f>
        <v>40350.208333333336</v>
      </c>
      <c r="O960" s="12">
        <f>(((M960/60)/60)/24)+DATE(1970,1,1)</f>
        <v>40372.208333333336</v>
      </c>
      <c r="P960" t="b">
        <v>0</v>
      </c>
      <c r="Q960" t="b">
        <v>0</v>
      </c>
      <c r="R960" t="s">
        <v>71</v>
      </c>
      <c r="S960" s="4" t="str">
        <f t="array" ref="S960:T960">_xlfn.TEXTSPLIT(R960,"/")</f>
        <v>film &amp; video</v>
      </c>
      <c r="T960" s="4" t="str"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11">
        <f>E961/D961*"100"</f>
        <v>4.5731034482758623</v>
      </c>
      <c r="G961" t="s">
        <v>14</v>
      </c>
      <c r="H961">
        <v>130</v>
      </c>
      <c r="I961" s="9">
        <f t="shared" si="14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2">
        <f>(((L961/60)/60)/24)+DATE(1970,1,1)</f>
        <v>40357.208333333336</v>
      </c>
      <c r="O961" s="12">
        <f>(((M961/60)/60)/24)+DATE(1970,1,1)</f>
        <v>40385.208333333336</v>
      </c>
      <c r="P961" t="b">
        <v>0</v>
      </c>
      <c r="Q961" t="b">
        <v>0</v>
      </c>
      <c r="R961" t="s">
        <v>206</v>
      </c>
      <c r="S961" s="4" t="str">
        <f t="array" ref="S961:T961">_xlfn.TEXTSPLIT(R961,"/")</f>
        <v>publishing</v>
      </c>
      <c r="T961" s="4" t="str"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11">
        <f>E962/D962*"100"</f>
        <v>85.054545454545448</v>
      </c>
      <c r="G962" t="s">
        <v>14</v>
      </c>
      <c r="H962">
        <v>55</v>
      </c>
      <c r="I962" s="9">
        <f t="shared" si="14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2">
        <f>(((L962/60)/60)/24)+DATE(1970,1,1)</f>
        <v>42408.25</v>
      </c>
      <c r="O962" s="12">
        <f>(((M962/60)/60)/24)+DATE(1970,1,1)</f>
        <v>42445.208333333328</v>
      </c>
      <c r="P962" t="b">
        <v>0</v>
      </c>
      <c r="Q962" t="b">
        <v>0</v>
      </c>
      <c r="R962" t="s">
        <v>28</v>
      </c>
      <c r="S962" s="4" t="str">
        <f t="array" ref="S962:T962">_xlfn.TEXTSPLIT(R962,"/")</f>
        <v>technology</v>
      </c>
      <c r="T962" s="4" t="str"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11">
        <f>E963/D963*"100"</f>
        <v>119.29824561403508</v>
      </c>
      <c r="G963" t="s">
        <v>20</v>
      </c>
      <c r="H963">
        <v>155</v>
      </c>
      <c r="I963" s="9">
        <f t="shared" si="14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2">
        <f>(((L963/60)/60)/24)+DATE(1970,1,1)</f>
        <v>40591.25</v>
      </c>
      <c r="O963" s="12">
        <f>(((M963/60)/60)/24)+DATE(1970,1,1)</f>
        <v>40595.25</v>
      </c>
      <c r="P963" t="b">
        <v>0</v>
      </c>
      <c r="Q963" t="b">
        <v>0</v>
      </c>
      <c r="R963" t="s">
        <v>206</v>
      </c>
      <c r="S963" s="4" t="str">
        <f t="array" ref="S963:T963">_xlfn.TEXTSPLIT(R963,"/")</f>
        <v>publishing</v>
      </c>
      <c r="T963" s="4" t="str"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11">
        <f>E964/D964*"100"</f>
        <v>296.02777777777777</v>
      </c>
      <c r="G964" t="s">
        <v>20</v>
      </c>
      <c r="H964">
        <v>266</v>
      </c>
      <c r="I964" s="9">
        <f t="shared" ref="I964:I1001" si="15">IFERROR(E964/H964,0)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2">
        <f>(((L964/60)/60)/24)+DATE(1970,1,1)</f>
        <v>41592.25</v>
      </c>
      <c r="O964" s="12">
        <f>(((M964/60)/60)/24)+DATE(1970,1,1)</f>
        <v>41613.25</v>
      </c>
      <c r="P964" t="b">
        <v>0</v>
      </c>
      <c r="Q964" t="b">
        <v>0</v>
      </c>
      <c r="R964" t="s">
        <v>17</v>
      </c>
      <c r="S964" s="4" t="str">
        <f t="array" ref="S964:T964">_xlfn.TEXTSPLIT(R964,"/")</f>
        <v>food</v>
      </c>
      <c r="T964" s="4" t="str"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11">
        <f>E965/D965*"100"</f>
        <v>84.694915254237287</v>
      </c>
      <c r="G965" t="s">
        <v>14</v>
      </c>
      <c r="H965">
        <v>114</v>
      </c>
      <c r="I965" s="9">
        <f t="shared" si="15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2">
        <f>(((L965/60)/60)/24)+DATE(1970,1,1)</f>
        <v>40607.25</v>
      </c>
      <c r="O965" s="12">
        <f>(((M965/60)/60)/24)+DATE(1970,1,1)</f>
        <v>40613.25</v>
      </c>
      <c r="P965" t="b">
        <v>0</v>
      </c>
      <c r="Q965" t="b">
        <v>1</v>
      </c>
      <c r="R965" t="s">
        <v>122</v>
      </c>
      <c r="S965" s="4" t="str">
        <f t="array" ref="S965:T965">_xlfn.TEXTSPLIT(R965,"/")</f>
        <v>photography</v>
      </c>
      <c r="T965" s="4" t="str"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11">
        <f>E966/D966*"100"</f>
        <v>355.7837837837838</v>
      </c>
      <c r="G966" t="s">
        <v>20</v>
      </c>
      <c r="H966">
        <v>155</v>
      </c>
      <c r="I966" s="9">
        <f t="shared" si="15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2">
        <f>(((L966/60)/60)/24)+DATE(1970,1,1)</f>
        <v>42135.208333333328</v>
      </c>
      <c r="O966" s="12">
        <f>(((M966/60)/60)/24)+DATE(1970,1,1)</f>
        <v>42140.208333333328</v>
      </c>
      <c r="P966" t="b">
        <v>0</v>
      </c>
      <c r="Q966" t="b">
        <v>0</v>
      </c>
      <c r="R966" t="s">
        <v>33</v>
      </c>
      <c r="S966" s="4" t="str">
        <f t="array" ref="S966:T966">_xlfn.TEXTSPLIT(R966,"/")</f>
        <v>theater</v>
      </c>
      <c r="T966" s="4" t="str"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11">
        <f>E967/D967*"100"</f>
        <v>386.40909090909093</v>
      </c>
      <c r="G967" t="s">
        <v>20</v>
      </c>
      <c r="H967">
        <v>207</v>
      </c>
      <c r="I967" s="9">
        <f t="shared" si="15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2">
        <f>(((L967/60)/60)/24)+DATE(1970,1,1)</f>
        <v>40203.25</v>
      </c>
      <c r="O967" s="12">
        <f>(((M967/60)/60)/24)+DATE(1970,1,1)</f>
        <v>40243.25</v>
      </c>
      <c r="P967" t="b">
        <v>0</v>
      </c>
      <c r="Q967" t="b">
        <v>0</v>
      </c>
      <c r="R967" t="s">
        <v>23</v>
      </c>
      <c r="S967" s="4" t="str">
        <f t="array" ref="S967:T967">_xlfn.TEXTSPLIT(R967,"/")</f>
        <v>music</v>
      </c>
      <c r="T967" s="4" t="str"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11">
        <f>E968/D968*"100"</f>
        <v>792.23529411764707</v>
      </c>
      <c r="G968" t="s">
        <v>20</v>
      </c>
      <c r="H968">
        <v>245</v>
      </c>
      <c r="I968" s="9">
        <f t="shared" si="15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2">
        <f>(((L968/60)/60)/24)+DATE(1970,1,1)</f>
        <v>42901.208333333328</v>
      </c>
      <c r="O968" s="12">
        <f>(((M968/60)/60)/24)+DATE(1970,1,1)</f>
        <v>42903.208333333328</v>
      </c>
      <c r="P968" t="b">
        <v>0</v>
      </c>
      <c r="Q968" t="b">
        <v>0</v>
      </c>
      <c r="R968" t="s">
        <v>33</v>
      </c>
      <c r="S968" s="4" t="str">
        <f t="array" ref="S968:T968">_xlfn.TEXTSPLIT(R968,"/")</f>
        <v>theater</v>
      </c>
      <c r="T968" s="4" t="str"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11">
        <f>E969/D969*"100"</f>
        <v>137.03393665158373</v>
      </c>
      <c r="G969" t="s">
        <v>20</v>
      </c>
      <c r="H969">
        <v>1573</v>
      </c>
      <c r="I969" s="9">
        <f t="shared" si="15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2">
        <f>(((L969/60)/60)/24)+DATE(1970,1,1)</f>
        <v>41005.208333333336</v>
      </c>
      <c r="O969" s="12">
        <f>(((M969/60)/60)/24)+DATE(1970,1,1)</f>
        <v>41042.208333333336</v>
      </c>
      <c r="P969" t="b">
        <v>0</v>
      </c>
      <c r="Q969" t="b">
        <v>0</v>
      </c>
      <c r="R969" t="s">
        <v>319</v>
      </c>
      <c r="S969" s="4" t="str">
        <f t="array" ref="S969:T969">_xlfn.TEXTSPLIT(R969,"/")</f>
        <v>music</v>
      </c>
      <c r="T969" s="4" t="str"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11">
        <f>E970/D970*"100"</f>
        <v>338.20833333333337</v>
      </c>
      <c r="G970" t="s">
        <v>20</v>
      </c>
      <c r="H970">
        <v>114</v>
      </c>
      <c r="I970" s="9">
        <f t="shared" si="15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2">
        <f>(((L970/60)/60)/24)+DATE(1970,1,1)</f>
        <v>40544.25</v>
      </c>
      <c r="O970" s="12">
        <f>(((M970/60)/60)/24)+DATE(1970,1,1)</f>
        <v>40559.25</v>
      </c>
      <c r="P970" t="b">
        <v>0</v>
      </c>
      <c r="Q970" t="b">
        <v>0</v>
      </c>
      <c r="R970" t="s">
        <v>17</v>
      </c>
      <c r="S970" s="4" t="str">
        <f t="array" ref="S970:T970">_xlfn.TEXTSPLIT(R970,"/")</f>
        <v>food</v>
      </c>
      <c r="T970" s="4" t="str"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11">
        <f>E971/D971*"100"</f>
        <v>108.22784810126582</v>
      </c>
      <c r="G971" t="s">
        <v>20</v>
      </c>
      <c r="H971">
        <v>93</v>
      </c>
      <c r="I971" s="9">
        <f t="shared" si="15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2">
        <f>(((L971/60)/60)/24)+DATE(1970,1,1)</f>
        <v>43821.25</v>
      </c>
      <c r="O971" s="12">
        <f>(((M971/60)/60)/24)+DATE(1970,1,1)</f>
        <v>43828.25</v>
      </c>
      <c r="P971" t="b">
        <v>0</v>
      </c>
      <c r="Q971" t="b">
        <v>0</v>
      </c>
      <c r="R971" t="s">
        <v>33</v>
      </c>
      <c r="S971" s="4" t="str">
        <f t="array" ref="S971:T971">_xlfn.TEXTSPLIT(R971,"/")</f>
        <v>theater</v>
      </c>
      <c r="T971" s="4" t="str"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11">
        <f>E972/D972*"100"</f>
        <v>60.757639620653315</v>
      </c>
      <c r="G972" t="s">
        <v>14</v>
      </c>
      <c r="H972">
        <v>594</v>
      </c>
      <c r="I972" s="9">
        <f t="shared" si="15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2">
        <f>(((L972/60)/60)/24)+DATE(1970,1,1)</f>
        <v>40672.208333333336</v>
      </c>
      <c r="O972" s="12">
        <f>(((M972/60)/60)/24)+DATE(1970,1,1)</f>
        <v>40673.208333333336</v>
      </c>
      <c r="P972" t="b">
        <v>0</v>
      </c>
      <c r="Q972" t="b">
        <v>0</v>
      </c>
      <c r="R972" t="s">
        <v>33</v>
      </c>
      <c r="S972" s="4" t="str">
        <f t="array" ref="S972:T972">_xlfn.TEXTSPLIT(R972,"/")</f>
        <v>theater</v>
      </c>
      <c r="T972" s="4" t="str"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11">
        <f>E973/D973*"100"</f>
        <v>27.725490196078432</v>
      </c>
      <c r="G973" t="s">
        <v>14</v>
      </c>
      <c r="H973">
        <v>24</v>
      </c>
      <c r="I973" s="9">
        <f t="shared" si="15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2">
        <f>(((L973/60)/60)/24)+DATE(1970,1,1)</f>
        <v>41555.208333333336</v>
      </c>
      <c r="O973" s="12">
        <f>(((M973/60)/60)/24)+DATE(1970,1,1)</f>
        <v>41561.208333333336</v>
      </c>
      <c r="P973" t="b">
        <v>0</v>
      </c>
      <c r="Q973" t="b">
        <v>0</v>
      </c>
      <c r="R973" t="s">
        <v>269</v>
      </c>
      <c r="S973" s="4" t="str">
        <f t="array" ref="S973:T973">_xlfn.TEXTSPLIT(R973,"/")</f>
        <v>film &amp; video</v>
      </c>
      <c r="T973" s="4" t="str"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11">
        <f>E974/D974*"100"</f>
        <v>228.3934426229508</v>
      </c>
      <c r="G974" t="s">
        <v>20</v>
      </c>
      <c r="H974">
        <v>1681</v>
      </c>
      <c r="I974" s="9">
        <f t="shared" si="15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2">
        <f>(((L974/60)/60)/24)+DATE(1970,1,1)</f>
        <v>41792.208333333336</v>
      </c>
      <c r="O974" s="12">
        <f>(((M974/60)/60)/24)+DATE(1970,1,1)</f>
        <v>41801.208333333336</v>
      </c>
      <c r="P974" t="b">
        <v>0</v>
      </c>
      <c r="Q974" t="b">
        <v>1</v>
      </c>
      <c r="R974" t="s">
        <v>28</v>
      </c>
      <c r="S974" s="4" t="str">
        <f t="array" ref="S974:T974">_xlfn.TEXTSPLIT(R974,"/")</f>
        <v>technology</v>
      </c>
      <c r="T974" s="4" t="str"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11">
        <f>E975/D975*"100"</f>
        <v>21.615194054500414</v>
      </c>
      <c r="G975" t="s">
        <v>14</v>
      </c>
      <c r="H975">
        <v>252</v>
      </c>
      <c r="I975" s="9">
        <f t="shared" si="15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2">
        <f>(((L975/60)/60)/24)+DATE(1970,1,1)</f>
        <v>40522.25</v>
      </c>
      <c r="O975" s="12">
        <f>(((M975/60)/60)/24)+DATE(1970,1,1)</f>
        <v>40524.25</v>
      </c>
      <c r="P975" t="b">
        <v>0</v>
      </c>
      <c r="Q975" t="b">
        <v>1</v>
      </c>
      <c r="R975" t="s">
        <v>33</v>
      </c>
      <c r="S975" s="4" t="str">
        <f t="array" ref="S975:T975">_xlfn.TEXTSPLIT(R975,"/")</f>
        <v>theater</v>
      </c>
      <c r="T975" s="4" t="str"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11">
        <f>E976/D976*"100"</f>
        <v>373.875</v>
      </c>
      <c r="G976" t="s">
        <v>20</v>
      </c>
      <c r="H976">
        <v>32</v>
      </c>
      <c r="I976" s="9">
        <f t="shared" si="15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2">
        <f>(((L976/60)/60)/24)+DATE(1970,1,1)</f>
        <v>41412.208333333336</v>
      </c>
      <c r="O976" s="12">
        <f>(((M976/60)/60)/24)+DATE(1970,1,1)</f>
        <v>41413.208333333336</v>
      </c>
      <c r="P976" t="b">
        <v>0</v>
      </c>
      <c r="Q976" t="b">
        <v>0</v>
      </c>
      <c r="R976" t="s">
        <v>60</v>
      </c>
      <c r="S976" s="4" t="str">
        <f t="array" ref="S976:T976">_xlfn.TEXTSPLIT(R976,"/")</f>
        <v>music</v>
      </c>
      <c r="T976" s="4" t="str"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11">
        <f>E977/D977*"100"</f>
        <v>154.92592592592592</v>
      </c>
      <c r="G977" t="s">
        <v>20</v>
      </c>
      <c r="H977">
        <v>135</v>
      </c>
      <c r="I977" s="9">
        <f t="shared" si="15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2">
        <f>(((L977/60)/60)/24)+DATE(1970,1,1)</f>
        <v>42337.25</v>
      </c>
      <c r="O977" s="12">
        <f>(((M977/60)/60)/24)+DATE(1970,1,1)</f>
        <v>42376.25</v>
      </c>
      <c r="P977" t="b">
        <v>0</v>
      </c>
      <c r="Q977" t="b">
        <v>1</v>
      </c>
      <c r="R977" t="s">
        <v>33</v>
      </c>
      <c r="S977" s="4" t="str">
        <f t="array" ref="S977:T977">_xlfn.TEXTSPLIT(R977,"/")</f>
        <v>theater</v>
      </c>
      <c r="T977" s="4" t="str"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11">
        <f>E978/D978*"100"</f>
        <v>322.14999999999998</v>
      </c>
      <c r="G978" t="s">
        <v>20</v>
      </c>
      <c r="H978">
        <v>140</v>
      </c>
      <c r="I978" s="9">
        <f t="shared" si="15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2">
        <f>(((L978/60)/60)/24)+DATE(1970,1,1)</f>
        <v>40571.25</v>
      </c>
      <c r="O978" s="12">
        <f>(((M978/60)/60)/24)+DATE(1970,1,1)</f>
        <v>40577.25</v>
      </c>
      <c r="P978" t="b">
        <v>0</v>
      </c>
      <c r="Q978" t="b">
        <v>1</v>
      </c>
      <c r="R978" t="s">
        <v>33</v>
      </c>
      <c r="S978" s="4" t="str">
        <f t="array" ref="S978:T978">_xlfn.TEXTSPLIT(R978,"/")</f>
        <v>theater</v>
      </c>
      <c r="T978" s="4" t="str"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11">
        <f>E979/D979*"100"</f>
        <v>73.957142857142856</v>
      </c>
      <c r="G979" t="s">
        <v>14</v>
      </c>
      <c r="H979">
        <v>67</v>
      </c>
      <c r="I979" s="9">
        <f t="shared" si="15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2">
        <f>(((L979/60)/60)/24)+DATE(1970,1,1)</f>
        <v>43138.25</v>
      </c>
      <c r="O979" s="12">
        <f>(((M979/60)/60)/24)+DATE(1970,1,1)</f>
        <v>43170.25</v>
      </c>
      <c r="P979" t="b">
        <v>0</v>
      </c>
      <c r="Q979" t="b">
        <v>0</v>
      </c>
      <c r="R979" t="s">
        <v>17</v>
      </c>
      <c r="S979" s="4" t="str">
        <f t="array" ref="S979:T979">_xlfn.TEXTSPLIT(R979,"/")</f>
        <v>food</v>
      </c>
      <c r="T979" s="4" t="str"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11">
        <f>E980/D980*"100"</f>
        <v>864.1</v>
      </c>
      <c r="G980" t="s">
        <v>20</v>
      </c>
      <c r="H980">
        <v>92</v>
      </c>
      <c r="I980" s="9">
        <f t="shared" si="15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2">
        <f>(((L980/60)/60)/24)+DATE(1970,1,1)</f>
        <v>42686.25</v>
      </c>
      <c r="O980" s="12">
        <f>(((M980/60)/60)/24)+DATE(1970,1,1)</f>
        <v>42708.25</v>
      </c>
      <c r="P980" t="b">
        <v>0</v>
      </c>
      <c r="Q980" t="b">
        <v>0</v>
      </c>
      <c r="R980" t="s">
        <v>89</v>
      </c>
      <c r="S980" s="4" t="str">
        <f t="array" ref="S980:T980">_xlfn.TEXTSPLIT(R980,"/")</f>
        <v>games</v>
      </c>
      <c r="T980" s="4" t="str"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11">
        <f>E981/D981*"100"</f>
        <v>143.26245847176079</v>
      </c>
      <c r="G981" t="s">
        <v>20</v>
      </c>
      <c r="H981">
        <v>1015</v>
      </c>
      <c r="I981" s="9">
        <f t="shared" si="15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2">
        <f>(((L981/60)/60)/24)+DATE(1970,1,1)</f>
        <v>42078.208333333328</v>
      </c>
      <c r="O981" s="12">
        <f>(((M981/60)/60)/24)+DATE(1970,1,1)</f>
        <v>42084.208333333328</v>
      </c>
      <c r="P981" t="b">
        <v>0</v>
      </c>
      <c r="Q981" t="b">
        <v>0</v>
      </c>
      <c r="R981" t="s">
        <v>33</v>
      </c>
      <c r="S981" s="4" t="str">
        <f t="array" ref="S981:T981">_xlfn.TEXTSPLIT(R981,"/")</f>
        <v>theater</v>
      </c>
      <c r="T981" s="4" t="str"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11">
        <f>E982/D982*"100"</f>
        <v>40.281762295081968</v>
      </c>
      <c r="G982" t="s">
        <v>14</v>
      </c>
      <c r="H982">
        <v>742</v>
      </c>
      <c r="I982" s="9">
        <f t="shared" si="15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2">
        <f>(((L982/60)/60)/24)+DATE(1970,1,1)</f>
        <v>42307.208333333328</v>
      </c>
      <c r="O982" s="12">
        <f>(((M982/60)/60)/24)+DATE(1970,1,1)</f>
        <v>42312.25</v>
      </c>
      <c r="P982" t="b">
        <v>1</v>
      </c>
      <c r="Q982" t="b">
        <v>0</v>
      </c>
      <c r="R982" t="s">
        <v>68</v>
      </c>
      <c r="S982" s="4" t="str">
        <f t="array" ref="S982:T982">_xlfn.TEXTSPLIT(R982,"/")</f>
        <v>publishing</v>
      </c>
      <c r="T982" s="4" t="str"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11">
        <f>E983/D983*"100"</f>
        <v>178.22388059701493</v>
      </c>
      <c r="G983" t="s">
        <v>20</v>
      </c>
      <c r="H983">
        <v>323</v>
      </c>
      <c r="I983" s="9">
        <f t="shared" si="15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2">
        <f>(((L983/60)/60)/24)+DATE(1970,1,1)</f>
        <v>43094.25</v>
      </c>
      <c r="O983" s="12">
        <f>(((M983/60)/60)/24)+DATE(1970,1,1)</f>
        <v>43127.25</v>
      </c>
      <c r="P983" t="b">
        <v>0</v>
      </c>
      <c r="Q983" t="b">
        <v>0</v>
      </c>
      <c r="R983" t="s">
        <v>28</v>
      </c>
      <c r="S983" s="4" t="str">
        <f t="array" ref="S983:T983">_xlfn.TEXTSPLIT(R983,"/")</f>
        <v>technology</v>
      </c>
      <c r="T983" s="4" t="str"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11">
        <f>E984/D984*"100"</f>
        <v>84.930555555555557</v>
      </c>
      <c r="G984" t="s">
        <v>14</v>
      </c>
      <c r="H984">
        <v>75</v>
      </c>
      <c r="I984" s="9">
        <f t="shared" si="15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2">
        <f>(((L984/60)/60)/24)+DATE(1970,1,1)</f>
        <v>40743.208333333336</v>
      </c>
      <c r="O984" s="12">
        <f>(((M984/60)/60)/24)+DATE(1970,1,1)</f>
        <v>40745.208333333336</v>
      </c>
      <c r="P984" t="b">
        <v>0</v>
      </c>
      <c r="Q984" t="b">
        <v>1</v>
      </c>
      <c r="R984" t="s">
        <v>42</v>
      </c>
      <c r="S984" s="4" t="str">
        <f t="array" ref="S984:T984">_xlfn.TEXTSPLIT(R984,"/")</f>
        <v>film &amp; video</v>
      </c>
      <c r="T984" s="4" t="str"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11">
        <f>E985/D985*"100"</f>
        <v>145.93648334624322</v>
      </c>
      <c r="G985" t="s">
        <v>20</v>
      </c>
      <c r="H985">
        <v>2326</v>
      </c>
      <c r="I985" s="9">
        <f t="shared" si="15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2">
        <f>(((L985/60)/60)/24)+DATE(1970,1,1)</f>
        <v>43681.208333333328</v>
      </c>
      <c r="O985" s="12">
        <f>(((M985/60)/60)/24)+DATE(1970,1,1)</f>
        <v>43696.208333333328</v>
      </c>
      <c r="P985" t="b">
        <v>0</v>
      </c>
      <c r="Q985" t="b">
        <v>0</v>
      </c>
      <c r="R985" t="s">
        <v>42</v>
      </c>
      <c r="S985" s="4" t="str">
        <f t="array" ref="S985:T985">_xlfn.TEXTSPLIT(R985,"/")</f>
        <v>film &amp; video</v>
      </c>
      <c r="T985" s="4" t="str"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11">
        <f>E986/D986*"100"</f>
        <v>152.46153846153848</v>
      </c>
      <c r="G986" t="s">
        <v>20</v>
      </c>
      <c r="H986">
        <v>381</v>
      </c>
      <c r="I986" s="9">
        <f t="shared" si="15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2">
        <f>(((L986/60)/60)/24)+DATE(1970,1,1)</f>
        <v>43716.208333333328</v>
      </c>
      <c r="O986" s="12">
        <f>(((M986/60)/60)/24)+DATE(1970,1,1)</f>
        <v>43742.208333333328</v>
      </c>
      <c r="P986" t="b">
        <v>0</v>
      </c>
      <c r="Q986" t="b">
        <v>0</v>
      </c>
      <c r="R986" t="s">
        <v>33</v>
      </c>
      <c r="S986" s="4" t="str">
        <f t="array" ref="S986:T986">_xlfn.TEXTSPLIT(R986,"/")</f>
        <v>theater</v>
      </c>
      <c r="T986" s="4" t="str"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11">
        <f>E987/D987*"100"</f>
        <v>67.129542790152414</v>
      </c>
      <c r="G987" t="s">
        <v>14</v>
      </c>
      <c r="H987">
        <v>4405</v>
      </c>
      <c r="I987" s="9">
        <f t="shared" si="15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2">
        <f>(((L987/60)/60)/24)+DATE(1970,1,1)</f>
        <v>41614.25</v>
      </c>
      <c r="O987" s="12">
        <f>(((M987/60)/60)/24)+DATE(1970,1,1)</f>
        <v>41640.25</v>
      </c>
      <c r="P987" t="b">
        <v>0</v>
      </c>
      <c r="Q987" t="b">
        <v>1</v>
      </c>
      <c r="R987" t="s">
        <v>23</v>
      </c>
      <c r="S987" s="4" t="str">
        <f t="array" ref="S987:T987">_xlfn.TEXTSPLIT(R987,"/")</f>
        <v>music</v>
      </c>
      <c r="T987" s="4" t="str"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11">
        <f>E988/D988*"100"</f>
        <v>40.307692307692307</v>
      </c>
      <c r="G988" t="s">
        <v>14</v>
      </c>
      <c r="H988">
        <v>92</v>
      </c>
      <c r="I988" s="9">
        <f t="shared" si="15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2">
        <f>(((L988/60)/60)/24)+DATE(1970,1,1)</f>
        <v>40638.208333333336</v>
      </c>
      <c r="O988" s="12">
        <f>(((M988/60)/60)/24)+DATE(1970,1,1)</f>
        <v>40652.208333333336</v>
      </c>
      <c r="P988" t="b">
        <v>0</v>
      </c>
      <c r="Q988" t="b">
        <v>0</v>
      </c>
      <c r="R988" t="s">
        <v>23</v>
      </c>
      <c r="S988" s="4" t="str">
        <f t="array" ref="S988:T988">_xlfn.TEXTSPLIT(R988,"/")</f>
        <v>music</v>
      </c>
      <c r="T988" s="4" t="str"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11">
        <f>E989/D989*"100"</f>
        <v>216.79032258064518</v>
      </c>
      <c r="G989" t="s">
        <v>20</v>
      </c>
      <c r="H989">
        <v>480</v>
      </c>
      <c r="I989" s="9">
        <f t="shared" si="15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2">
        <f>(((L989/60)/60)/24)+DATE(1970,1,1)</f>
        <v>42852.208333333328</v>
      </c>
      <c r="O989" s="12">
        <f>(((M989/60)/60)/24)+DATE(1970,1,1)</f>
        <v>42866.208333333328</v>
      </c>
      <c r="P989" t="b">
        <v>0</v>
      </c>
      <c r="Q989" t="b">
        <v>0</v>
      </c>
      <c r="R989" t="s">
        <v>42</v>
      </c>
      <c r="S989" s="4" t="str">
        <f t="array" ref="S989:T989">_xlfn.TEXTSPLIT(R989,"/")</f>
        <v>film &amp; video</v>
      </c>
      <c r="T989" s="4" t="str"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11">
        <f>E990/D990*"100"</f>
        <v>52.117021276595743</v>
      </c>
      <c r="G990" t="s">
        <v>14</v>
      </c>
      <c r="H990">
        <v>64</v>
      </c>
      <c r="I990" s="9">
        <f t="shared" si="15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2">
        <f>(((L990/60)/60)/24)+DATE(1970,1,1)</f>
        <v>42686.25</v>
      </c>
      <c r="O990" s="12">
        <f>(((M990/60)/60)/24)+DATE(1970,1,1)</f>
        <v>42707.25</v>
      </c>
      <c r="P990" t="b">
        <v>0</v>
      </c>
      <c r="Q990" t="b">
        <v>0</v>
      </c>
      <c r="R990" t="s">
        <v>133</v>
      </c>
      <c r="S990" s="4" t="str">
        <f t="array" ref="S990:T990">_xlfn.TEXTSPLIT(R990,"/")</f>
        <v>publishing</v>
      </c>
      <c r="T990" s="4" t="str"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11">
        <f>E991/D991*"100"</f>
        <v>499.58333333333337</v>
      </c>
      <c r="G991" t="s">
        <v>20</v>
      </c>
      <c r="H991">
        <v>226</v>
      </c>
      <c r="I991" s="9">
        <f t="shared" si="15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2">
        <f>(((L991/60)/60)/24)+DATE(1970,1,1)</f>
        <v>43571.208333333328</v>
      </c>
      <c r="O991" s="12">
        <f>(((M991/60)/60)/24)+DATE(1970,1,1)</f>
        <v>43576.208333333328</v>
      </c>
      <c r="P991" t="b">
        <v>0</v>
      </c>
      <c r="Q991" t="b">
        <v>0</v>
      </c>
      <c r="R991" t="s">
        <v>206</v>
      </c>
      <c r="S991" s="4" t="str">
        <f t="array" ref="S991:T991">_xlfn.TEXTSPLIT(R991,"/")</f>
        <v>publishing</v>
      </c>
      <c r="T991" s="4" t="str"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11">
        <f>E992/D992*"100"</f>
        <v>87.679487179487182</v>
      </c>
      <c r="G992" t="s">
        <v>14</v>
      </c>
      <c r="H992">
        <v>64</v>
      </c>
      <c r="I992" s="9">
        <f t="shared" si="15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2">
        <f>(((L992/60)/60)/24)+DATE(1970,1,1)</f>
        <v>42432.25</v>
      </c>
      <c r="O992" s="12">
        <f>(((M992/60)/60)/24)+DATE(1970,1,1)</f>
        <v>42454.208333333328</v>
      </c>
      <c r="P992" t="b">
        <v>0</v>
      </c>
      <c r="Q992" t="b">
        <v>1</v>
      </c>
      <c r="R992" t="s">
        <v>53</v>
      </c>
      <c r="S992" s="4" t="str">
        <f t="array" ref="S992:T992">_xlfn.TEXTSPLIT(R992,"/")</f>
        <v>film &amp; video</v>
      </c>
      <c r="T992" s="4" t="str"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11">
        <f>E993/D993*"100"</f>
        <v>113.17346938775511</v>
      </c>
      <c r="G993" t="s">
        <v>20</v>
      </c>
      <c r="H993">
        <v>241</v>
      </c>
      <c r="I993" s="9">
        <f t="shared" si="15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2">
        <f>(((L993/60)/60)/24)+DATE(1970,1,1)</f>
        <v>41907.208333333336</v>
      </c>
      <c r="O993" s="12">
        <f>(((M993/60)/60)/24)+DATE(1970,1,1)</f>
        <v>41911.208333333336</v>
      </c>
      <c r="P993" t="b">
        <v>0</v>
      </c>
      <c r="Q993" t="b">
        <v>1</v>
      </c>
      <c r="R993" t="s">
        <v>23</v>
      </c>
      <c r="S993" s="4" t="str">
        <f t="array" ref="S993:T993">_xlfn.TEXTSPLIT(R993,"/")</f>
        <v>music</v>
      </c>
      <c r="T993" s="4" t="str"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11">
        <f>E994/D994*"100"</f>
        <v>426.54838709677421</v>
      </c>
      <c r="G994" t="s">
        <v>20</v>
      </c>
      <c r="H994">
        <v>132</v>
      </c>
      <c r="I994" s="9">
        <f t="shared" si="15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2">
        <f>(((L994/60)/60)/24)+DATE(1970,1,1)</f>
        <v>43227.208333333328</v>
      </c>
      <c r="O994" s="12">
        <f>(((M994/60)/60)/24)+DATE(1970,1,1)</f>
        <v>43241.208333333328</v>
      </c>
      <c r="P994" t="b">
        <v>0</v>
      </c>
      <c r="Q994" t="b">
        <v>1</v>
      </c>
      <c r="R994" t="s">
        <v>53</v>
      </c>
      <c r="S994" s="4" t="str">
        <f t="array" ref="S994:T994">_xlfn.TEXTSPLIT(R994,"/")</f>
        <v>film &amp; video</v>
      </c>
      <c r="T994" s="4" t="str"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11">
        <f>E995/D995*"100"</f>
        <v>77.632653061224488</v>
      </c>
      <c r="G995" t="s">
        <v>74</v>
      </c>
      <c r="H995">
        <v>75</v>
      </c>
      <c r="I995" s="9">
        <f t="shared" si="15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2">
        <f>(((L995/60)/60)/24)+DATE(1970,1,1)</f>
        <v>42362.25</v>
      </c>
      <c r="O995" s="12">
        <f>(((M995/60)/60)/24)+DATE(1970,1,1)</f>
        <v>42379.25</v>
      </c>
      <c r="P995" t="b">
        <v>0</v>
      </c>
      <c r="Q995" t="b">
        <v>1</v>
      </c>
      <c r="R995" t="s">
        <v>122</v>
      </c>
      <c r="S995" s="4" t="str">
        <f t="array" ref="S995:T995">_xlfn.TEXTSPLIT(R995,"/")</f>
        <v>photography</v>
      </c>
      <c r="T995" s="4" t="str"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11">
        <f>E996/D996*"100"</f>
        <v>52.496810772501767</v>
      </c>
      <c r="G996" t="s">
        <v>14</v>
      </c>
      <c r="H996">
        <v>842</v>
      </c>
      <c r="I996" s="9">
        <f t="shared" si="15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2">
        <f>(((L996/60)/60)/24)+DATE(1970,1,1)</f>
        <v>41929.208333333336</v>
      </c>
      <c r="O996" s="12">
        <f>(((M996/60)/60)/24)+DATE(1970,1,1)</f>
        <v>41935.208333333336</v>
      </c>
      <c r="P996" t="b">
        <v>0</v>
      </c>
      <c r="Q996" t="b">
        <v>1</v>
      </c>
      <c r="R996" t="s">
        <v>206</v>
      </c>
      <c r="S996" s="4" t="str">
        <f t="array" ref="S996:T996">_xlfn.TEXTSPLIT(R996,"/")</f>
        <v>publishing</v>
      </c>
      <c r="T996" s="4" t="str"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11">
        <f>E997/D997*"100"</f>
        <v>157.46762589928059</v>
      </c>
      <c r="G997" t="s">
        <v>20</v>
      </c>
      <c r="H997">
        <v>2043</v>
      </c>
      <c r="I997" s="9">
        <f t="shared" si="15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2">
        <f>(((L997/60)/60)/24)+DATE(1970,1,1)</f>
        <v>43408.208333333328</v>
      </c>
      <c r="O997" s="12">
        <f>(((M997/60)/60)/24)+DATE(1970,1,1)</f>
        <v>43437.25</v>
      </c>
      <c r="P997" t="b">
        <v>0</v>
      </c>
      <c r="Q997" t="b">
        <v>1</v>
      </c>
      <c r="R997" t="s">
        <v>17</v>
      </c>
      <c r="S997" s="4" t="str">
        <f t="array" ref="S997:T997">_xlfn.TEXTSPLIT(R997,"/")</f>
        <v>food</v>
      </c>
      <c r="T997" s="4" t="str"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11">
        <f>E998/D998*"100"</f>
        <v>72.939393939393938</v>
      </c>
      <c r="G998" t="s">
        <v>14</v>
      </c>
      <c r="H998">
        <v>112</v>
      </c>
      <c r="I998" s="9">
        <f t="shared" si="15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2">
        <f>(((L998/60)/60)/24)+DATE(1970,1,1)</f>
        <v>41276.25</v>
      </c>
      <c r="O998" s="12">
        <f>(((M998/60)/60)/24)+DATE(1970,1,1)</f>
        <v>41306.25</v>
      </c>
      <c r="P998" t="b">
        <v>0</v>
      </c>
      <c r="Q998" t="b">
        <v>0</v>
      </c>
      <c r="R998" t="s">
        <v>33</v>
      </c>
      <c r="S998" s="4" t="str">
        <f t="array" ref="S998:T998">_xlfn.TEXTSPLIT(R998,"/")</f>
        <v>theater</v>
      </c>
      <c r="T998" s="4" t="str"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11">
        <f>E999/D999*"100"</f>
        <v>60.565789473684205</v>
      </c>
      <c r="G999" t="s">
        <v>74</v>
      </c>
      <c r="H999">
        <v>139</v>
      </c>
      <c r="I999" s="9">
        <f t="shared" si="15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2">
        <f>(((L999/60)/60)/24)+DATE(1970,1,1)</f>
        <v>41659.25</v>
      </c>
      <c r="O999" s="12">
        <f>(((M999/60)/60)/24)+DATE(1970,1,1)</f>
        <v>41664.25</v>
      </c>
      <c r="P999" t="b">
        <v>0</v>
      </c>
      <c r="Q999" t="b">
        <v>0</v>
      </c>
      <c r="R999" t="s">
        <v>33</v>
      </c>
      <c r="S999" s="4" t="str">
        <f t="array" ref="S999:T999">_xlfn.TEXTSPLIT(R999,"/")</f>
        <v>theater</v>
      </c>
      <c r="T999" s="4" t="str"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11">
        <f>E1000/D1000*"100"</f>
        <v>56.791291291291287</v>
      </c>
      <c r="G1000" t="s">
        <v>14</v>
      </c>
      <c r="H1000">
        <v>374</v>
      </c>
      <c r="I1000" s="9">
        <f t="shared" si="15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2">
        <f>(((L1000/60)/60)/24)+DATE(1970,1,1)</f>
        <v>40220.25</v>
      </c>
      <c r="O1000" s="12">
        <f>(((M1000/60)/60)/24)+DATE(1970,1,1)</f>
        <v>40234.25</v>
      </c>
      <c r="P1000" t="b">
        <v>0</v>
      </c>
      <c r="Q1000" t="b">
        <v>1</v>
      </c>
      <c r="R1000" t="s">
        <v>60</v>
      </c>
      <c r="S1000" s="4" t="str">
        <f t="array" ref="S1000:T1000">_xlfn.TEXTSPLIT(R1000,"/")</f>
        <v>music</v>
      </c>
      <c r="T1000" s="4" t="str"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11">
        <f>E1001/D1001*"100"</f>
        <v>56.542754275427541</v>
      </c>
      <c r="G1001" t="s">
        <v>74</v>
      </c>
      <c r="H1001">
        <v>1122</v>
      </c>
      <c r="I1001" s="9">
        <f t="shared" si="15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2">
        <f>(((L1001/60)/60)/24)+DATE(1970,1,1)</f>
        <v>42550.208333333328</v>
      </c>
      <c r="O1001" s="12">
        <f>(((M1001/60)/60)/24)+DATE(1970,1,1)</f>
        <v>42557.208333333328</v>
      </c>
      <c r="P1001" t="b">
        <v>0</v>
      </c>
      <c r="Q1001" t="b">
        <v>0</v>
      </c>
      <c r="R1001" t="s">
        <v>17</v>
      </c>
      <c r="S1001" s="4" t="str">
        <f t="array" ref="S1001:T1001">_xlfn.TEXTSPLIT(R1001,"/")</f>
        <v>food</v>
      </c>
      <c r="T1001" s="4" t="str">
        <v>food trucks</v>
      </c>
    </row>
  </sheetData>
  <autoFilter ref="A1:U1001" xr:uid="{00000000-0001-0000-0000-000000000000}"/>
  <dataConsolidate/>
  <conditionalFormatting sqref="G1:G1048576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1001">
    <cfRule type="containsText" dxfId="11" priority="27" operator="containsText" text="live">
      <formula>NOT(ISERROR(SEARCH("live",G2)))</formula>
    </cfRule>
    <cfRule type="containsText" dxfId="10" priority="28" operator="containsText" text="canceled">
      <formula>NOT(ISERROR(SEARCH("canceled",G2)))</formula>
    </cfRule>
    <cfRule type="containsText" dxfId="9" priority="29" operator="containsText" text="failed">
      <formula>NOT(ISERROR(SEARCH("failed",G2)))</formula>
    </cfRule>
    <cfRule type="containsText" dxfId="8" priority="30" operator="containsText" text="successful">
      <formula>NOT(ISERROR(SEARCH("successful",G2)))</formula>
    </cfRule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1001">
    <cfRule type="colorScale" priority="5">
      <colorScale>
        <cfvo type="num" val="0"/>
        <cfvo type="num" val="100"/>
        <cfvo type="num" val="200"/>
        <color rgb="FFC00000"/>
        <color rgb="FF92D050"/>
        <color rgb="FF00B0F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ADE19-FF7F-7F40-986F-440D4184EB1F}">
  <dimension ref="A1:F14"/>
  <sheetViews>
    <sheetView workbookViewId="0">
      <selection activeCell="E13" sqref="E13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14.6640625" bestFit="1" customWidth="1"/>
    <col min="8" max="8" width="19.5" bestFit="1" customWidth="1"/>
    <col min="9" max="9" width="14.6640625" bestFit="1" customWidth="1"/>
    <col min="10" max="10" width="24.33203125" bestFit="1" customWidth="1"/>
    <col min="11" max="11" width="19.5" bestFit="1" customWidth="1"/>
    <col min="12" max="48" width="22" bestFit="1" customWidth="1"/>
    <col min="49" max="49" width="20.5" bestFit="1" customWidth="1"/>
    <col min="50" max="50" width="26.83203125" bestFit="1" customWidth="1"/>
  </cols>
  <sheetData>
    <row r="1" spans="1:6" x14ac:dyDescent="0.2">
      <c r="A1" s="5" t="s">
        <v>6</v>
      </c>
      <c r="B1" t="s">
        <v>2088</v>
      </c>
    </row>
    <row r="3" spans="1:6" x14ac:dyDescent="0.2">
      <c r="A3" s="5" t="s">
        <v>2089</v>
      </c>
      <c r="B3" s="5" t="s">
        <v>2033</v>
      </c>
    </row>
    <row r="4" spans="1:6" x14ac:dyDescent="0.2">
      <c r="A4" s="5" t="s">
        <v>2058</v>
      </c>
      <c r="B4" t="s">
        <v>74</v>
      </c>
      <c r="C4" t="s">
        <v>14</v>
      </c>
      <c r="D4" t="s">
        <v>47</v>
      </c>
      <c r="E4" t="s">
        <v>20</v>
      </c>
      <c r="F4" t="s">
        <v>2059</v>
      </c>
    </row>
    <row r="5" spans="1:6" x14ac:dyDescent="0.2">
      <c r="A5" s="6" t="s">
        <v>2060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6" t="s">
        <v>2064</v>
      </c>
      <c r="B6">
        <v>4</v>
      </c>
      <c r="C6">
        <v>20</v>
      </c>
      <c r="E6">
        <v>22</v>
      </c>
      <c r="F6">
        <v>46</v>
      </c>
    </row>
    <row r="7" spans="1:6" x14ac:dyDescent="0.2">
      <c r="A7" s="6" t="s">
        <v>2065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6" t="s">
        <v>2061</v>
      </c>
      <c r="E8">
        <v>4</v>
      </c>
      <c r="F8">
        <v>4</v>
      </c>
    </row>
    <row r="9" spans="1:6" x14ac:dyDescent="0.2">
      <c r="A9" s="6" t="s">
        <v>2062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6" t="s">
        <v>2066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6" t="s">
        <v>2063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6" t="s">
        <v>2068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6" t="s">
        <v>2067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6" t="s">
        <v>2059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787E9-088C-AC4D-99F5-3044A86E4329}">
  <dimension ref="A1:F30"/>
  <sheetViews>
    <sheetView workbookViewId="0">
      <selection activeCell="A6" sqref="A6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6.33203125" bestFit="1" customWidth="1"/>
    <col min="8" max="8" width="10.33203125" bestFit="1" customWidth="1"/>
    <col min="9" max="9" width="9.1640625" bestFit="1" customWidth="1"/>
    <col min="10" max="10" width="4.33203125" bestFit="1" customWidth="1"/>
    <col min="11" max="11" width="6" bestFit="1" customWidth="1"/>
    <col min="12" max="12" width="12.83203125" bestFit="1" customWidth="1"/>
    <col min="13" max="13" width="9.33203125" bestFit="1" customWidth="1"/>
    <col min="14" max="14" width="17" bestFit="1" customWidth="1"/>
    <col min="15" max="15" width="5.5" bestFit="1" customWidth="1"/>
    <col min="16" max="16" width="14.83203125" bestFit="1" customWidth="1"/>
    <col min="17" max="17" width="4.6640625" bestFit="1" customWidth="1"/>
    <col min="18" max="18" width="12.83203125" bestFit="1" customWidth="1"/>
    <col min="19" max="19" width="6.1640625" bestFit="1" customWidth="1"/>
    <col min="20" max="20" width="9.1640625" bestFit="1" customWidth="1"/>
    <col min="22" max="22" width="11.6640625" bestFit="1" customWidth="1"/>
    <col min="23" max="23" width="9.6640625" bestFit="1" customWidth="1"/>
    <col min="24" max="24" width="4.6640625" bestFit="1" customWidth="1"/>
    <col min="25" max="25" width="11.1640625" bestFit="1" customWidth="1"/>
  </cols>
  <sheetData>
    <row r="1" spans="1:6" x14ac:dyDescent="0.2">
      <c r="A1" s="5" t="s">
        <v>6</v>
      </c>
      <c r="B1" t="s">
        <v>2088</v>
      </c>
    </row>
    <row r="2" spans="1:6" x14ac:dyDescent="0.2">
      <c r="A2" s="5" t="s">
        <v>2031</v>
      </c>
      <c r="B2" t="s">
        <v>2088</v>
      </c>
    </row>
    <row r="4" spans="1:6" x14ac:dyDescent="0.2">
      <c r="A4" s="5" t="s">
        <v>2089</v>
      </c>
      <c r="B4" s="5" t="s">
        <v>2033</v>
      </c>
    </row>
    <row r="5" spans="1:6" x14ac:dyDescent="0.2">
      <c r="A5" s="5" t="s">
        <v>2058</v>
      </c>
      <c r="B5" t="s">
        <v>74</v>
      </c>
      <c r="C5" t="s">
        <v>14</v>
      </c>
      <c r="D5" t="s">
        <v>47</v>
      </c>
      <c r="E5" t="s">
        <v>20</v>
      </c>
      <c r="F5" t="s">
        <v>2059</v>
      </c>
    </row>
    <row r="6" spans="1:6" x14ac:dyDescent="0.2">
      <c r="A6" s="6" t="s">
        <v>2034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6" t="s">
        <v>2035</v>
      </c>
      <c r="E7">
        <v>4</v>
      </c>
      <c r="F7">
        <v>4</v>
      </c>
    </row>
    <row r="8" spans="1:6" x14ac:dyDescent="0.2">
      <c r="A8" s="6" t="s">
        <v>2036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6" t="s">
        <v>2037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6" t="s">
        <v>2038</v>
      </c>
      <c r="C10">
        <v>8</v>
      </c>
      <c r="E10">
        <v>10</v>
      </c>
      <c r="F10">
        <v>18</v>
      </c>
    </row>
    <row r="11" spans="1:6" x14ac:dyDescent="0.2">
      <c r="A11" s="6" t="s">
        <v>2039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6" t="s">
        <v>2040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6" t="s">
        <v>2041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6" t="s">
        <v>2042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6" t="s">
        <v>2043</v>
      </c>
      <c r="C15">
        <v>3</v>
      </c>
      <c r="E15">
        <v>4</v>
      </c>
      <c r="F15">
        <v>7</v>
      </c>
    </row>
    <row r="16" spans="1:6" x14ac:dyDescent="0.2">
      <c r="A16" s="6" t="s">
        <v>2044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6" t="s">
        <v>2045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6" t="s">
        <v>2046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6" t="s">
        <v>2047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6" t="s">
        <v>2048</v>
      </c>
      <c r="C20">
        <v>4</v>
      </c>
      <c r="E20">
        <v>4</v>
      </c>
      <c r="F20">
        <v>8</v>
      </c>
    </row>
    <row r="21" spans="1:6" x14ac:dyDescent="0.2">
      <c r="A21" s="6" t="s">
        <v>2049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6" t="s">
        <v>2050</v>
      </c>
      <c r="C22">
        <v>9</v>
      </c>
      <c r="E22">
        <v>5</v>
      </c>
      <c r="F22">
        <v>14</v>
      </c>
    </row>
    <row r="23" spans="1:6" x14ac:dyDescent="0.2">
      <c r="A23" s="6" t="s">
        <v>2051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6" t="s">
        <v>2052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6" t="s">
        <v>2053</v>
      </c>
      <c r="C25">
        <v>7</v>
      </c>
      <c r="E25">
        <v>14</v>
      </c>
      <c r="F25">
        <v>21</v>
      </c>
    </row>
    <row r="26" spans="1:6" x14ac:dyDescent="0.2">
      <c r="A26" s="6" t="s">
        <v>2054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6" t="s">
        <v>2055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6" t="s">
        <v>2056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6" t="s">
        <v>2057</v>
      </c>
      <c r="E29">
        <v>3</v>
      </c>
      <c r="F29">
        <v>3</v>
      </c>
    </row>
    <row r="30" spans="1:6" x14ac:dyDescent="0.2">
      <c r="A30" s="6" t="s">
        <v>2059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A6D1B-AC0C-E149-A473-3B665AE681EE}">
  <dimension ref="A2:F13"/>
  <sheetViews>
    <sheetView workbookViewId="0">
      <selection activeCell="A5" sqref="A5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19.5" bestFit="1" customWidth="1"/>
    <col min="8" max="8" width="15.6640625" bestFit="1" customWidth="1"/>
    <col min="9" max="9" width="19.5" bestFit="1" customWidth="1"/>
    <col min="10" max="10" width="20.5" bestFit="1" customWidth="1"/>
    <col min="11" max="11" width="24.33203125" bestFit="1" customWidth="1"/>
  </cols>
  <sheetData>
    <row r="2" spans="1:6" x14ac:dyDescent="0.2">
      <c r="A2" s="5" t="s">
        <v>2031</v>
      </c>
      <c r="B2" t="s">
        <v>2088</v>
      </c>
    </row>
    <row r="4" spans="1:6" x14ac:dyDescent="0.2">
      <c r="A4" s="5" t="s">
        <v>2089</v>
      </c>
      <c r="B4" s="5" t="s">
        <v>2033</v>
      </c>
    </row>
    <row r="5" spans="1:6" x14ac:dyDescent="0.2">
      <c r="A5" s="5" t="s">
        <v>2058</v>
      </c>
      <c r="B5" t="s">
        <v>74</v>
      </c>
      <c r="C5" t="s">
        <v>14</v>
      </c>
      <c r="D5" t="s">
        <v>47</v>
      </c>
      <c r="E5" t="s">
        <v>20</v>
      </c>
      <c r="F5" t="s">
        <v>2059</v>
      </c>
    </row>
    <row r="6" spans="1:6" x14ac:dyDescent="0.2">
      <c r="A6" s="6" t="s">
        <v>26</v>
      </c>
      <c r="B6" s="19">
        <v>2</v>
      </c>
      <c r="C6" s="19">
        <v>16</v>
      </c>
      <c r="D6" s="19">
        <v>1</v>
      </c>
      <c r="E6" s="19">
        <v>24</v>
      </c>
      <c r="F6" s="19">
        <v>43</v>
      </c>
    </row>
    <row r="7" spans="1:6" x14ac:dyDescent="0.2">
      <c r="A7" s="6" t="s">
        <v>15</v>
      </c>
      <c r="B7" s="19">
        <v>2</v>
      </c>
      <c r="C7" s="19">
        <v>19</v>
      </c>
      <c r="D7" s="19">
        <v>1</v>
      </c>
      <c r="E7" s="19">
        <v>22</v>
      </c>
      <c r="F7" s="19">
        <v>44</v>
      </c>
    </row>
    <row r="8" spans="1:6" x14ac:dyDescent="0.2">
      <c r="A8" s="6" t="s">
        <v>98</v>
      </c>
      <c r="B8" s="19">
        <v>4</v>
      </c>
      <c r="C8" s="19">
        <v>6</v>
      </c>
      <c r="D8" s="19">
        <v>1</v>
      </c>
      <c r="E8" s="19">
        <v>12</v>
      </c>
      <c r="F8" s="19">
        <v>23</v>
      </c>
    </row>
    <row r="9" spans="1:6" x14ac:dyDescent="0.2">
      <c r="A9" s="6" t="s">
        <v>36</v>
      </c>
      <c r="B9" s="19">
        <v>1</v>
      </c>
      <c r="C9" s="19">
        <v>12</v>
      </c>
      <c r="D9" s="19">
        <v>1</v>
      </c>
      <c r="E9" s="19">
        <v>17</v>
      </c>
      <c r="F9" s="19">
        <v>31</v>
      </c>
    </row>
    <row r="10" spans="1:6" x14ac:dyDescent="0.2">
      <c r="A10" s="6" t="s">
        <v>40</v>
      </c>
      <c r="B10" s="19">
        <v>1</v>
      </c>
      <c r="C10" s="19">
        <v>18</v>
      </c>
      <c r="D10" s="19">
        <v>1</v>
      </c>
      <c r="E10" s="19">
        <v>28</v>
      </c>
      <c r="F10" s="19">
        <v>48</v>
      </c>
    </row>
    <row r="11" spans="1:6" x14ac:dyDescent="0.2">
      <c r="A11" s="6" t="s">
        <v>107</v>
      </c>
      <c r="B11" s="19">
        <v>3</v>
      </c>
      <c r="C11" s="19">
        <v>19</v>
      </c>
      <c r="D11" s="19"/>
      <c r="E11" s="19">
        <v>26</v>
      </c>
      <c r="F11" s="19">
        <v>48</v>
      </c>
    </row>
    <row r="12" spans="1:6" x14ac:dyDescent="0.2">
      <c r="A12" s="6" t="s">
        <v>21</v>
      </c>
      <c r="B12" s="19">
        <v>44</v>
      </c>
      <c r="C12" s="19">
        <v>274</v>
      </c>
      <c r="D12" s="19">
        <v>9</v>
      </c>
      <c r="E12" s="19">
        <v>436</v>
      </c>
      <c r="F12" s="19">
        <v>763</v>
      </c>
    </row>
    <row r="13" spans="1:6" x14ac:dyDescent="0.2">
      <c r="A13" s="6" t="s">
        <v>2059</v>
      </c>
      <c r="B13" s="19">
        <v>57</v>
      </c>
      <c r="C13" s="19">
        <v>364</v>
      </c>
      <c r="D13" s="19">
        <v>14</v>
      </c>
      <c r="E13" s="19">
        <v>565</v>
      </c>
      <c r="F13" s="19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AF4A7-E94E-BD44-99EE-76529F11EEE2}">
  <dimension ref="A1:E18"/>
  <sheetViews>
    <sheetView workbookViewId="0">
      <selection activeCell="E30" sqref="E30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6" width="10.83203125" bestFit="1" customWidth="1"/>
    <col min="7" max="9" width="9.83203125" bestFit="1" customWidth="1"/>
    <col min="10" max="11" width="8.83203125" bestFit="1" customWidth="1"/>
    <col min="12" max="18" width="9.83203125" bestFit="1" customWidth="1"/>
    <col min="19" max="23" width="8.83203125" bestFit="1" customWidth="1"/>
    <col min="24" max="31" width="9.83203125" bestFit="1" customWidth="1"/>
    <col min="32" max="32" width="8.83203125" bestFit="1" customWidth="1"/>
    <col min="33" max="38" width="9.83203125" bestFit="1" customWidth="1"/>
    <col min="39" max="41" width="8.83203125" bestFit="1" customWidth="1"/>
    <col min="42" max="44" width="9.83203125" bestFit="1" customWidth="1"/>
    <col min="45" max="46" width="8.83203125" bestFit="1" customWidth="1"/>
    <col min="47" max="50" width="9.83203125" bestFit="1" customWidth="1"/>
    <col min="51" max="52" width="8.83203125" bestFit="1" customWidth="1"/>
    <col min="53" max="58" width="9.83203125" bestFit="1" customWidth="1"/>
    <col min="59" max="60" width="8.83203125" bestFit="1" customWidth="1"/>
    <col min="61" max="67" width="9.83203125" bestFit="1" customWidth="1"/>
    <col min="68" max="69" width="8.83203125" bestFit="1" customWidth="1"/>
    <col min="70" max="70" width="9.83203125" bestFit="1" customWidth="1"/>
    <col min="71" max="73" width="8.83203125" bestFit="1" customWidth="1"/>
    <col min="74" max="77" width="9.83203125" bestFit="1" customWidth="1"/>
    <col min="78" max="82" width="8.83203125" bestFit="1" customWidth="1"/>
    <col min="83" max="86" width="9.83203125" bestFit="1" customWidth="1"/>
    <col min="87" max="88" width="8.83203125" bestFit="1" customWidth="1"/>
    <col min="89" max="106" width="9.83203125" bestFit="1" customWidth="1"/>
    <col min="107" max="109" width="8.83203125" bestFit="1" customWidth="1"/>
    <col min="110" max="115" width="9.83203125" bestFit="1" customWidth="1"/>
    <col min="116" max="117" width="8.83203125" bestFit="1" customWidth="1"/>
    <col min="118" max="124" width="9.83203125" bestFit="1" customWidth="1"/>
    <col min="125" max="125" width="8.83203125" bestFit="1" customWidth="1"/>
    <col min="126" max="126" width="9.83203125" bestFit="1" customWidth="1"/>
    <col min="127" max="131" width="8.83203125" bestFit="1" customWidth="1"/>
    <col min="132" max="135" width="9.83203125" bestFit="1" customWidth="1"/>
    <col min="136" max="138" width="8.83203125" bestFit="1" customWidth="1"/>
    <col min="139" max="143" width="9.83203125" bestFit="1" customWidth="1"/>
    <col min="144" max="149" width="8.83203125" bestFit="1" customWidth="1"/>
    <col min="150" max="159" width="9.83203125" bestFit="1" customWidth="1"/>
    <col min="160" max="160" width="8.83203125" bestFit="1" customWidth="1"/>
    <col min="161" max="168" width="9.83203125" bestFit="1" customWidth="1"/>
    <col min="169" max="171" width="8.83203125" bestFit="1" customWidth="1"/>
    <col min="172" max="175" width="9.83203125" bestFit="1" customWidth="1"/>
    <col min="176" max="178" width="8.83203125" bestFit="1" customWidth="1"/>
    <col min="179" max="183" width="9.83203125" bestFit="1" customWidth="1"/>
    <col min="184" max="186" width="8.83203125" bestFit="1" customWidth="1"/>
    <col min="187" max="191" width="9.83203125" bestFit="1" customWidth="1"/>
    <col min="192" max="194" width="8.83203125" bestFit="1" customWidth="1"/>
    <col min="195" max="198" width="9.83203125" bestFit="1" customWidth="1"/>
    <col min="199" max="199" width="8.83203125" bestFit="1" customWidth="1"/>
    <col min="200" max="210" width="9.83203125" bestFit="1" customWidth="1"/>
    <col min="211" max="212" width="8.83203125" bestFit="1" customWidth="1"/>
    <col min="213" max="216" width="9.83203125" bestFit="1" customWidth="1"/>
    <col min="217" max="218" width="8.83203125" bestFit="1" customWidth="1"/>
    <col min="219" max="226" width="9.83203125" bestFit="1" customWidth="1"/>
    <col min="227" max="227" width="10.83203125" bestFit="1" customWidth="1"/>
    <col min="228" max="228" width="8.83203125" bestFit="1" customWidth="1"/>
    <col min="229" max="232" width="9.83203125" bestFit="1" customWidth="1"/>
    <col min="233" max="233" width="8.83203125" bestFit="1" customWidth="1"/>
    <col min="234" max="237" width="9.83203125" bestFit="1" customWidth="1"/>
    <col min="238" max="238" width="8.83203125" bestFit="1" customWidth="1"/>
    <col min="239" max="242" width="9.83203125" bestFit="1" customWidth="1"/>
    <col min="243" max="244" width="8.83203125" bestFit="1" customWidth="1"/>
    <col min="245" max="249" width="9.83203125" bestFit="1" customWidth="1"/>
    <col min="250" max="257" width="10.83203125" bestFit="1" customWidth="1"/>
    <col min="258" max="260" width="9.83203125" bestFit="1" customWidth="1"/>
    <col min="261" max="261" width="10.83203125" bestFit="1" customWidth="1"/>
    <col min="263" max="264" width="8.83203125" bestFit="1" customWidth="1"/>
    <col min="265" max="265" width="9.83203125" bestFit="1" customWidth="1"/>
    <col min="266" max="268" width="8.83203125" bestFit="1" customWidth="1"/>
    <col min="269" max="272" width="9.83203125" bestFit="1" customWidth="1"/>
    <col min="273" max="277" width="8.83203125" bestFit="1" customWidth="1"/>
    <col min="278" max="281" width="9.83203125" bestFit="1" customWidth="1"/>
    <col min="282" max="284" width="8.83203125" bestFit="1" customWidth="1"/>
    <col min="285" max="285" width="9.83203125" bestFit="1" customWidth="1"/>
    <col min="286" max="287" width="8.83203125" bestFit="1" customWidth="1"/>
    <col min="288" max="293" width="9.83203125" bestFit="1" customWidth="1"/>
    <col min="294" max="294" width="8.83203125" bestFit="1" customWidth="1"/>
    <col min="295" max="299" width="9.83203125" bestFit="1" customWidth="1"/>
    <col min="300" max="300" width="8.83203125" bestFit="1" customWidth="1"/>
    <col min="301" max="308" width="9.83203125" bestFit="1" customWidth="1"/>
    <col min="309" max="311" width="8.83203125" bestFit="1" customWidth="1"/>
    <col min="312" max="315" width="9.83203125" bestFit="1" customWidth="1"/>
    <col min="316" max="316" width="8.83203125" bestFit="1" customWidth="1"/>
    <col min="317" max="323" width="9.83203125" bestFit="1" customWidth="1"/>
    <col min="324" max="326" width="10.83203125" bestFit="1" customWidth="1"/>
    <col min="330" max="331" width="10.83203125" bestFit="1" customWidth="1"/>
    <col min="336" max="336" width="9.83203125" bestFit="1" customWidth="1"/>
    <col min="337" max="341" width="10.83203125" bestFit="1" customWidth="1"/>
    <col min="342" max="343" width="8.83203125" bestFit="1" customWidth="1"/>
    <col min="344" max="361" width="9.83203125" bestFit="1" customWidth="1"/>
    <col min="362" max="363" width="8.83203125" bestFit="1" customWidth="1"/>
    <col min="364" max="367" width="9.83203125" bestFit="1" customWidth="1"/>
    <col min="368" max="370" width="8.83203125" bestFit="1" customWidth="1"/>
    <col min="371" max="376" width="9.83203125" bestFit="1" customWidth="1"/>
    <col min="377" max="380" width="8.83203125" bestFit="1" customWidth="1"/>
    <col min="381" max="385" width="9.83203125" bestFit="1" customWidth="1"/>
    <col min="386" max="388" width="8.83203125" bestFit="1" customWidth="1"/>
    <col min="389" max="395" width="9.83203125" bestFit="1" customWidth="1"/>
    <col min="396" max="397" width="8.83203125" bestFit="1" customWidth="1"/>
    <col min="398" max="399" width="9.83203125" bestFit="1" customWidth="1"/>
    <col min="400" max="400" width="8.83203125" bestFit="1" customWidth="1"/>
    <col min="401" max="411" width="9.83203125" bestFit="1" customWidth="1"/>
    <col min="412" max="413" width="10.83203125" bestFit="1" customWidth="1"/>
    <col min="415" max="415" width="10.83203125" bestFit="1" customWidth="1"/>
    <col min="416" max="418" width="9.83203125" bestFit="1" customWidth="1"/>
    <col min="419" max="422" width="10.83203125" bestFit="1" customWidth="1"/>
    <col min="423" max="423" width="9.83203125" bestFit="1" customWidth="1"/>
    <col min="424" max="431" width="10.83203125" bestFit="1" customWidth="1"/>
    <col min="432" max="434" width="8.83203125" bestFit="1" customWidth="1"/>
    <col min="435" max="440" width="9.83203125" bestFit="1" customWidth="1"/>
    <col min="441" max="442" width="8.83203125" bestFit="1" customWidth="1"/>
    <col min="443" max="449" width="9.83203125" bestFit="1" customWidth="1"/>
    <col min="450" max="450" width="8.83203125" bestFit="1" customWidth="1"/>
    <col min="451" max="451" width="9.83203125" bestFit="1" customWidth="1"/>
    <col min="452" max="452" width="8.83203125" bestFit="1" customWidth="1"/>
    <col min="453" max="458" width="9.83203125" bestFit="1" customWidth="1"/>
    <col min="459" max="459" width="8.83203125" bestFit="1" customWidth="1"/>
    <col min="460" max="464" width="9.83203125" bestFit="1" customWidth="1"/>
    <col min="465" max="467" width="8.83203125" bestFit="1" customWidth="1"/>
    <col min="468" max="474" width="9.83203125" bestFit="1" customWidth="1"/>
    <col min="475" max="478" width="8.83203125" bestFit="1" customWidth="1"/>
    <col min="479" max="483" width="9.83203125" bestFit="1" customWidth="1"/>
    <col min="484" max="484" width="8.83203125" bestFit="1" customWidth="1"/>
    <col min="485" max="492" width="9.83203125" bestFit="1" customWidth="1"/>
    <col min="493" max="493" width="8.83203125" bestFit="1" customWidth="1"/>
    <col min="494" max="503" width="9.83203125" bestFit="1" customWidth="1"/>
    <col min="504" max="507" width="10.83203125" bestFit="1" customWidth="1"/>
    <col min="508" max="508" width="9.83203125" bestFit="1" customWidth="1"/>
    <col min="509" max="511" width="10.83203125" bestFit="1" customWidth="1"/>
    <col min="515" max="516" width="9.83203125" bestFit="1" customWidth="1"/>
    <col min="521" max="525" width="8.83203125" bestFit="1" customWidth="1"/>
    <col min="526" max="529" width="9.83203125" bestFit="1" customWidth="1"/>
    <col min="530" max="532" width="8.83203125" bestFit="1" customWidth="1"/>
    <col min="533" max="537" width="9.83203125" bestFit="1" customWidth="1"/>
    <col min="538" max="543" width="8.83203125" bestFit="1" customWidth="1"/>
    <col min="544" max="549" width="9.83203125" bestFit="1" customWidth="1"/>
    <col min="550" max="551" width="8.83203125" bestFit="1" customWidth="1"/>
    <col min="552" max="553" width="9.83203125" bestFit="1" customWidth="1"/>
    <col min="554" max="554" width="8.83203125" bestFit="1" customWidth="1"/>
    <col min="555" max="565" width="9.83203125" bestFit="1" customWidth="1"/>
    <col min="566" max="568" width="8.83203125" bestFit="1" customWidth="1"/>
    <col min="569" max="573" width="9.83203125" bestFit="1" customWidth="1"/>
    <col min="574" max="578" width="8.83203125" bestFit="1" customWidth="1"/>
    <col min="579" max="583" width="9.83203125" bestFit="1" customWidth="1"/>
    <col min="584" max="584" width="8.83203125" bestFit="1" customWidth="1"/>
    <col min="585" max="586" width="9.83203125" bestFit="1" customWidth="1"/>
    <col min="587" max="587" width="10.83203125" bestFit="1" customWidth="1"/>
    <col min="588" max="590" width="9.83203125" bestFit="1" customWidth="1"/>
    <col min="591" max="596" width="10.83203125" bestFit="1" customWidth="1"/>
    <col min="597" max="598" width="9.83203125" bestFit="1" customWidth="1"/>
    <col min="606" max="609" width="9.83203125" bestFit="1" customWidth="1"/>
    <col min="610" max="610" width="8.83203125" bestFit="1" customWidth="1"/>
    <col min="611" max="618" width="9.83203125" bestFit="1" customWidth="1"/>
    <col min="619" max="621" width="8.83203125" bestFit="1" customWidth="1"/>
    <col min="622" max="632" width="9.83203125" bestFit="1" customWidth="1"/>
    <col min="633" max="634" width="8.83203125" bestFit="1" customWidth="1"/>
    <col min="635" max="641" width="9.83203125" bestFit="1" customWidth="1"/>
    <col min="642" max="642" width="8.83203125" bestFit="1" customWidth="1"/>
    <col min="643" max="649" width="9.83203125" bestFit="1" customWidth="1"/>
    <col min="650" max="650" width="8.83203125" bestFit="1" customWidth="1"/>
    <col min="651" max="658" width="9.83203125" bestFit="1" customWidth="1"/>
    <col min="659" max="661" width="8.83203125" bestFit="1" customWidth="1"/>
    <col min="662" max="667" width="9.83203125" bestFit="1" customWidth="1"/>
    <col min="668" max="669" width="8.83203125" bestFit="1" customWidth="1"/>
    <col min="670" max="677" width="9.83203125" bestFit="1" customWidth="1"/>
    <col min="678" max="681" width="10.83203125" bestFit="1" customWidth="1"/>
    <col min="682" max="684" width="9.83203125" bestFit="1" customWidth="1"/>
    <col min="685" max="691" width="10.83203125" bestFit="1" customWidth="1"/>
    <col min="692" max="692" width="9.83203125" bestFit="1" customWidth="1"/>
    <col min="693" max="698" width="10.83203125" bestFit="1" customWidth="1"/>
    <col min="699" max="701" width="8.83203125" bestFit="1" customWidth="1"/>
    <col min="702" max="706" width="9.83203125" bestFit="1" customWidth="1"/>
    <col min="707" max="709" width="8.83203125" bestFit="1" customWidth="1"/>
    <col min="710" max="714" width="9.83203125" bestFit="1" customWidth="1"/>
    <col min="715" max="717" width="8.83203125" bestFit="1" customWidth="1"/>
    <col min="718" max="721" width="9.83203125" bestFit="1" customWidth="1"/>
    <col min="722" max="725" width="8.83203125" bestFit="1" customWidth="1"/>
    <col min="726" max="730" width="9.83203125" bestFit="1" customWidth="1"/>
    <col min="731" max="733" width="8.83203125" bestFit="1" customWidth="1"/>
    <col min="734" max="738" width="9.83203125" bestFit="1" customWidth="1"/>
    <col min="739" max="740" width="8.83203125" bestFit="1" customWidth="1"/>
    <col min="741" max="745" width="9.83203125" bestFit="1" customWidth="1"/>
    <col min="746" max="746" width="8.83203125" bestFit="1" customWidth="1"/>
    <col min="747" max="760" width="9.83203125" bestFit="1" customWidth="1"/>
    <col min="761" max="763" width="8.83203125" bestFit="1" customWidth="1"/>
    <col min="764" max="771" width="9.83203125" bestFit="1" customWidth="1"/>
    <col min="772" max="774" width="10.83203125" bestFit="1" customWidth="1"/>
    <col min="775" max="776" width="9.83203125" bestFit="1" customWidth="1"/>
    <col min="777" max="780" width="10.83203125" bestFit="1" customWidth="1"/>
    <col min="781" max="782" width="9.83203125" bestFit="1" customWidth="1"/>
    <col min="783" max="786" width="10.83203125" bestFit="1" customWidth="1"/>
    <col min="787" max="787" width="8.83203125" bestFit="1" customWidth="1"/>
    <col min="788" max="798" width="9.83203125" bestFit="1" customWidth="1"/>
    <col min="799" max="800" width="8.83203125" bestFit="1" customWidth="1"/>
    <col min="801" max="804" width="9.83203125" bestFit="1" customWidth="1"/>
    <col min="805" max="806" width="8.83203125" bestFit="1" customWidth="1"/>
    <col min="807" max="812" width="9.83203125" bestFit="1" customWidth="1"/>
    <col min="813" max="815" width="8.83203125" bestFit="1" customWidth="1"/>
    <col min="816" max="823" width="9.83203125" bestFit="1" customWidth="1"/>
    <col min="824" max="826" width="8.83203125" bestFit="1" customWidth="1"/>
    <col min="827" max="829" width="9.83203125" bestFit="1" customWidth="1"/>
    <col min="830" max="830" width="8.83203125" bestFit="1" customWidth="1"/>
    <col min="831" max="836" width="9.83203125" bestFit="1" customWidth="1"/>
    <col min="837" max="840" width="8.83203125" bestFit="1" customWidth="1"/>
    <col min="841" max="844" width="9.83203125" bestFit="1" customWidth="1"/>
    <col min="845" max="846" width="8.83203125" bestFit="1" customWidth="1"/>
    <col min="847" max="848" width="9.83203125" bestFit="1" customWidth="1"/>
    <col min="849" max="850" width="8.83203125" bestFit="1" customWidth="1"/>
    <col min="851" max="854" width="9.83203125" bestFit="1" customWidth="1"/>
    <col min="855" max="866" width="10.83203125" bestFit="1" customWidth="1"/>
    <col min="869" max="870" width="9.83203125" bestFit="1" customWidth="1"/>
    <col min="873" max="874" width="10.83203125" bestFit="1" customWidth="1"/>
    <col min="877" max="878" width="10.83203125" bestFit="1" customWidth="1"/>
    <col min="879" max="880" width="9.83203125" bestFit="1" customWidth="1"/>
    <col min="881" max="881" width="10.83203125" bestFit="1" customWidth="1"/>
    <col min="882" max="885" width="9.83203125" bestFit="1" customWidth="1"/>
    <col min="886" max="887" width="8.83203125" bestFit="1" customWidth="1"/>
    <col min="888" max="890" width="9.83203125" bestFit="1" customWidth="1"/>
    <col min="891" max="891" width="8.83203125" bestFit="1" customWidth="1"/>
    <col min="892" max="896" width="9.83203125" bestFit="1" customWidth="1"/>
    <col min="897" max="899" width="8.83203125" bestFit="1" customWidth="1"/>
    <col min="900" max="905" width="9.83203125" bestFit="1" customWidth="1"/>
    <col min="906" max="907" width="8.83203125" bestFit="1" customWidth="1"/>
    <col min="908" max="913" width="9.83203125" bestFit="1" customWidth="1"/>
    <col min="914" max="915" width="8.83203125" bestFit="1" customWidth="1"/>
    <col min="916" max="917" width="9.83203125" bestFit="1" customWidth="1"/>
    <col min="918" max="920" width="8.83203125" bestFit="1" customWidth="1"/>
    <col min="921" max="922" width="9.83203125" bestFit="1" customWidth="1"/>
    <col min="935" max="936" width="9.83203125" bestFit="1" customWidth="1"/>
    <col min="940" max="940" width="14.1640625" bestFit="1" customWidth="1"/>
  </cols>
  <sheetData>
    <row r="1" spans="1:5" x14ac:dyDescent="0.2">
      <c r="A1" s="5" t="s">
        <v>2031</v>
      </c>
      <c r="B1" t="s">
        <v>2088</v>
      </c>
    </row>
    <row r="2" spans="1:5" x14ac:dyDescent="0.2">
      <c r="A2" s="5" t="s">
        <v>2090</v>
      </c>
      <c r="B2" t="s">
        <v>2088</v>
      </c>
    </row>
    <row r="4" spans="1:5" x14ac:dyDescent="0.2">
      <c r="A4" s="5" t="s">
        <v>2089</v>
      </c>
      <c r="B4" s="5" t="s">
        <v>2033</v>
      </c>
    </row>
    <row r="5" spans="1:5" x14ac:dyDescent="0.2">
      <c r="A5" s="5" t="s">
        <v>2058</v>
      </c>
      <c r="B5" t="s">
        <v>74</v>
      </c>
      <c r="C5" t="s">
        <v>14</v>
      </c>
      <c r="D5" t="s">
        <v>20</v>
      </c>
      <c r="E5" t="s">
        <v>2059</v>
      </c>
    </row>
    <row r="6" spans="1:5" x14ac:dyDescent="0.2">
      <c r="A6" s="6" t="s">
        <v>2091</v>
      </c>
      <c r="B6">
        <v>6</v>
      </c>
      <c r="C6">
        <v>36</v>
      </c>
      <c r="D6">
        <v>49</v>
      </c>
      <c r="E6">
        <v>91</v>
      </c>
    </row>
    <row r="7" spans="1:5" x14ac:dyDescent="0.2">
      <c r="A7" s="6" t="s">
        <v>2092</v>
      </c>
      <c r="B7">
        <v>7</v>
      </c>
      <c r="C7">
        <v>28</v>
      </c>
      <c r="D7">
        <v>44</v>
      </c>
      <c r="E7">
        <v>79</v>
      </c>
    </row>
    <row r="8" spans="1:5" x14ac:dyDescent="0.2">
      <c r="A8" s="6" t="s">
        <v>2093</v>
      </c>
      <c r="B8">
        <v>4</v>
      </c>
      <c r="C8">
        <v>33</v>
      </c>
      <c r="D8">
        <v>49</v>
      </c>
      <c r="E8">
        <v>86</v>
      </c>
    </row>
    <row r="9" spans="1:5" x14ac:dyDescent="0.2">
      <c r="A9" s="6" t="s">
        <v>2094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6" t="s">
        <v>2095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6" t="s">
        <v>2096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6" t="s">
        <v>2097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6" t="s">
        <v>2098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6" t="s">
        <v>2099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6" t="s">
        <v>2100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6" t="s">
        <v>2101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6" t="s">
        <v>2102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6" t="s">
        <v>2059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7ED45-96D1-AA41-8071-1BD2E68D2DA5}">
  <dimension ref="A1:H14"/>
  <sheetViews>
    <sheetView workbookViewId="0">
      <selection activeCell="L14" sqref="L14"/>
    </sheetView>
  </sheetViews>
  <sheetFormatPr baseColWidth="10" defaultRowHeight="16" x14ac:dyDescent="0.2"/>
  <cols>
    <col min="1" max="1" width="27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bestFit="1" customWidth="1"/>
    <col min="7" max="7" width="16.5" bestFit="1" customWidth="1"/>
    <col min="8" max="8" width="18.33203125" bestFit="1" customWidth="1"/>
  </cols>
  <sheetData>
    <row r="1" spans="1:8" s="14" customFormat="1" x14ac:dyDescent="0.2">
      <c r="A1" s="14" t="s">
        <v>2110</v>
      </c>
      <c r="B1" s="16" t="s">
        <v>2071</v>
      </c>
      <c r="C1" s="16" t="s">
        <v>2072</v>
      </c>
      <c r="D1" s="16" t="s">
        <v>2073</v>
      </c>
      <c r="E1" s="16" t="s">
        <v>2074</v>
      </c>
      <c r="F1" s="16" t="s">
        <v>2075</v>
      </c>
      <c r="G1" s="16" t="s">
        <v>2076</v>
      </c>
      <c r="H1" s="16" t="s">
        <v>2077</v>
      </c>
    </row>
    <row r="2" spans="1:8" x14ac:dyDescent="0.2">
      <c r="A2" s="7" t="s">
        <v>2111</v>
      </c>
      <c r="B2" s="15">
        <f>COUNTIFS(Crowdfunding!$G$2:$G$1001,"successful",Crowdfunding!$D$2:$D$1001,"&lt;1000")</f>
        <v>30</v>
      </c>
      <c r="C2" s="15">
        <f>COUNTIFS(Crowdfunding!$G$2:$G$1001,"failed",Crowdfunding!$D$2:$D$1001,"&lt;1000")</f>
        <v>20</v>
      </c>
      <c r="D2" s="15">
        <f>COUNTIFS(Crowdfunding!$G$2:$G$1001,"canceled",Crowdfunding!$D$2:$D$1001,"&lt;1000")</f>
        <v>1</v>
      </c>
      <c r="E2" s="20">
        <f>SUM(B2:D2)</f>
        <v>51</v>
      </c>
      <c r="F2" s="22">
        <f>B2/E2</f>
        <v>0.58823529411764708</v>
      </c>
      <c r="G2" s="24">
        <f>C2/E2</f>
        <v>0.39215686274509803</v>
      </c>
      <c r="H2" s="24">
        <f>D2/E2</f>
        <v>1.9607843137254902E-2</v>
      </c>
    </row>
    <row r="3" spans="1:8" x14ac:dyDescent="0.2">
      <c r="A3" s="7" t="s">
        <v>2109</v>
      </c>
      <c r="B3" s="15">
        <f>COUNTIFS(Crowdfunding!$G$2:$G$1001,"successful",Crowdfunding!$D$2:$D$1001,"&gt;=1000",Crowdfunding!$D$2:$D$1001,"&lt;=4999")</f>
        <v>191</v>
      </c>
      <c r="C3" s="15">
        <f>COUNTIFS(Crowdfunding!$G$2:$G$1001,"failed",Crowdfunding!$D$2:$D$1001,"&gt;=1000",Crowdfunding!$D$2:$D$1001,"&lt;=4999")</f>
        <v>38</v>
      </c>
      <c r="D3" s="15">
        <f>COUNTIFS(Crowdfunding!$G$2:$G$1001,"canceled",Crowdfunding!$D$2:$D$1001,"&gt;=1000",Crowdfunding!$D$2:$D$1001,"&lt;=4999")</f>
        <v>2</v>
      </c>
      <c r="E3" s="20">
        <f>SUM(B3:D3)</f>
        <v>231</v>
      </c>
      <c r="F3" s="22">
        <f t="shared" ref="F3:F13" si="0">B3/E3</f>
        <v>0.82683982683982682</v>
      </c>
      <c r="G3" s="23">
        <f t="shared" ref="G3:G13" si="1">C3/E3</f>
        <v>0.16450216450216451</v>
      </c>
      <c r="H3" s="24">
        <f t="shared" ref="H3:H13" si="2">D3/E3</f>
        <v>8.658008658008658E-3</v>
      </c>
    </row>
    <row r="4" spans="1:8" x14ac:dyDescent="0.2">
      <c r="A4" s="7" t="s">
        <v>2078</v>
      </c>
      <c r="B4" s="15">
        <f>COUNTIFS(Crowdfunding!$G$2:$G$1001,"successful",Crowdfunding!$D$2:$D$1001,"&gt;=5000",Crowdfunding!$D$2:$D$1001,"&lt;=9999")</f>
        <v>164</v>
      </c>
      <c r="C4" s="15">
        <f>COUNTIFS(Crowdfunding!$G$2:$G$1001,"failed",Crowdfunding!$D$2:$D$1001,"&gt;=5000",Crowdfunding!$D$2:$D$1001,"&lt;=9999")</f>
        <v>126</v>
      </c>
      <c r="D4" s="15">
        <f>COUNTIFS(Crowdfunding!$G$2:$G$1001,"canceled",Crowdfunding!$D$2:$D$1001,"&gt;=5000",Crowdfunding!$D$2:$D$1001,"&lt;=9999")</f>
        <v>25</v>
      </c>
      <c r="E4" s="20">
        <f>SUM(B4:D4)</f>
        <v>315</v>
      </c>
      <c r="F4" s="22">
        <f t="shared" si="0"/>
        <v>0.52063492063492067</v>
      </c>
      <c r="G4" s="23">
        <f t="shared" si="1"/>
        <v>0.4</v>
      </c>
      <c r="H4" s="24">
        <f t="shared" si="2"/>
        <v>7.9365079365079361E-2</v>
      </c>
    </row>
    <row r="5" spans="1:8" x14ac:dyDescent="0.2">
      <c r="A5" s="7" t="s">
        <v>2079</v>
      </c>
      <c r="B5" s="15">
        <f>COUNTIFS(Crowdfunding!$G$2:$G$1001,"successful",Crowdfunding!$D$2:$D$1001,"&gt;=10000",Crowdfunding!$D$2:$D$1001,"&lt;=14999")</f>
        <v>4</v>
      </c>
      <c r="C5" s="15">
        <f>COUNTIFS(Crowdfunding!$G$2:$G$1001,"failed",Crowdfunding!$D$2:$D$1001,"&gt;=10000",Crowdfunding!$D$2:$D$1001,"&lt;=14999")</f>
        <v>5</v>
      </c>
      <c r="D5" s="15">
        <f>COUNTIFS(Crowdfunding!$G$2:$G$1001,"canceled",Crowdfunding!$D$2:$D$1001,"&gt;=10000",Crowdfunding!$D$2:$D$1001,"&lt;=14999")</f>
        <v>0</v>
      </c>
      <c r="E5" s="20">
        <f>SUM(B5:D5)</f>
        <v>9</v>
      </c>
      <c r="F5" s="22">
        <f t="shared" si="0"/>
        <v>0.44444444444444442</v>
      </c>
      <c r="G5" s="23">
        <f t="shared" si="1"/>
        <v>0.55555555555555558</v>
      </c>
      <c r="H5" s="24">
        <f t="shared" si="2"/>
        <v>0</v>
      </c>
    </row>
    <row r="6" spans="1:8" x14ac:dyDescent="0.2">
      <c r="A6" s="7" t="s">
        <v>2080</v>
      </c>
      <c r="B6" s="15">
        <f>COUNTIFS(Crowdfunding!$G$2:$G$1001,"successful",Crowdfunding!$D$2:$D$1001,"&gt;=15000",Crowdfunding!$D$2:$D$1001,"&lt;=19999")</f>
        <v>10</v>
      </c>
      <c r="C6" s="15">
        <f>COUNTIFS(Crowdfunding!$G$2:$G$1001,"failed",Crowdfunding!$D$2:$D$1001,"&gt;=15000",Crowdfunding!$D$2:$D$1001,"&lt;=19999")</f>
        <v>0</v>
      </c>
      <c r="D6" s="15">
        <f>COUNTIFS(Crowdfunding!$G$2:$G$1001,"canceled",Crowdfunding!$D$2:$D$1001,"&gt;=15000",Crowdfunding!$D$2:$D$1001,"&lt;=19999")</f>
        <v>0</v>
      </c>
      <c r="E6" s="20">
        <f>SUM(B6:D6)</f>
        <v>10</v>
      </c>
      <c r="F6" s="22">
        <f t="shared" si="0"/>
        <v>1</v>
      </c>
      <c r="G6" s="23">
        <f t="shared" si="1"/>
        <v>0</v>
      </c>
      <c r="H6" s="24">
        <f t="shared" si="2"/>
        <v>0</v>
      </c>
    </row>
    <row r="7" spans="1:8" x14ac:dyDescent="0.2">
      <c r="A7" s="7" t="s">
        <v>2081</v>
      </c>
      <c r="B7" s="15">
        <f>COUNTIFS(Crowdfunding!$G$2:$G$1001,"successful",Crowdfunding!$D$2:$D$1001,"&gt;=20000",Crowdfunding!$D$2:$D$1001,"&lt;=24999")</f>
        <v>7</v>
      </c>
      <c r="C7" s="15">
        <f>COUNTIFS(Crowdfunding!$G$2:$G$1001,"failed",Crowdfunding!$D$2:$D$1001,"&gt;=20000",Crowdfunding!$D$2:$D$1001,"&lt;=24999")</f>
        <v>0</v>
      </c>
      <c r="D7" s="15">
        <f>COUNTIFS(Crowdfunding!$G$2:$G$1001,"canceled",Crowdfunding!$D$2:$D$1001,"&gt;=20000",Crowdfunding!$D$2:$D$1001,"&lt;=24999")</f>
        <v>0</v>
      </c>
      <c r="E7" s="20">
        <f>SUM(B7:D7)</f>
        <v>7</v>
      </c>
      <c r="F7" s="22">
        <f t="shared" si="0"/>
        <v>1</v>
      </c>
      <c r="G7" s="23">
        <f t="shared" si="1"/>
        <v>0</v>
      </c>
      <c r="H7" s="24">
        <f t="shared" si="2"/>
        <v>0</v>
      </c>
    </row>
    <row r="8" spans="1:8" x14ac:dyDescent="0.2">
      <c r="A8" s="7" t="s">
        <v>2082</v>
      </c>
      <c r="B8" s="15">
        <f>COUNTIFS(Crowdfunding!$G$2:$G$1001,"successful",Crowdfunding!$D$2:$D$1001,"&gt;=25000",Crowdfunding!$D$2:$D$1001,"&lt;=29999")</f>
        <v>11</v>
      </c>
      <c r="C8" s="15">
        <f>COUNTIFS(Crowdfunding!$G$2:$G$1001,"failed",Crowdfunding!$D$2:$D$1001,"&gt;=25000",Crowdfunding!$D$2:$D$1001,"&lt;=29999")</f>
        <v>3</v>
      </c>
      <c r="D8" s="15">
        <f>COUNTIFS(Crowdfunding!$G$2:$G$1001,"canceled",Crowdfunding!$D$2:$D$1001,"&gt;=25000",Crowdfunding!$D$2:$D$1001,"&lt;=29999")</f>
        <v>0</v>
      </c>
      <c r="E8" s="20">
        <f>SUM(B8:D8)</f>
        <v>14</v>
      </c>
      <c r="F8" s="22">
        <f t="shared" si="0"/>
        <v>0.7857142857142857</v>
      </c>
      <c r="G8" s="23">
        <f t="shared" si="1"/>
        <v>0.21428571428571427</v>
      </c>
      <c r="H8" s="24">
        <f t="shared" si="2"/>
        <v>0</v>
      </c>
    </row>
    <row r="9" spans="1:8" x14ac:dyDescent="0.2">
      <c r="A9" s="7" t="s">
        <v>2083</v>
      </c>
      <c r="B9">
        <f>COUNTIFS(Crowdfunding!$G$2:$G$1001,"successful",Crowdfunding!$D$2:$D$1001,"&gt;=30000",Crowdfunding!$D$2:$D$1001,"&lt;=34999")</f>
        <v>7</v>
      </c>
      <c r="C9">
        <f>COUNTIFS(Crowdfunding!$G$2:$G$1001,"failed",Crowdfunding!$D$2:$D$1001,"&gt;=30000",Crowdfunding!$D$2:$D$1001,"&lt;=34999")</f>
        <v>0</v>
      </c>
      <c r="D9">
        <f>COUNTIFS(Crowdfunding!$G$2:$G$1001,"canceled",Crowdfunding!$D$2:$D$1001,"&gt;=30000",Crowdfunding!$D$2:$D$1001,"&lt;=34999")</f>
        <v>0</v>
      </c>
      <c r="E9" s="20">
        <f>SUM(B9:D9)</f>
        <v>7</v>
      </c>
      <c r="F9" s="22">
        <f t="shared" si="0"/>
        <v>1</v>
      </c>
      <c r="G9" s="23">
        <f t="shared" si="1"/>
        <v>0</v>
      </c>
      <c r="H9" s="24">
        <f t="shared" si="2"/>
        <v>0</v>
      </c>
    </row>
    <row r="10" spans="1:8" x14ac:dyDescent="0.2">
      <c r="A10" s="7" t="s">
        <v>2084</v>
      </c>
      <c r="B10">
        <f>COUNTIFS(Crowdfunding!$G$2:$G$1001,"successful",Crowdfunding!$D$2:$D$1001,"&gt;=35000",Crowdfunding!$D$2:$D$1001,"&lt;=39999")</f>
        <v>8</v>
      </c>
      <c r="C10">
        <f>COUNTIFS(Crowdfunding!$G$2:$G$1001,"failed",Crowdfunding!$D$2:$D$1001,"&gt;=35000",Crowdfunding!$D$2:$D$1001,"&lt;=39999")</f>
        <v>3</v>
      </c>
      <c r="D10">
        <f>COUNTIFS(Crowdfunding!$G$2:$G$1001,"canceled",Crowdfunding!$D$2:$D$1001,"&gt;=35000",Crowdfunding!$D$2:$D$1001,"&lt;=39999")</f>
        <v>1</v>
      </c>
      <c r="E10" s="20">
        <f>SUM(B10:D10)</f>
        <v>12</v>
      </c>
      <c r="F10" s="22">
        <f t="shared" si="0"/>
        <v>0.66666666666666663</v>
      </c>
      <c r="G10" s="23">
        <f t="shared" si="1"/>
        <v>0.25</v>
      </c>
      <c r="H10" s="24">
        <f t="shared" si="2"/>
        <v>8.3333333333333329E-2</v>
      </c>
    </row>
    <row r="11" spans="1:8" x14ac:dyDescent="0.2">
      <c r="A11" s="7" t="s">
        <v>2085</v>
      </c>
      <c r="B11">
        <f>COUNTIFS(Crowdfunding!$G$2:$G$1001,"successful",Crowdfunding!$D$2:$D$1001,"&gt;=40000",Crowdfunding!$D$2:$D$1001,"&lt;=44999")</f>
        <v>11</v>
      </c>
      <c r="C11">
        <f>COUNTIFS(Crowdfunding!$G$2:$G$1001,"failed",Crowdfunding!$D$2:$D$1001,"&gt;=40000",Crowdfunding!$D$2:$D$1001,"&lt;=44999")</f>
        <v>3</v>
      </c>
      <c r="D11">
        <f>COUNTIFS(Crowdfunding!$G$2:$G$1001,"canceled",Crowdfunding!$D$2:$D$1001,"&gt;=40000",Crowdfunding!$D$2:$D$1001,"&lt;=44999")</f>
        <v>0</v>
      </c>
      <c r="E11" s="20">
        <f>SUM(B11:D11)</f>
        <v>14</v>
      </c>
      <c r="F11" s="22">
        <f t="shared" si="0"/>
        <v>0.7857142857142857</v>
      </c>
      <c r="G11" s="23">
        <f t="shared" si="1"/>
        <v>0.21428571428571427</v>
      </c>
      <c r="H11" s="24">
        <f t="shared" si="2"/>
        <v>0</v>
      </c>
    </row>
    <row r="12" spans="1:8" x14ac:dyDescent="0.2">
      <c r="A12" s="7" t="s">
        <v>2086</v>
      </c>
      <c r="B12">
        <f>COUNTIFS(Crowdfunding!$G$2:$G$1001,"successful",Crowdfunding!$D$2:$D$1001,"&gt;=45000",Crowdfunding!$D$2:$D$1001,"&lt;=49999")</f>
        <v>8</v>
      </c>
      <c r="C12">
        <f>COUNTIFS(Crowdfunding!$G$2:$G$1001,"failed",Crowdfunding!$D$2:$D$1001,"&gt;=45000",Crowdfunding!$D$2:$D$1001,"&lt;=49999")</f>
        <v>3</v>
      </c>
      <c r="D12">
        <f>COUNTIFS(Crowdfunding!$G$2:$G$1001,"canceled",Crowdfunding!$D$2:$D$1001,"&gt;=45000",Crowdfunding!$D$2:$D$1001,"&lt;=49999")</f>
        <v>0</v>
      </c>
      <c r="E12" s="20">
        <f>SUM(B12:D12)</f>
        <v>11</v>
      </c>
      <c r="F12" s="22">
        <f t="shared" si="0"/>
        <v>0.72727272727272729</v>
      </c>
      <c r="G12" s="23">
        <f t="shared" si="1"/>
        <v>0.27272727272727271</v>
      </c>
      <c r="H12" s="24">
        <f t="shared" si="2"/>
        <v>0</v>
      </c>
    </row>
    <row r="13" spans="1:8" x14ac:dyDescent="0.2">
      <c r="A13" s="7" t="s">
        <v>2087</v>
      </c>
      <c r="B13">
        <f>COUNTIFS(Crowdfunding!$G$2:$G$1001,"successful",Crowdfunding!$D$2:$D$1001,"&gt;=50000")</f>
        <v>114</v>
      </c>
      <c r="C13">
        <f>COUNTIFS(Crowdfunding!$G$2:$G$1001,"failed",Crowdfunding!$D$2:$D$1001,"&gt;=50000")</f>
        <v>163</v>
      </c>
      <c r="D13">
        <f>COUNTIFS(Crowdfunding!$G$2:$G$1001,"canceled",Crowdfunding!$D$2:$D$1001,"&gt;=50000")</f>
        <v>28</v>
      </c>
      <c r="E13" s="20">
        <f>SUM(B13:D13)</f>
        <v>305</v>
      </c>
      <c r="F13" s="22">
        <f t="shared" si="0"/>
        <v>0.3737704918032787</v>
      </c>
      <c r="G13" s="23">
        <f t="shared" si="1"/>
        <v>0.53442622950819674</v>
      </c>
      <c r="H13" s="24">
        <f t="shared" si="2"/>
        <v>9.1803278688524587E-2</v>
      </c>
    </row>
    <row r="14" spans="1:8" x14ac:dyDescent="0.2">
      <c r="E14" s="20"/>
    </row>
  </sheetData>
  <phoneticPr fontId="20" type="noConversion"/>
  <pageMargins left="0.7" right="0.7" top="0.75" bottom="0.75" header="0.3" footer="0.3"/>
  <ignoredErrors>
    <ignoredError sqref="C3:D3 B4:C4 C5:C13" formula="1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DD6B3-AF47-694C-B8A2-B9758C829F60}">
  <dimension ref="A1:J566"/>
  <sheetViews>
    <sheetView tabSelected="1" topLeftCell="A9" workbookViewId="0">
      <selection activeCell="J45" sqref="J45"/>
    </sheetView>
  </sheetViews>
  <sheetFormatPr baseColWidth="10" defaultRowHeight="16" x14ac:dyDescent="0.2"/>
  <cols>
    <col min="1" max="1" width="9.5" bestFit="1" customWidth="1"/>
    <col min="2" max="2" width="13" bestFit="1" customWidth="1"/>
    <col min="5" max="5" width="13" bestFit="1" customWidth="1"/>
    <col min="8" max="8" width="18.33203125" bestFit="1" customWidth="1"/>
  </cols>
  <sheetData>
    <row r="1" spans="1:10" x14ac:dyDescent="0.2">
      <c r="A1" s="1" t="s">
        <v>4</v>
      </c>
      <c r="B1" s="1" t="s">
        <v>5</v>
      </c>
      <c r="D1" s="1" t="s">
        <v>4</v>
      </c>
      <c r="E1" s="1" t="s">
        <v>5</v>
      </c>
      <c r="I1" s="21" t="s">
        <v>20</v>
      </c>
      <c r="J1" s="21" t="s">
        <v>14</v>
      </c>
    </row>
    <row r="2" spans="1:10" x14ac:dyDescent="0.2">
      <c r="A2" t="s">
        <v>20</v>
      </c>
      <c r="B2">
        <v>158</v>
      </c>
      <c r="D2" t="s">
        <v>14</v>
      </c>
      <c r="E2">
        <v>0</v>
      </c>
      <c r="H2" t="s">
        <v>2103</v>
      </c>
      <c r="I2" s="8">
        <f>AVERAGE(B2:B566)</f>
        <v>851.14690265486729</v>
      </c>
      <c r="J2" s="8">
        <f>AVERAGE(failed)</f>
        <v>585.61538461538464</v>
      </c>
    </row>
    <row r="3" spans="1:10" x14ac:dyDescent="0.2">
      <c r="A3" t="s">
        <v>20</v>
      </c>
      <c r="B3">
        <v>1425</v>
      </c>
      <c r="D3" t="s">
        <v>14</v>
      </c>
      <c r="E3">
        <v>24</v>
      </c>
      <c r="H3" t="s">
        <v>2104</v>
      </c>
      <c r="I3">
        <f>MEDIAN(successful)</f>
        <v>201</v>
      </c>
      <c r="J3">
        <f>MEDIAN(failed)</f>
        <v>114.5</v>
      </c>
    </row>
    <row r="4" spans="1:10" x14ac:dyDescent="0.2">
      <c r="A4" t="s">
        <v>20</v>
      </c>
      <c r="B4">
        <v>174</v>
      </c>
      <c r="D4" t="s">
        <v>14</v>
      </c>
      <c r="E4">
        <v>53</v>
      </c>
      <c r="H4" t="s">
        <v>2105</v>
      </c>
      <c r="I4">
        <f>MIN(successful)</f>
        <v>16</v>
      </c>
      <c r="J4">
        <f>MIN(failed)</f>
        <v>0</v>
      </c>
    </row>
    <row r="5" spans="1:10" x14ac:dyDescent="0.2">
      <c r="A5" t="s">
        <v>20</v>
      </c>
      <c r="B5">
        <v>227</v>
      </c>
      <c r="D5" t="s">
        <v>14</v>
      </c>
      <c r="E5">
        <v>18</v>
      </c>
      <c r="H5" t="s">
        <v>2106</v>
      </c>
      <c r="I5">
        <f>MAX(successful)</f>
        <v>7295</v>
      </c>
      <c r="J5">
        <f>MAX(failed)</f>
        <v>6080</v>
      </c>
    </row>
    <row r="6" spans="1:10" x14ac:dyDescent="0.2">
      <c r="A6" t="s">
        <v>20</v>
      </c>
      <c r="B6">
        <v>220</v>
      </c>
      <c r="D6" t="s">
        <v>14</v>
      </c>
      <c r="E6">
        <v>44</v>
      </c>
      <c r="H6" t="s">
        <v>2108</v>
      </c>
      <c r="I6" s="8">
        <f>_xlfn.VAR.P(successful)</f>
        <v>1603373.7324019109</v>
      </c>
      <c r="J6" s="8">
        <f>_xlfn.VAR.P(failed)</f>
        <v>921574.68174133555</v>
      </c>
    </row>
    <row r="7" spans="1:10" x14ac:dyDescent="0.2">
      <c r="A7" t="s">
        <v>20</v>
      </c>
      <c r="B7">
        <v>98</v>
      </c>
      <c r="D7" t="s">
        <v>14</v>
      </c>
      <c r="E7">
        <v>27</v>
      </c>
      <c r="H7" t="s">
        <v>2107</v>
      </c>
      <c r="I7" s="8">
        <f>_xlfn.STDEV.P(successful)</f>
        <v>1266.2439466397898</v>
      </c>
      <c r="J7" s="8">
        <f>_xlfn.STDEV.P(failed)</f>
        <v>959.98681331637863</v>
      </c>
    </row>
    <row r="8" spans="1:10" x14ac:dyDescent="0.2">
      <c r="A8" t="s">
        <v>20</v>
      </c>
      <c r="B8">
        <v>100</v>
      </c>
      <c r="D8" t="s">
        <v>14</v>
      </c>
      <c r="E8">
        <v>55</v>
      </c>
    </row>
    <row r="9" spans="1:10" x14ac:dyDescent="0.2">
      <c r="A9" t="s">
        <v>20</v>
      </c>
      <c r="B9">
        <v>1249</v>
      </c>
      <c r="D9" t="s">
        <v>14</v>
      </c>
      <c r="E9">
        <v>200</v>
      </c>
    </row>
    <row r="10" spans="1:10" x14ac:dyDescent="0.2">
      <c r="A10" t="s">
        <v>20</v>
      </c>
      <c r="B10">
        <v>1396</v>
      </c>
      <c r="D10" t="s">
        <v>14</v>
      </c>
      <c r="E10">
        <v>452</v>
      </c>
    </row>
    <row r="11" spans="1:10" x14ac:dyDescent="0.2">
      <c r="A11" t="s">
        <v>20</v>
      </c>
      <c r="B11">
        <v>890</v>
      </c>
      <c r="D11" t="s">
        <v>14</v>
      </c>
      <c r="E11">
        <v>674</v>
      </c>
    </row>
    <row r="12" spans="1:10" x14ac:dyDescent="0.2">
      <c r="A12" t="s">
        <v>20</v>
      </c>
      <c r="B12">
        <v>142</v>
      </c>
      <c r="D12" t="s">
        <v>14</v>
      </c>
      <c r="E12">
        <v>558</v>
      </c>
    </row>
    <row r="13" spans="1:10" x14ac:dyDescent="0.2">
      <c r="A13" t="s">
        <v>20</v>
      </c>
      <c r="B13">
        <v>2673</v>
      </c>
      <c r="D13" t="s">
        <v>14</v>
      </c>
      <c r="E13">
        <v>15</v>
      </c>
    </row>
    <row r="14" spans="1:10" x14ac:dyDescent="0.2">
      <c r="A14" t="s">
        <v>20</v>
      </c>
      <c r="B14">
        <v>163</v>
      </c>
      <c r="D14" t="s">
        <v>14</v>
      </c>
      <c r="E14">
        <v>2307</v>
      </c>
    </row>
    <row r="15" spans="1:10" x14ac:dyDescent="0.2">
      <c r="A15" t="s">
        <v>20</v>
      </c>
      <c r="B15">
        <v>2220</v>
      </c>
      <c r="D15" t="s">
        <v>14</v>
      </c>
      <c r="E15">
        <v>88</v>
      </c>
    </row>
    <row r="16" spans="1:10" x14ac:dyDescent="0.2">
      <c r="A16" t="s">
        <v>20</v>
      </c>
      <c r="B16">
        <v>1606</v>
      </c>
      <c r="D16" t="s">
        <v>14</v>
      </c>
      <c r="E16">
        <v>48</v>
      </c>
    </row>
    <row r="17" spans="1:5" x14ac:dyDescent="0.2">
      <c r="A17" t="s">
        <v>20</v>
      </c>
      <c r="B17">
        <v>129</v>
      </c>
      <c r="D17" t="s">
        <v>14</v>
      </c>
      <c r="E17">
        <v>1</v>
      </c>
    </row>
    <row r="18" spans="1:5" x14ac:dyDescent="0.2">
      <c r="A18" t="s">
        <v>20</v>
      </c>
      <c r="B18">
        <v>226</v>
      </c>
      <c r="D18" t="s">
        <v>14</v>
      </c>
      <c r="E18">
        <v>1467</v>
      </c>
    </row>
    <row r="19" spans="1:5" x14ac:dyDescent="0.2">
      <c r="A19" t="s">
        <v>20</v>
      </c>
      <c r="B19">
        <v>5419</v>
      </c>
      <c r="D19" t="s">
        <v>14</v>
      </c>
      <c r="E19">
        <v>75</v>
      </c>
    </row>
    <row r="20" spans="1:5" x14ac:dyDescent="0.2">
      <c r="A20" t="s">
        <v>20</v>
      </c>
      <c r="B20">
        <v>165</v>
      </c>
      <c r="D20" t="s">
        <v>14</v>
      </c>
      <c r="E20">
        <v>120</v>
      </c>
    </row>
    <row r="21" spans="1:5" x14ac:dyDescent="0.2">
      <c r="A21" t="s">
        <v>20</v>
      </c>
      <c r="B21">
        <v>1965</v>
      </c>
      <c r="D21" t="s">
        <v>14</v>
      </c>
      <c r="E21">
        <v>2253</v>
      </c>
    </row>
    <row r="22" spans="1:5" x14ac:dyDescent="0.2">
      <c r="A22" t="s">
        <v>20</v>
      </c>
      <c r="B22">
        <v>16</v>
      </c>
      <c r="D22" t="s">
        <v>14</v>
      </c>
      <c r="E22">
        <v>5</v>
      </c>
    </row>
    <row r="23" spans="1:5" x14ac:dyDescent="0.2">
      <c r="A23" t="s">
        <v>20</v>
      </c>
      <c r="B23">
        <v>107</v>
      </c>
      <c r="D23" t="s">
        <v>14</v>
      </c>
      <c r="E23">
        <v>38</v>
      </c>
    </row>
    <row r="24" spans="1:5" x14ac:dyDescent="0.2">
      <c r="A24" t="s">
        <v>20</v>
      </c>
      <c r="B24">
        <v>134</v>
      </c>
      <c r="D24" t="s">
        <v>14</v>
      </c>
      <c r="E24">
        <v>12</v>
      </c>
    </row>
    <row r="25" spans="1:5" x14ac:dyDescent="0.2">
      <c r="A25" t="s">
        <v>20</v>
      </c>
      <c r="B25">
        <v>198</v>
      </c>
      <c r="D25" t="s">
        <v>14</v>
      </c>
      <c r="E25">
        <v>1684</v>
      </c>
    </row>
    <row r="26" spans="1:5" x14ac:dyDescent="0.2">
      <c r="A26" t="s">
        <v>20</v>
      </c>
      <c r="B26">
        <v>111</v>
      </c>
      <c r="D26" t="s">
        <v>14</v>
      </c>
      <c r="E26">
        <v>56</v>
      </c>
    </row>
    <row r="27" spans="1:5" x14ac:dyDescent="0.2">
      <c r="A27" t="s">
        <v>20</v>
      </c>
      <c r="B27">
        <v>222</v>
      </c>
      <c r="D27" t="s">
        <v>14</v>
      </c>
      <c r="E27">
        <v>838</v>
      </c>
    </row>
    <row r="28" spans="1:5" x14ac:dyDescent="0.2">
      <c r="A28" t="s">
        <v>20</v>
      </c>
      <c r="B28">
        <v>6212</v>
      </c>
      <c r="D28" t="s">
        <v>14</v>
      </c>
      <c r="E28">
        <v>1000</v>
      </c>
    </row>
    <row r="29" spans="1:5" x14ac:dyDescent="0.2">
      <c r="A29" t="s">
        <v>20</v>
      </c>
      <c r="B29">
        <v>98</v>
      </c>
      <c r="D29" t="s">
        <v>14</v>
      </c>
      <c r="E29">
        <v>1482</v>
      </c>
    </row>
    <row r="30" spans="1:5" x14ac:dyDescent="0.2">
      <c r="A30" t="s">
        <v>20</v>
      </c>
      <c r="B30">
        <v>92</v>
      </c>
      <c r="D30" t="s">
        <v>14</v>
      </c>
      <c r="E30">
        <v>106</v>
      </c>
    </row>
    <row r="31" spans="1:5" x14ac:dyDescent="0.2">
      <c r="A31" t="s">
        <v>20</v>
      </c>
      <c r="B31">
        <v>149</v>
      </c>
      <c r="D31" t="s">
        <v>14</v>
      </c>
      <c r="E31">
        <v>679</v>
      </c>
    </row>
    <row r="32" spans="1:5" x14ac:dyDescent="0.2">
      <c r="A32" t="s">
        <v>20</v>
      </c>
      <c r="B32">
        <v>2431</v>
      </c>
      <c r="D32" t="s">
        <v>14</v>
      </c>
      <c r="E32">
        <v>1220</v>
      </c>
    </row>
    <row r="33" spans="1:5" x14ac:dyDescent="0.2">
      <c r="A33" t="s">
        <v>20</v>
      </c>
      <c r="B33">
        <v>303</v>
      </c>
      <c r="D33" t="s">
        <v>14</v>
      </c>
      <c r="E33">
        <v>1</v>
      </c>
    </row>
    <row r="34" spans="1:5" x14ac:dyDescent="0.2">
      <c r="A34" t="s">
        <v>20</v>
      </c>
      <c r="B34">
        <v>209</v>
      </c>
      <c r="D34" t="s">
        <v>14</v>
      </c>
      <c r="E34">
        <v>37</v>
      </c>
    </row>
    <row r="35" spans="1:5" x14ac:dyDescent="0.2">
      <c r="A35" t="s">
        <v>20</v>
      </c>
      <c r="B35">
        <v>131</v>
      </c>
      <c r="D35" t="s">
        <v>14</v>
      </c>
      <c r="E35">
        <v>60</v>
      </c>
    </row>
    <row r="36" spans="1:5" x14ac:dyDescent="0.2">
      <c r="A36" t="s">
        <v>20</v>
      </c>
      <c r="B36">
        <v>164</v>
      </c>
      <c r="D36" t="s">
        <v>14</v>
      </c>
      <c r="E36">
        <v>296</v>
      </c>
    </row>
    <row r="37" spans="1:5" x14ac:dyDescent="0.2">
      <c r="A37" t="s">
        <v>20</v>
      </c>
      <c r="B37">
        <v>201</v>
      </c>
      <c r="D37" t="s">
        <v>14</v>
      </c>
      <c r="E37">
        <v>3304</v>
      </c>
    </row>
    <row r="38" spans="1:5" x14ac:dyDescent="0.2">
      <c r="A38" t="s">
        <v>20</v>
      </c>
      <c r="B38">
        <v>211</v>
      </c>
      <c r="D38" t="s">
        <v>14</v>
      </c>
      <c r="E38">
        <v>73</v>
      </c>
    </row>
    <row r="39" spans="1:5" x14ac:dyDescent="0.2">
      <c r="A39" t="s">
        <v>20</v>
      </c>
      <c r="B39">
        <v>128</v>
      </c>
      <c r="D39" t="s">
        <v>14</v>
      </c>
      <c r="E39">
        <v>3387</v>
      </c>
    </row>
    <row r="40" spans="1:5" x14ac:dyDescent="0.2">
      <c r="A40" t="s">
        <v>20</v>
      </c>
      <c r="B40">
        <v>1600</v>
      </c>
      <c r="D40" t="s">
        <v>14</v>
      </c>
      <c r="E40">
        <v>662</v>
      </c>
    </row>
    <row r="41" spans="1:5" x14ac:dyDescent="0.2">
      <c r="A41" t="s">
        <v>20</v>
      </c>
      <c r="B41">
        <v>249</v>
      </c>
      <c r="D41" t="s">
        <v>14</v>
      </c>
      <c r="E41">
        <v>774</v>
      </c>
    </row>
    <row r="42" spans="1:5" x14ac:dyDescent="0.2">
      <c r="A42" t="s">
        <v>20</v>
      </c>
      <c r="B42">
        <v>236</v>
      </c>
      <c r="D42" t="s">
        <v>14</v>
      </c>
      <c r="E42">
        <v>672</v>
      </c>
    </row>
    <row r="43" spans="1:5" x14ac:dyDescent="0.2">
      <c r="A43" t="s">
        <v>20</v>
      </c>
      <c r="B43">
        <v>4065</v>
      </c>
      <c r="D43" t="s">
        <v>14</v>
      </c>
      <c r="E43">
        <v>940</v>
      </c>
    </row>
    <row r="44" spans="1:5" x14ac:dyDescent="0.2">
      <c r="A44" t="s">
        <v>20</v>
      </c>
      <c r="B44">
        <v>246</v>
      </c>
      <c r="D44" t="s">
        <v>14</v>
      </c>
      <c r="E44">
        <v>117</v>
      </c>
    </row>
    <row r="45" spans="1:5" x14ac:dyDescent="0.2">
      <c r="A45" t="s">
        <v>20</v>
      </c>
      <c r="B45">
        <v>2475</v>
      </c>
      <c r="D45" t="s">
        <v>14</v>
      </c>
      <c r="E45">
        <v>115</v>
      </c>
    </row>
    <row r="46" spans="1:5" x14ac:dyDescent="0.2">
      <c r="A46" t="s">
        <v>20</v>
      </c>
      <c r="B46">
        <v>76</v>
      </c>
      <c r="D46" t="s">
        <v>14</v>
      </c>
      <c r="E46">
        <v>326</v>
      </c>
    </row>
    <row r="47" spans="1:5" x14ac:dyDescent="0.2">
      <c r="A47" t="s">
        <v>20</v>
      </c>
      <c r="B47">
        <v>54</v>
      </c>
      <c r="D47" t="s">
        <v>14</v>
      </c>
      <c r="E47">
        <v>1</v>
      </c>
    </row>
    <row r="48" spans="1:5" x14ac:dyDescent="0.2">
      <c r="A48" t="s">
        <v>20</v>
      </c>
      <c r="B48">
        <v>88</v>
      </c>
      <c r="D48" t="s">
        <v>14</v>
      </c>
      <c r="E48">
        <v>1467</v>
      </c>
    </row>
    <row r="49" spans="1:5" x14ac:dyDescent="0.2">
      <c r="A49" t="s">
        <v>20</v>
      </c>
      <c r="B49">
        <v>85</v>
      </c>
      <c r="D49" t="s">
        <v>14</v>
      </c>
      <c r="E49">
        <v>5681</v>
      </c>
    </row>
    <row r="50" spans="1:5" x14ac:dyDescent="0.2">
      <c r="A50" t="s">
        <v>20</v>
      </c>
      <c r="B50">
        <v>170</v>
      </c>
      <c r="D50" t="s">
        <v>14</v>
      </c>
      <c r="E50">
        <v>1059</v>
      </c>
    </row>
    <row r="51" spans="1:5" x14ac:dyDescent="0.2">
      <c r="A51" t="s">
        <v>20</v>
      </c>
      <c r="B51">
        <v>330</v>
      </c>
      <c r="D51" t="s">
        <v>14</v>
      </c>
      <c r="E51">
        <v>1194</v>
      </c>
    </row>
    <row r="52" spans="1:5" x14ac:dyDescent="0.2">
      <c r="A52" t="s">
        <v>20</v>
      </c>
      <c r="B52">
        <v>127</v>
      </c>
      <c r="D52" t="s">
        <v>14</v>
      </c>
      <c r="E52">
        <v>30</v>
      </c>
    </row>
    <row r="53" spans="1:5" x14ac:dyDescent="0.2">
      <c r="A53" t="s">
        <v>20</v>
      </c>
      <c r="B53">
        <v>411</v>
      </c>
      <c r="D53" t="s">
        <v>14</v>
      </c>
      <c r="E53">
        <v>75</v>
      </c>
    </row>
    <row r="54" spans="1:5" x14ac:dyDescent="0.2">
      <c r="A54" t="s">
        <v>20</v>
      </c>
      <c r="B54">
        <v>180</v>
      </c>
      <c r="D54" t="s">
        <v>14</v>
      </c>
      <c r="E54">
        <v>955</v>
      </c>
    </row>
    <row r="55" spans="1:5" x14ac:dyDescent="0.2">
      <c r="A55" t="s">
        <v>20</v>
      </c>
      <c r="B55">
        <v>374</v>
      </c>
      <c r="D55" t="s">
        <v>14</v>
      </c>
      <c r="E55">
        <v>67</v>
      </c>
    </row>
    <row r="56" spans="1:5" x14ac:dyDescent="0.2">
      <c r="A56" t="s">
        <v>20</v>
      </c>
      <c r="B56">
        <v>71</v>
      </c>
      <c r="D56" t="s">
        <v>14</v>
      </c>
      <c r="E56">
        <v>5</v>
      </c>
    </row>
    <row r="57" spans="1:5" x14ac:dyDescent="0.2">
      <c r="A57" t="s">
        <v>20</v>
      </c>
      <c r="B57">
        <v>203</v>
      </c>
      <c r="D57" t="s">
        <v>14</v>
      </c>
      <c r="E57">
        <v>26</v>
      </c>
    </row>
    <row r="58" spans="1:5" x14ac:dyDescent="0.2">
      <c r="A58" t="s">
        <v>20</v>
      </c>
      <c r="B58">
        <v>113</v>
      </c>
      <c r="D58" t="s">
        <v>14</v>
      </c>
      <c r="E58">
        <v>1130</v>
      </c>
    </row>
    <row r="59" spans="1:5" x14ac:dyDescent="0.2">
      <c r="A59" t="s">
        <v>20</v>
      </c>
      <c r="B59">
        <v>96</v>
      </c>
      <c r="D59" t="s">
        <v>14</v>
      </c>
      <c r="E59">
        <v>782</v>
      </c>
    </row>
    <row r="60" spans="1:5" x14ac:dyDescent="0.2">
      <c r="A60" t="s">
        <v>20</v>
      </c>
      <c r="B60">
        <v>498</v>
      </c>
      <c r="D60" t="s">
        <v>14</v>
      </c>
      <c r="E60">
        <v>210</v>
      </c>
    </row>
    <row r="61" spans="1:5" x14ac:dyDescent="0.2">
      <c r="A61" t="s">
        <v>20</v>
      </c>
      <c r="B61">
        <v>180</v>
      </c>
      <c r="D61" t="s">
        <v>14</v>
      </c>
      <c r="E61">
        <v>136</v>
      </c>
    </row>
    <row r="62" spans="1:5" x14ac:dyDescent="0.2">
      <c r="A62" t="s">
        <v>20</v>
      </c>
      <c r="B62">
        <v>27</v>
      </c>
      <c r="D62" t="s">
        <v>14</v>
      </c>
      <c r="E62">
        <v>86</v>
      </c>
    </row>
    <row r="63" spans="1:5" x14ac:dyDescent="0.2">
      <c r="A63" t="s">
        <v>20</v>
      </c>
      <c r="B63">
        <v>2331</v>
      </c>
      <c r="D63" t="s">
        <v>14</v>
      </c>
      <c r="E63">
        <v>19</v>
      </c>
    </row>
    <row r="64" spans="1:5" x14ac:dyDescent="0.2">
      <c r="A64" t="s">
        <v>20</v>
      </c>
      <c r="B64">
        <v>113</v>
      </c>
      <c r="D64" t="s">
        <v>14</v>
      </c>
      <c r="E64">
        <v>886</v>
      </c>
    </row>
    <row r="65" spans="1:5" x14ac:dyDescent="0.2">
      <c r="A65" t="s">
        <v>20</v>
      </c>
      <c r="B65">
        <v>164</v>
      </c>
      <c r="D65" t="s">
        <v>14</v>
      </c>
      <c r="E65">
        <v>35</v>
      </c>
    </row>
    <row r="66" spans="1:5" x14ac:dyDescent="0.2">
      <c r="A66" t="s">
        <v>20</v>
      </c>
      <c r="B66">
        <v>164</v>
      </c>
      <c r="D66" t="s">
        <v>14</v>
      </c>
      <c r="E66">
        <v>24</v>
      </c>
    </row>
    <row r="67" spans="1:5" x14ac:dyDescent="0.2">
      <c r="A67" t="s">
        <v>20</v>
      </c>
      <c r="B67">
        <v>336</v>
      </c>
      <c r="D67" t="s">
        <v>14</v>
      </c>
      <c r="E67">
        <v>86</v>
      </c>
    </row>
    <row r="68" spans="1:5" x14ac:dyDescent="0.2">
      <c r="A68" t="s">
        <v>20</v>
      </c>
      <c r="B68">
        <v>1917</v>
      </c>
      <c r="D68" t="s">
        <v>14</v>
      </c>
      <c r="E68">
        <v>243</v>
      </c>
    </row>
    <row r="69" spans="1:5" x14ac:dyDescent="0.2">
      <c r="A69" t="s">
        <v>20</v>
      </c>
      <c r="B69">
        <v>95</v>
      </c>
      <c r="D69" t="s">
        <v>14</v>
      </c>
      <c r="E69">
        <v>65</v>
      </c>
    </row>
    <row r="70" spans="1:5" x14ac:dyDescent="0.2">
      <c r="A70" t="s">
        <v>20</v>
      </c>
      <c r="B70">
        <v>147</v>
      </c>
      <c r="D70" t="s">
        <v>14</v>
      </c>
      <c r="E70">
        <v>100</v>
      </c>
    </row>
    <row r="71" spans="1:5" x14ac:dyDescent="0.2">
      <c r="A71" t="s">
        <v>20</v>
      </c>
      <c r="B71">
        <v>86</v>
      </c>
      <c r="D71" t="s">
        <v>14</v>
      </c>
      <c r="E71">
        <v>168</v>
      </c>
    </row>
    <row r="72" spans="1:5" x14ac:dyDescent="0.2">
      <c r="A72" t="s">
        <v>20</v>
      </c>
      <c r="B72">
        <v>83</v>
      </c>
      <c r="D72" t="s">
        <v>14</v>
      </c>
      <c r="E72">
        <v>13</v>
      </c>
    </row>
    <row r="73" spans="1:5" x14ac:dyDescent="0.2">
      <c r="A73" t="s">
        <v>20</v>
      </c>
      <c r="B73">
        <v>676</v>
      </c>
      <c r="D73" t="s">
        <v>14</v>
      </c>
      <c r="E73">
        <v>1</v>
      </c>
    </row>
    <row r="74" spans="1:5" x14ac:dyDescent="0.2">
      <c r="A74" t="s">
        <v>20</v>
      </c>
      <c r="B74">
        <v>361</v>
      </c>
      <c r="D74" t="s">
        <v>14</v>
      </c>
      <c r="E74">
        <v>40</v>
      </c>
    </row>
    <row r="75" spans="1:5" x14ac:dyDescent="0.2">
      <c r="A75" t="s">
        <v>20</v>
      </c>
      <c r="B75">
        <v>131</v>
      </c>
      <c r="D75" t="s">
        <v>14</v>
      </c>
      <c r="E75">
        <v>226</v>
      </c>
    </row>
    <row r="76" spans="1:5" x14ac:dyDescent="0.2">
      <c r="A76" t="s">
        <v>20</v>
      </c>
      <c r="B76">
        <v>126</v>
      </c>
      <c r="D76" t="s">
        <v>14</v>
      </c>
      <c r="E76">
        <v>1625</v>
      </c>
    </row>
    <row r="77" spans="1:5" x14ac:dyDescent="0.2">
      <c r="A77" t="s">
        <v>20</v>
      </c>
      <c r="B77">
        <v>275</v>
      </c>
      <c r="D77" t="s">
        <v>14</v>
      </c>
      <c r="E77">
        <v>143</v>
      </c>
    </row>
    <row r="78" spans="1:5" x14ac:dyDescent="0.2">
      <c r="A78" t="s">
        <v>20</v>
      </c>
      <c r="B78">
        <v>67</v>
      </c>
      <c r="D78" t="s">
        <v>14</v>
      </c>
      <c r="E78">
        <v>934</v>
      </c>
    </row>
    <row r="79" spans="1:5" x14ac:dyDescent="0.2">
      <c r="A79" t="s">
        <v>20</v>
      </c>
      <c r="B79">
        <v>154</v>
      </c>
      <c r="D79" t="s">
        <v>14</v>
      </c>
      <c r="E79">
        <v>17</v>
      </c>
    </row>
    <row r="80" spans="1:5" x14ac:dyDescent="0.2">
      <c r="A80" t="s">
        <v>20</v>
      </c>
      <c r="B80">
        <v>1782</v>
      </c>
      <c r="D80" t="s">
        <v>14</v>
      </c>
      <c r="E80">
        <v>2179</v>
      </c>
    </row>
    <row r="81" spans="1:5" x14ac:dyDescent="0.2">
      <c r="A81" t="s">
        <v>20</v>
      </c>
      <c r="B81">
        <v>903</v>
      </c>
      <c r="D81" t="s">
        <v>14</v>
      </c>
      <c r="E81">
        <v>931</v>
      </c>
    </row>
    <row r="82" spans="1:5" x14ac:dyDescent="0.2">
      <c r="A82" t="s">
        <v>20</v>
      </c>
      <c r="B82">
        <v>94</v>
      </c>
      <c r="D82" t="s">
        <v>14</v>
      </c>
      <c r="E82">
        <v>92</v>
      </c>
    </row>
    <row r="83" spans="1:5" x14ac:dyDescent="0.2">
      <c r="A83" t="s">
        <v>20</v>
      </c>
      <c r="B83">
        <v>180</v>
      </c>
      <c r="D83" t="s">
        <v>14</v>
      </c>
      <c r="E83">
        <v>57</v>
      </c>
    </row>
    <row r="84" spans="1:5" x14ac:dyDescent="0.2">
      <c r="A84" t="s">
        <v>20</v>
      </c>
      <c r="B84">
        <v>533</v>
      </c>
      <c r="D84" t="s">
        <v>14</v>
      </c>
      <c r="E84">
        <v>41</v>
      </c>
    </row>
    <row r="85" spans="1:5" x14ac:dyDescent="0.2">
      <c r="A85" t="s">
        <v>20</v>
      </c>
      <c r="B85">
        <v>2443</v>
      </c>
      <c r="D85" t="s">
        <v>14</v>
      </c>
      <c r="E85">
        <v>1</v>
      </c>
    </row>
    <row r="86" spans="1:5" x14ac:dyDescent="0.2">
      <c r="A86" t="s">
        <v>20</v>
      </c>
      <c r="B86">
        <v>89</v>
      </c>
      <c r="D86" t="s">
        <v>14</v>
      </c>
      <c r="E86">
        <v>101</v>
      </c>
    </row>
    <row r="87" spans="1:5" x14ac:dyDescent="0.2">
      <c r="A87" t="s">
        <v>20</v>
      </c>
      <c r="B87">
        <v>159</v>
      </c>
      <c r="D87" t="s">
        <v>14</v>
      </c>
      <c r="E87">
        <v>1335</v>
      </c>
    </row>
    <row r="88" spans="1:5" x14ac:dyDescent="0.2">
      <c r="A88" t="s">
        <v>20</v>
      </c>
      <c r="B88">
        <v>50</v>
      </c>
      <c r="D88" t="s">
        <v>14</v>
      </c>
      <c r="E88">
        <v>15</v>
      </c>
    </row>
    <row r="89" spans="1:5" x14ac:dyDescent="0.2">
      <c r="A89" t="s">
        <v>20</v>
      </c>
      <c r="B89">
        <v>186</v>
      </c>
      <c r="D89" t="s">
        <v>14</v>
      </c>
      <c r="E89">
        <v>454</v>
      </c>
    </row>
    <row r="90" spans="1:5" x14ac:dyDescent="0.2">
      <c r="A90" t="s">
        <v>20</v>
      </c>
      <c r="B90">
        <v>1071</v>
      </c>
      <c r="D90" t="s">
        <v>14</v>
      </c>
      <c r="E90">
        <v>3182</v>
      </c>
    </row>
    <row r="91" spans="1:5" x14ac:dyDescent="0.2">
      <c r="A91" t="s">
        <v>20</v>
      </c>
      <c r="B91">
        <v>117</v>
      </c>
      <c r="D91" t="s">
        <v>14</v>
      </c>
      <c r="E91">
        <v>15</v>
      </c>
    </row>
    <row r="92" spans="1:5" x14ac:dyDescent="0.2">
      <c r="A92" t="s">
        <v>20</v>
      </c>
      <c r="B92">
        <v>70</v>
      </c>
      <c r="D92" t="s">
        <v>14</v>
      </c>
      <c r="E92">
        <v>133</v>
      </c>
    </row>
    <row r="93" spans="1:5" x14ac:dyDescent="0.2">
      <c r="A93" t="s">
        <v>20</v>
      </c>
      <c r="B93">
        <v>135</v>
      </c>
      <c r="D93" t="s">
        <v>14</v>
      </c>
      <c r="E93">
        <v>2062</v>
      </c>
    </row>
    <row r="94" spans="1:5" x14ac:dyDescent="0.2">
      <c r="A94" t="s">
        <v>20</v>
      </c>
      <c r="B94">
        <v>768</v>
      </c>
      <c r="D94" t="s">
        <v>14</v>
      </c>
      <c r="E94">
        <v>29</v>
      </c>
    </row>
    <row r="95" spans="1:5" x14ac:dyDescent="0.2">
      <c r="A95" t="s">
        <v>20</v>
      </c>
      <c r="B95">
        <v>199</v>
      </c>
      <c r="D95" t="s">
        <v>14</v>
      </c>
      <c r="E95">
        <v>132</v>
      </c>
    </row>
    <row r="96" spans="1:5" x14ac:dyDescent="0.2">
      <c r="A96" t="s">
        <v>20</v>
      </c>
      <c r="B96">
        <v>107</v>
      </c>
      <c r="D96" t="s">
        <v>14</v>
      </c>
      <c r="E96">
        <v>137</v>
      </c>
    </row>
    <row r="97" spans="1:5" x14ac:dyDescent="0.2">
      <c r="A97" t="s">
        <v>20</v>
      </c>
      <c r="B97">
        <v>195</v>
      </c>
      <c r="D97" t="s">
        <v>14</v>
      </c>
      <c r="E97">
        <v>908</v>
      </c>
    </row>
    <row r="98" spans="1:5" x14ac:dyDescent="0.2">
      <c r="A98" t="s">
        <v>20</v>
      </c>
      <c r="B98">
        <v>3376</v>
      </c>
      <c r="D98" t="s">
        <v>14</v>
      </c>
      <c r="E98">
        <v>10</v>
      </c>
    </row>
    <row r="99" spans="1:5" x14ac:dyDescent="0.2">
      <c r="A99" t="s">
        <v>20</v>
      </c>
      <c r="B99">
        <v>41</v>
      </c>
      <c r="D99" t="s">
        <v>14</v>
      </c>
      <c r="E99">
        <v>1910</v>
      </c>
    </row>
    <row r="100" spans="1:5" x14ac:dyDescent="0.2">
      <c r="A100" t="s">
        <v>20</v>
      </c>
      <c r="B100">
        <v>1821</v>
      </c>
      <c r="D100" t="s">
        <v>14</v>
      </c>
      <c r="E100">
        <v>38</v>
      </c>
    </row>
    <row r="101" spans="1:5" x14ac:dyDescent="0.2">
      <c r="A101" t="s">
        <v>20</v>
      </c>
      <c r="B101">
        <v>164</v>
      </c>
      <c r="D101" t="s">
        <v>14</v>
      </c>
      <c r="E101">
        <v>104</v>
      </c>
    </row>
    <row r="102" spans="1:5" x14ac:dyDescent="0.2">
      <c r="A102" t="s">
        <v>20</v>
      </c>
      <c r="B102">
        <v>157</v>
      </c>
      <c r="D102" t="s">
        <v>14</v>
      </c>
      <c r="E102">
        <v>49</v>
      </c>
    </row>
    <row r="103" spans="1:5" x14ac:dyDescent="0.2">
      <c r="A103" t="s">
        <v>20</v>
      </c>
      <c r="B103">
        <v>246</v>
      </c>
      <c r="D103" t="s">
        <v>14</v>
      </c>
      <c r="E103">
        <v>1</v>
      </c>
    </row>
    <row r="104" spans="1:5" x14ac:dyDescent="0.2">
      <c r="A104" t="s">
        <v>20</v>
      </c>
      <c r="B104">
        <v>1396</v>
      </c>
      <c r="D104" t="s">
        <v>14</v>
      </c>
      <c r="E104">
        <v>245</v>
      </c>
    </row>
    <row r="105" spans="1:5" x14ac:dyDescent="0.2">
      <c r="A105" t="s">
        <v>20</v>
      </c>
      <c r="B105">
        <v>2506</v>
      </c>
      <c r="D105" t="s">
        <v>14</v>
      </c>
      <c r="E105">
        <v>32</v>
      </c>
    </row>
    <row r="106" spans="1:5" x14ac:dyDescent="0.2">
      <c r="A106" t="s">
        <v>20</v>
      </c>
      <c r="B106">
        <v>244</v>
      </c>
      <c r="D106" t="s">
        <v>14</v>
      </c>
      <c r="E106">
        <v>7</v>
      </c>
    </row>
    <row r="107" spans="1:5" x14ac:dyDescent="0.2">
      <c r="A107" t="s">
        <v>20</v>
      </c>
      <c r="B107">
        <v>146</v>
      </c>
      <c r="D107" t="s">
        <v>14</v>
      </c>
      <c r="E107">
        <v>803</v>
      </c>
    </row>
    <row r="108" spans="1:5" x14ac:dyDescent="0.2">
      <c r="A108" t="s">
        <v>20</v>
      </c>
      <c r="B108">
        <v>1267</v>
      </c>
      <c r="D108" t="s">
        <v>14</v>
      </c>
      <c r="E108">
        <v>16</v>
      </c>
    </row>
    <row r="109" spans="1:5" x14ac:dyDescent="0.2">
      <c r="A109" t="s">
        <v>20</v>
      </c>
      <c r="B109">
        <v>1561</v>
      </c>
      <c r="D109" t="s">
        <v>14</v>
      </c>
      <c r="E109">
        <v>31</v>
      </c>
    </row>
    <row r="110" spans="1:5" x14ac:dyDescent="0.2">
      <c r="A110" t="s">
        <v>20</v>
      </c>
      <c r="B110">
        <v>48</v>
      </c>
      <c r="D110" t="s">
        <v>14</v>
      </c>
      <c r="E110">
        <v>108</v>
      </c>
    </row>
    <row r="111" spans="1:5" x14ac:dyDescent="0.2">
      <c r="A111" t="s">
        <v>20</v>
      </c>
      <c r="B111">
        <v>2739</v>
      </c>
      <c r="D111" t="s">
        <v>14</v>
      </c>
      <c r="E111">
        <v>30</v>
      </c>
    </row>
    <row r="112" spans="1:5" x14ac:dyDescent="0.2">
      <c r="A112" t="s">
        <v>20</v>
      </c>
      <c r="B112">
        <v>3537</v>
      </c>
      <c r="D112" t="s">
        <v>14</v>
      </c>
      <c r="E112">
        <v>17</v>
      </c>
    </row>
    <row r="113" spans="1:5" x14ac:dyDescent="0.2">
      <c r="A113" t="s">
        <v>20</v>
      </c>
      <c r="B113">
        <v>2107</v>
      </c>
      <c r="D113" t="s">
        <v>14</v>
      </c>
      <c r="E113">
        <v>80</v>
      </c>
    </row>
    <row r="114" spans="1:5" x14ac:dyDescent="0.2">
      <c r="A114" t="s">
        <v>20</v>
      </c>
      <c r="B114">
        <v>3318</v>
      </c>
      <c r="D114" t="s">
        <v>14</v>
      </c>
      <c r="E114">
        <v>2468</v>
      </c>
    </row>
    <row r="115" spans="1:5" x14ac:dyDescent="0.2">
      <c r="A115" t="s">
        <v>20</v>
      </c>
      <c r="B115">
        <v>340</v>
      </c>
      <c r="D115" t="s">
        <v>14</v>
      </c>
      <c r="E115">
        <v>26</v>
      </c>
    </row>
    <row r="116" spans="1:5" x14ac:dyDescent="0.2">
      <c r="A116" t="s">
        <v>20</v>
      </c>
      <c r="B116">
        <v>1442</v>
      </c>
      <c r="D116" t="s">
        <v>14</v>
      </c>
      <c r="E116">
        <v>73</v>
      </c>
    </row>
    <row r="117" spans="1:5" x14ac:dyDescent="0.2">
      <c r="A117" t="s">
        <v>20</v>
      </c>
      <c r="B117">
        <v>126</v>
      </c>
      <c r="D117" t="s">
        <v>14</v>
      </c>
      <c r="E117">
        <v>128</v>
      </c>
    </row>
    <row r="118" spans="1:5" x14ac:dyDescent="0.2">
      <c r="A118" t="s">
        <v>20</v>
      </c>
      <c r="B118">
        <v>524</v>
      </c>
      <c r="D118" t="s">
        <v>14</v>
      </c>
      <c r="E118">
        <v>33</v>
      </c>
    </row>
    <row r="119" spans="1:5" x14ac:dyDescent="0.2">
      <c r="A119" t="s">
        <v>20</v>
      </c>
      <c r="B119">
        <v>1989</v>
      </c>
      <c r="D119" t="s">
        <v>14</v>
      </c>
      <c r="E119">
        <v>1072</v>
      </c>
    </row>
    <row r="120" spans="1:5" x14ac:dyDescent="0.2">
      <c r="A120" t="s">
        <v>20</v>
      </c>
      <c r="B120">
        <v>157</v>
      </c>
      <c r="D120" t="s">
        <v>14</v>
      </c>
      <c r="E120">
        <v>393</v>
      </c>
    </row>
    <row r="121" spans="1:5" x14ac:dyDescent="0.2">
      <c r="A121" t="s">
        <v>20</v>
      </c>
      <c r="B121">
        <v>4498</v>
      </c>
      <c r="D121" t="s">
        <v>14</v>
      </c>
      <c r="E121">
        <v>1257</v>
      </c>
    </row>
    <row r="122" spans="1:5" x14ac:dyDescent="0.2">
      <c r="A122" t="s">
        <v>20</v>
      </c>
      <c r="B122">
        <v>80</v>
      </c>
      <c r="D122" t="s">
        <v>14</v>
      </c>
      <c r="E122">
        <v>328</v>
      </c>
    </row>
    <row r="123" spans="1:5" x14ac:dyDescent="0.2">
      <c r="A123" t="s">
        <v>20</v>
      </c>
      <c r="B123">
        <v>43</v>
      </c>
      <c r="D123" t="s">
        <v>14</v>
      </c>
      <c r="E123">
        <v>147</v>
      </c>
    </row>
    <row r="124" spans="1:5" x14ac:dyDescent="0.2">
      <c r="A124" t="s">
        <v>20</v>
      </c>
      <c r="B124">
        <v>2053</v>
      </c>
      <c r="D124" t="s">
        <v>14</v>
      </c>
      <c r="E124">
        <v>830</v>
      </c>
    </row>
    <row r="125" spans="1:5" x14ac:dyDescent="0.2">
      <c r="A125" t="s">
        <v>20</v>
      </c>
      <c r="B125">
        <v>168</v>
      </c>
      <c r="D125" t="s">
        <v>14</v>
      </c>
      <c r="E125">
        <v>331</v>
      </c>
    </row>
    <row r="126" spans="1:5" x14ac:dyDescent="0.2">
      <c r="A126" t="s">
        <v>20</v>
      </c>
      <c r="B126">
        <v>4289</v>
      </c>
      <c r="D126" t="s">
        <v>14</v>
      </c>
      <c r="E126">
        <v>25</v>
      </c>
    </row>
    <row r="127" spans="1:5" x14ac:dyDescent="0.2">
      <c r="A127" t="s">
        <v>20</v>
      </c>
      <c r="B127">
        <v>165</v>
      </c>
      <c r="D127" t="s">
        <v>14</v>
      </c>
      <c r="E127">
        <v>3483</v>
      </c>
    </row>
    <row r="128" spans="1:5" x14ac:dyDescent="0.2">
      <c r="A128" t="s">
        <v>20</v>
      </c>
      <c r="B128">
        <v>1815</v>
      </c>
      <c r="D128" t="s">
        <v>14</v>
      </c>
      <c r="E128">
        <v>923</v>
      </c>
    </row>
    <row r="129" spans="1:5" x14ac:dyDescent="0.2">
      <c r="A129" t="s">
        <v>20</v>
      </c>
      <c r="B129">
        <v>397</v>
      </c>
      <c r="D129" t="s">
        <v>14</v>
      </c>
      <c r="E129">
        <v>1</v>
      </c>
    </row>
    <row r="130" spans="1:5" x14ac:dyDescent="0.2">
      <c r="A130" t="s">
        <v>20</v>
      </c>
      <c r="B130">
        <v>1539</v>
      </c>
      <c r="D130" t="s">
        <v>14</v>
      </c>
      <c r="E130">
        <v>33</v>
      </c>
    </row>
    <row r="131" spans="1:5" x14ac:dyDescent="0.2">
      <c r="A131" t="s">
        <v>20</v>
      </c>
      <c r="B131">
        <v>138</v>
      </c>
      <c r="D131" t="s">
        <v>14</v>
      </c>
      <c r="E131">
        <v>40</v>
      </c>
    </row>
    <row r="132" spans="1:5" x14ac:dyDescent="0.2">
      <c r="A132" t="s">
        <v>20</v>
      </c>
      <c r="B132">
        <v>3594</v>
      </c>
      <c r="D132" t="s">
        <v>14</v>
      </c>
      <c r="E132">
        <v>23</v>
      </c>
    </row>
    <row r="133" spans="1:5" x14ac:dyDescent="0.2">
      <c r="A133" t="s">
        <v>20</v>
      </c>
      <c r="B133">
        <v>5880</v>
      </c>
      <c r="D133" t="s">
        <v>14</v>
      </c>
      <c r="E133">
        <v>75</v>
      </c>
    </row>
    <row r="134" spans="1:5" x14ac:dyDescent="0.2">
      <c r="A134" t="s">
        <v>20</v>
      </c>
      <c r="B134">
        <v>112</v>
      </c>
      <c r="D134" t="s">
        <v>14</v>
      </c>
      <c r="E134">
        <v>2176</v>
      </c>
    </row>
    <row r="135" spans="1:5" x14ac:dyDescent="0.2">
      <c r="A135" t="s">
        <v>20</v>
      </c>
      <c r="B135">
        <v>943</v>
      </c>
      <c r="D135" t="s">
        <v>14</v>
      </c>
      <c r="E135">
        <v>441</v>
      </c>
    </row>
    <row r="136" spans="1:5" x14ac:dyDescent="0.2">
      <c r="A136" t="s">
        <v>20</v>
      </c>
      <c r="B136">
        <v>2468</v>
      </c>
      <c r="D136" t="s">
        <v>14</v>
      </c>
      <c r="E136">
        <v>25</v>
      </c>
    </row>
    <row r="137" spans="1:5" x14ac:dyDescent="0.2">
      <c r="A137" t="s">
        <v>20</v>
      </c>
      <c r="B137">
        <v>2551</v>
      </c>
      <c r="D137" t="s">
        <v>14</v>
      </c>
      <c r="E137">
        <v>127</v>
      </c>
    </row>
    <row r="138" spans="1:5" x14ac:dyDescent="0.2">
      <c r="A138" t="s">
        <v>20</v>
      </c>
      <c r="B138">
        <v>101</v>
      </c>
      <c r="D138" t="s">
        <v>14</v>
      </c>
      <c r="E138">
        <v>355</v>
      </c>
    </row>
    <row r="139" spans="1:5" x14ac:dyDescent="0.2">
      <c r="A139" t="s">
        <v>20</v>
      </c>
      <c r="B139">
        <v>92</v>
      </c>
      <c r="D139" t="s">
        <v>14</v>
      </c>
      <c r="E139">
        <v>44</v>
      </c>
    </row>
    <row r="140" spans="1:5" x14ac:dyDescent="0.2">
      <c r="A140" t="s">
        <v>20</v>
      </c>
      <c r="B140">
        <v>62</v>
      </c>
      <c r="D140" t="s">
        <v>14</v>
      </c>
      <c r="E140">
        <v>67</v>
      </c>
    </row>
    <row r="141" spans="1:5" x14ac:dyDescent="0.2">
      <c r="A141" t="s">
        <v>20</v>
      </c>
      <c r="B141">
        <v>149</v>
      </c>
      <c r="D141" t="s">
        <v>14</v>
      </c>
      <c r="E141">
        <v>1068</v>
      </c>
    </row>
    <row r="142" spans="1:5" x14ac:dyDescent="0.2">
      <c r="A142" t="s">
        <v>20</v>
      </c>
      <c r="B142">
        <v>329</v>
      </c>
      <c r="D142" t="s">
        <v>14</v>
      </c>
      <c r="E142">
        <v>424</v>
      </c>
    </row>
    <row r="143" spans="1:5" x14ac:dyDescent="0.2">
      <c r="A143" t="s">
        <v>20</v>
      </c>
      <c r="B143">
        <v>97</v>
      </c>
      <c r="D143" t="s">
        <v>14</v>
      </c>
      <c r="E143">
        <v>151</v>
      </c>
    </row>
    <row r="144" spans="1:5" x14ac:dyDescent="0.2">
      <c r="A144" t="s">
        <v>20</v>
      </c>
      <c r="B144">
        <v>1784</v>
      </c>
      <c r="D144" t="s">
        <v>14</v>
      </c>
      <c r="E144">
        <v>1608</v>
      </c>
    </row>
    <row r="145" spans="1:5" x14ac:dyDescent="0.2">
      <c r="A145" t="s">
        <v>20</v>
      </c>
      <c r="B145">
        <v>1684</v>
      </c>
      <c r="D145" t="s">
        <v>14</v>
      </c>
      <c r="E145">
        <v>941</v>
      </c>
    </row>
    <row r="146" spans="1:5" x14ac:dyDescent="0.2">
      <c r="A146" t="s">
        <v>20</v>
      </c>
      <c r="B146">
        <v>250</v>
      </c>
      <c r="D146" t="s">
        <v>14</v>
      </c>
      <c r="E146">
        <v>1</v>
      </c>
    </row>
    <row r="147" spans="1:5" x14ac:dyDescent="0.2">
      <c r="A147" t="s">
        <v>20</v>
      </c>
      <c r="B147">
        <v>238</v>
      </c>
      <c r="D147" t="s">
        <v>14</v>
      </c>
      <c r="E147">
        <v>40</v>
      </c>
    </row>
    <row r="148" spans="1:5" x14ac:dyDescent="0.2">
      <c r="A148" t="s">
        <v>20</v>
      </c>
      <c r="B148">
        <v>53</v>
      </c>
      <c r="D148" t="s">
        <v>14</v>
      </c>
      <c r="E148">
        <v>3015</v>
      </c>
    </row>
    <row r="149" spans="1:5" x14ac:dyDescent="0.2">
      <c r="A149" t="s">
        <v>20</v>
      </c>
      <c r="B149">
        <v>214</v>
      </c>
      <c r="D149" t="s">
        <v>14</v>
      </c>
      <c r="E149">
        <v>435</v>
      </c>
    </row>
    <row r="150" spans="1:5" x14ac:dyDescent="0.2">
      <c r="A150" t="s">
        <v>20</v>
      </c>
      <c r="B150">
        <v>222</v>
      </c>
      <c r="D150" t="s">
        <v>14</v>
      </c>
      <c r="E150">
        <v>714</v>
      </c>
    </row>
    <row r="151" spans="1:5" x14ac:dyDescent="0.2">
      <c r="A151" t="s">
        <v>20</v>
      </c>
      <c r="B151">
        <v>1884</v>
      </c>
      <c r="D151" t="s">
        <v>14</v>
      </c>
      <c r="E151">
        <v>5497</v>
      </c>
    </row>
    <row r="152" spans="1:5" x14ac:dyDescent="0.2">
      <c r="A152" t="s">
        <v>20</v>
      </c>
      <c r="B152">
        <v>218</v>
      </c>
      <c r="D152" t="s">
        <v>14</v>
      </c>
      <c r="E152">
        <v>418</v>
      </c>
    </row>
    <row r="153" spans="1:5" x14ac:dyDescent="0.2">
      <c r="A153" t="s">
        <v>20</v>
      </c>
      <c r="B153">
        <v>6465</v>
      </c>
      <c r="D153" t="s">
        <v>14</v>
      </c>
      <c r="E153">
        <v>1439</v>
      </c>
    </row>
    <row r="154" spans="1:5" x14ac:dyDescent="0.2">
      <c r="A154" t="s">
        <v>20</v>
      </c>
      <c r="B154">
        <v>59</v>
      </c>
      <c r="D154" t="s">
        <v>14</v>
      </c>
      <c r="E154">
        <v>15</v>
      </c>
    </row>
    <row r="155" spans="1:5" x14ac:dyDescent="0.2">
      <c r="A155" t="s">
        <v>20</v>
      </c>
      <c r="B155">
        <v>88</v>
      </c>
      <c r="D155" t="s">
        <v>14</v>
      </c>
      <c r="E155">
        <v>1999</v>
      </c>
    </row>
    <row r="156" spans="1:5" x14ac:dyDescent="0.2">
      <c r="A156" t="s">
        <v>20</v>
      </c>
      <c r="B156">
        <v>1697</v>
      </c>
      <c r="D156" t="s">
        <v>14</v>
      </c>
      <c r="E156">
        <v>118</v>
      </c>
    </row>
    <row r="157" spans="1:5" x14ac:dyDescent="0.2">
      <c r="A157" t="s">
        <v>20</v>
      </c>
      <c r="B157">
        <v>92</v>
      </c>
      <c r="D157" t="s">
        <v>14</v>
      </c>
      <c r="E157">
        <v>162</v>
      </c>
    </row>
    <row r="158" spans="1:5" x14ac:dyDescent="0.2">
      <c r="A158" t="s">
        <v>20</v>
      </c>
      <c r="B158">
        <v>186</v>
      </c>
      <c r="D158" t="s">
        <v>14</v>
      </c>
      <c r="E158">
        <v>83</v>
      </c>
    </row>
    <row r="159" spans="1:5" x14ac:dyDescent="0.2">
      <c r="A159" t="s">
        <v>20</v>
      </c>
      <c r="B159">
        <v>138</v>
      </c>
      <c r="D159" t="s">
        <v>14</v>
      </c>
      <c r="E159">
        <v>747</v>
      </c>
    </row>
    <row r="160" spans="1:5" x14ac:dyDescent="0.2">
      <c r="A160" t="s">
        <v>20</v>
      </c>
      <c r="B160">
        <v>261</v>
      </c>
      <c r="D160" t="s">
        <v>14</v>
      </c>
      <c r="E160">
        <v>84</v>
      </c>
    </row>
    <row r="161" spans="1:5" x14ac:dyDescent="0.2">
      <c r="A161" t="s">
        <v>20</v>
      </c>
      <c r="B161">
        <v>107</v>
      </c>
      <c r="D161" t="s">
        <v>14</v>
      </c>
      <c r="E161">
        <v>91</v>
      </c>
    </row>
    <row r="162" spans="1:5" x14ac:dyDescent="0.2">
      <c r="A162" t="s">
        <v>20</v>
      </c>
      <c r="B162">
        <v>199</v>
      </c>
      <c r="D162" t="s">
        <v>14</v>
      </c>
      <c r="E162">
        <v>792</v>
      </c>
    </row>
    <row r="163" spans="1:5" x14ac:dyDescent="0.2">
      <c r="A163" t="s">
        <v>20</v>
      </c>
      <c r="B163">
        <v>5512</v>
      </c>
      <c r="D163" t="s">
        <v>14</v>
      </c>
      <c r="E163">
        <v>32</v>
      </c>
    </row>
    <row r="164" spans="1:5" x14ac:dyDescent="0.2">
      <c r="A164" t="s">
        <v>20</v>
      </c>
      <c r="B164">
        <v>86</v>
      </c>
      <c r="D164" t="s">
        <v>14</v>
      </c>
      <c r="E164">
        <v>186</v>
      </c>
    </row>
    <row r="165" spans="1:5" x14ac:dyDescent="0.2">
      <c r="A165" t="s">
        <v>20</v>
      </c>
      <c r="B165">
        <v>2768</v>
      </c>
      <c r="D165" t="s">
        <v>14</v>
      </c>
      <c r="E165">
        <v>605</v>
      </c>
    </row>
    <row r="166" spans="1:5" x14ac:dyDescent="0.2">
      <c r="A166" t="s">
        <v>20</v>
      </c>
      <c r="B166">
        <v>48</v>
      </c>
      <c r="D166" t="s">
        <v>14</v>
      </c>
      <c r="E166">
        <v>1</v>
      </c>
    </row>
    <row r="167" spans="1:5" x14ac:dyDescent="0.2">
      <c r="A167" t="s">
        <v>20</v>
      </c>
      <c r="B167">
        <v>87</v>
      </c>
      <c r="D167" t="s">
        <v>14</v>
      </c>
      <c r="E167">
        <v>31</v>
      </c>
    </row>
    <row r="168" spans="1:5" x14ac:dyDescent="0.2">
      <c r="A168" t="s">
        <v>20</v>
      </c>
      <c r="B168">
        <v>1894</v>
      </c>
      <c r="D168" t="s">
        <v>14</v>
      </c>
      <c r="E168">
        <v>1181</v>
      </c>
    </row>
    <row r="169" spans="1:5" x14ac:dyDescent="0.2">
      <c r="A169" t="s">
        <v>20</v>
      </c>
      <c r="B169">
        <v>282</v>
      </c>
      <c r="D169" t="s">
        <v>14</v>
      </c>
      <c r="E169">
        <v>39</v>
      </c>
    </row>
    <row r="170" spans="1:5" x14ac:dyDescent="0.2">
      <c r="A170" t="s">
        <v>20</v>
      </c>
      <c r="B170">
        <v>116</v>
      </c>
      <c r="D170" t="s">
        <v>14</v>
      </c>
      <c r="E170">
        <v>46</v>
      </c>
    </row>
    <row r="171" spans="1:5" x14ac:dyDescent="0.2">
      <c r="A171" t="s">
        <v>20</v>
      </c>
      <c r="B171">
        <v>83</v>
      </c>
      <c r="D171" t="s">
        <v>14</v>
      </c>
      <c r="E171">
        <v>105</v>
      </c>
    </row>
    <row r="172" spans="1:5" x14ac:dyDescent="0.2">
      <c r="A172" t="s">
        <v>20</v>
      </c>
      <c r="B172">
        <v>91</v>
      </c>
      <c r="D172" t="s">
        <v>14</v>
      </c>
      <c r="E172">
        <v>535</v>
      </c>
    </row>
    <row r="173" spans="1:5" x14ac:dyDescent="0.2">
      <c r="A173" t="s">
        <v>20</v>
      </c>
      <c r="B173">
        <v>546</v>
      </c>
      <c r="D173" t="s">
        <v>14</v>
      </c>
      <c r="E173">
        <v>16</v>
      </c>
    </row>
    <row r="174" spans="1:5" x14ac:dyDescent="0.2">
      <c r="A174" t="s">
        <v>20</v>
      </c>
      <c r="B174">
        <v>393</v>
      </c>
      <c r="D174" t="s">
        <v>14</v>
      </c>
      <c r="E174">
        <v>575</v>
      </c>
    </row>
    <row r="175" spans="1:5" x14ac:dyDescent="0.2">
      <c r="A175" t="s">
        <v>20</v>
      </c>
      <c r="B175">
        <v>133</v>
      </c>
      <c r="D175" t="s">
        <v>14</v>
      </c>
      <c r="E175">
        <v>1120</v>
      </c>
    </row>
    <row r="176" spans="1:5" x14ac:dyDescent="0.2">
      <c r="A176" t="s">
        <v>20</v>
      </c>
      <c r="B176">
        <v>254</v>
      </c>
      <c r="D176" t="s">
        <v>14</v>
      </c>
      <c r="E176">
        <v>113</v>
      </c>
    </row>
    <row r="177" spans="1:5" x14ac:dyDescent="0.2">
      <c r="A177" t="s">
        <v>20</v>
      </c>
      <c r="B177">
        <v>176</v>
      </c>
      <c r="D177" t="s">
        <v>14</v>
      </c>
      <c r="E177">
        <v>1538</v>
      </c>
    </row>
    <row r="178" spans="1:5" x14ac:dyDescent="0.2">
      <c r="A178" t="s">
        <v>20</v>
      </c>
      <c r="B178">
        <v>337</v>
      </c>
      <c r="D178" t="s">
        <v>14</v>
      </c>
      <c r="E178">
        <v>9</v>
      </c>
    </row>
    <row r="179" spans="1:5" x14ac:dyDescent="0.2">
      <c r="A179" t="s">
        <v>20</v>
      </c>
      <c r="B179">
        <v>107</v>
      </c>
      <c r="D179" t="s">
        <v>14</v>
      </c>
      <c r="E179">
        <v>554</v>
      </c>
    </row>
    <row r="180" spans="1:5" x14ac:dyDescent="0.2">
      <c r="A180" t="s">
        <v>20</v>
      </c>
      <c r="B180">
        <v>183</v>
      </c>
      <c r="D180" t="s">
        <v>14</v>
      </c>
      <c r="E180">
        <v>648</v>
      </c>
    </row>
    <row r="181" spans="1:5" x14ac:dyDescent="0.2">
      <c r="A181" t="s">
        <v>20</v>
      </c>
      <c r="B181">
        <v>72</v>
      </c>
      <c r="D181" t="s">
        <v>14</v>
      </c>
      <c r="E181">
        <v>21</v>
      </c>
    </row>
    <row r="182" spans="1:5" x14ac:dyDescent="0.2">
      <c r="A182" t="s">
        <v>20</v>
      </c>
      <c r="B182">
        <v>295</v>
      </c>
      <c r="D182" t="s">
        <v>14</v>
      </c>
      <c r="E182">
        <v>54</v>
      </c>
    </row>
    <row r="183" spans="1:5" x14ac:dyDescent="0.2">
      <c r="A183" t="s">
        <v>20</v>
      </c>
      <c r="B183">
        <v>142</v>
      </c>
      <c r="D183" t="s">
        <v>14</v>
      </c>
      <c r="E183">
        <v>120</v>
      </c>
    </row>
    <row r="184" spans="1:5" x14ac:dyDescent="0.2">
      <c r="A184" t="s">
        <v>20</v>
      </c>
      <c r="B184">
        <v>85</v>
      </c>
      <c r="D184" t="s">
        <v>14</v>
      </c>
      <c r="E184">
        <v>579</v>
      </c>
    </row>
    <row r="185" spans="1:5" x14ac:dyDescent="0.2">
      <c r="A185" t="s">
        <v>20</v>
      </c>
      <c r="B185">
        <v>659</v>
      </c>
      <c r="D185" t="s">
        <v>14</v>
      </c>
      <c r="E185">
        <v>2072</v>
      </c>
    </row>
    <row r="186" spans="1:5" x14ac:dyDescent="0.2">
      <c r="A186" t="s">
        <v>20</v>
      </c>
      <c r="B186">
        <v>121</v>
      </c>
      <c r="D186" t="s">
        <v>14</v>
      </c>
      <c r="E186">
        <v>0</v>
      </c>
    </row>
    <row r="187" spans="1:5" x14ac:dyDescent="0.2">
      <c r="A187" t="s">
        <v>20</v>
      </c>
      <c r="B187">
        <v>3742</v>
      </c>
      <c r="D187" t="s">
        <v>14</v>
      </c>
      <c r="E187">
        <v>1796</v>
      </c>
    </row>
    <row r="188" spans="1:5" x14ac:dyDescent="0.2">
      <c r="A188" t="s">
        <v>20</v>
      </c>
      <c r="B188">
        <v>223</v>
      </c>
      <c r="D188" t="s">
        <v>14</v>
      </c>
      <c r="E188">
        <v>62</v>
      </c>
    </row>
    <row r="189" spans="1:5" x14ac:dyDescent="0.2">
      <c r="A189" t="s">
        <v>20</v>
      </c>
      <c r="B189">
        <v>133</v>
      </c>
      <c r="D189" t="s">
        <v>14</v>
      </c>
      <c r="E189">
        <v>347</v>
      </c>
    </row>
    <row r="190" spans="1:5" x14ac:dyDescent="0.2">
      <c r="A190" t="s">
        <v>20</v>
      </c>
      <c r="B190">
        <v>5168</v>
      </c>
      <c r="D190" t="s">
        <v>14</v>
      </c>
      <c r="E190">
        <v>19</v>
      </c>
    </row>
    <row r="191" spans="1:5" x14ac:dyDescent="0.2">
      <c r="A191" t="s">
        <v>20</v>
      </c>
      <c r="B191">
        <v>307</v>
      </c>
      <c r="D191" t="s">
        <v>14</v>
      </c>
      <c r="E191">
        <v>1258</v>
      </c>
    </row>
    <row r="192" spans="1:5" x14ac:dyDescent="0.2">
      <c r="A192" t="s">
        <v>20</v>
      </c>
      <c r="B192">
        <v>2441</v>
      </c>
      <c r="D192" t="s">
        <v>14</v>
      </c>
      <c r="E192">
        <v>362</v>
      </c>
    </row>
    <row r="193" spans="1:5" x14ac:dyDescent="0.2">
      <c r="A193" t="s">
        <v>20</v>
      </c>
      <c r="B193">
        <v>1385</v>
      </c>
      <c r="D193" t="s">
        <v>14</v>
      </c>
      <c r="E193">
        <v>133</v>
      </c>
    </row>
    <row r="194" spans="1:5" x14ac:dyDescent="0.2">
      <c r="A194" t="s">
        <v>20</v>
      </c>
      <c r="B194">
        <v>190</v>
      </c>
      <c r="D194" t="s">
        <v>14</v>
      </c>
      <c r="E194">
        <v>846</v>
      </c>
    </row>
    <row r="195" spans="1:5" x14ac:dyDescent="0.2">
      <c r="A195" t="s">
        <v>20</v>
      </c>
      <c r="B195">
        <v>470</v>
      </c>
      <c r="D195" t="s">
        <v>14</v>
      </c>
      <c r="E195">
        <v>10</v>
      </c>
    </row>
    <row r="196" spans="1:5" x14ac:dyDescent="0.2">
      <c r="A196" t="s">
        <v>20</v>
      </c>
      <c r="B196">
        <v>253</v>
      </c>
      <c r="D196" t="s">
        <v>14</v>
      </c>
      <c r="E196">
        <v>191</v>
      </c>
    </row>
    <row r="197" spans="1:5" x14ac:dyDescent="0.2">
      <c r="A197" t="s">
        <v>20</v>
      </c>
      <c r="B197">
        <v>1113</v>
      </c>
      <c r="D197" t="s">
        <v>14</v>
      </c>
      <c r="E197">
        <v>1979</v>
      </c>
    </row>
    <row r="198" spans="1:5" x14ac:dyDescent="0.2">
      <c r="A198" t="s">
        <v>20</v>
      </c>
      <c r="B198">
        <v>2283</v>
      </c>
      <c r="D198" t="s">
        <v>14</v>
      </c>
      <c r="E198">
        <v>63</v>
      </c>
    </row>
    <row r="199" spans="1:5" x14ac:dyDescent="0.2">
      <c r="A199" t="s">
        <v>20</v>
      </c>
      <c r="B199">
        <v>1095</v>
      </c>
      <c r="D199" t="s">
        <v>14</v>
      </c>
      <c r="E199">
        <v>6080</v>
      </c>
    </row>
    <row r="200" spans="1:5" x14ac:dyDescent="0.2">
      <c r="A200" t="s">
        <v>20</v>
      </c>
      <c r="B200">
        <v>1690</v>
      </c>
      <c r="D200" t="s">
        <v>14</v>
      </c>
      <c r="E200">
        <v>80</v>
      </c>
    </row>
    <row r="201" spans="1:5" x14ac:dyDescent="0.2">
      <c r="A201" t="s">
        <v>20</v>
      </c>
      <c r="B201">
        <v>191</v>
      </c>
      <c r="D201" t="s">
        <v>14</v>
      </c>
      <c r="E201">
        <v>9</v>
      </c>
    </row>
    <row r="202" spans="1:5" x14ac:dyDescent="0.2">
      <c r="A202" t="s">
        <v>20</v>
      </c>
      <c r="B202">
        <v>2013</v>
      </c>
      <c r="D202" t="s">
        <v>14</v>
      </c>
      <c r="E202">
        <v>1784</v>
      </c>
    </row>
    <row r="203" spans="1:5" x14ac:dyDescent="0.2">
      <c r="A203" t="s">
        <v>20</v>
      </c>
      <c r="B203">
        <v>1703</v>
      </c>
      <c r="D203" t="s">
        <v>14</v>
      </c>
      <c r="E203">
        <v>243</v>
      </c>
    </row>
    <row r="204" spans="1:5" x14ac:dyDescent="0.2">
      <c r="A204" t="s">
        <v>20</v>
      </c>
      <c r="B204">
        <v>80</v>
      </c>
      <c r="D204" t="s">
        <v>14</v>
      </c>
      <c r="E204">
        <v>1296</v>
      </c>
    </row>
    <row r="205" spans="1:5" x14ac:dyDescent="0.2">
      <c r="A205" t="s">
        <v>20</v>
      </c>
      <c r="B205">
        <v>41</v>
      </c>
      <c r="D205" t="s">
        <v>14</v>
      </c>
      <c r="E205">
        <v>77</v>
      </c>
    </row>
    <row r="206" spans="1:5" x14ac:dyDescent="0.2">
      <c r="A206" t="s">
        <v>20</v>
      </c>
      <c r="B206">
        <v>187</v>
      </c>
      <c r="D206" t="s">
        <v>14</v>
      </c>
      <c r="E206">
        <v>395</v>
      </c>
    </row>
    <row r="207" spans="1:5" x14ac:dyDescent="0.2">
      <c r="A207" t="s">
        <v>20</v>
      </c>
      <c r="B207">
        <v>2875</v>
      </c>
      <c r="D207" t="s">
        <v>14</v>
      </c>
      <c r="E207">
        <v>49</v>
      </c>
    </row>
    <row r="208" spans="1:5" x14ac:dyDescent="0.2">
      <c r="A208" t="s">
        <v>20</v>
      </c>
      <c r="B208">
        <v>88</v>
      </c>
      <c r="D208" t="s">
        <v>14</v>
      </c>
      <c r="E208">
        <v>180</v>
      </c>
    </row>
    <row r="209" spans="1:5" x14ac:dyDescent="0.2">
      <c r="A209" t="s">
        <v>20</v>
      </c>
      <c r="B209">
        <v>191</v>
      </c>
      <c r="D209" t="s">
        <v>14</v>
      </c>
      <c r="E209">
        <v>2690</v>
      </c>
    </row>
    <row r="210" spans="1:5" x14ac:dyDescent="0.2">
      <c r="A210" t="s">
        <v>20</v>
      </c>
      <c r="B210">
        <v>139</v>
      </c>
      <c r="D210" t="s">
        <v>14</v>
      </c>
      <c r="E210">
        <v>2779</v>
      </c>
    </row>
    <row r="211" spans="1:5" x14ac:dyDescent="0.2">
      <c r="A211" t="s">
        <v>20</v>
      </c>
      <c r="B211">
        <v>186</v>
      </c>
      <c r="D211" t="s">
        <v>14</v>
      </c>
      <c r="E211">
        <v>92</v>
      </c>
    </row>
    <row r="212" spans="1:5" x14ac:dyDescent="0.2">
      <c r="A212" t="s">
        <v>20</v>
      </c>
      <c r="B212">
        <v>112</v>
      </c>
      <c r="D212" t="s">
        <v>14</v>
      </c>
      <c r="E212">
        <v>1028</v>
      </c>
    </row>
    <row r="213" spans="1:5" x14ac:dyDescent="0.2">
      <c r="A213" t="s">
        <v>20</v>
      </c>
      <c r="B213">
        <v>101</v>
      </c>
      <c r="D213" t="s">
        <v>14</v>
      </c>
      <c r="E213">
        <v>26</v>
      </c>
    </row>
    <row r="214" spans="1:5" x14ac:dyDescent="0.2">
      <c r="A214" t="s">
        <v>20</v>
      </c>
      <c r="B214">
        <v>206</v>
      </c>
      <c r="D214" t="s">
        <v>14</v>
      </c>
      <c r="E214">
        <v>1790</v>
      </c>
    </row>
    <row r="215" spans="1:5" x14ac:dyDescent="0.2">
      <c r="A215" t="s">
        <v>20</v>
      </c>
      <c r="B215">
        <v>154</v>
      </c>
      <c r="D215" t="s">
        <v>14</v>
      </c>
      <c r="E215">
        <v>37</v>
      </c>
    </row>
    <row r="216" spans="1:5" x14ac:dyDescent="0.2">
      <c r="A216" t="s">
        <v>20</v>
      </c>
      <c r="B216">
        <v>5966</v>
      </c>
      <c r="D216" t="s">
        <v>14</v>
      </c>
      <c r="E216">
        <v>35</v>
      </c>
    </row>
    <row r="217" spans="1:5" x14ac:dyDescent="0.2">
      <c r="A217" t="s">
        <v>20</v>
      </c>
      <c r="B217">
        <v>169</v>
      </c>
      <c r="D217" t="s">
        <v>14</v>
      </c>
      <c r="E217">
        <v>558</v>
      </c>
    </row>
    <row r="218" spans="1:5" x14ac:dyDescent="0.2">
      <c r="A218" t="s">
        <v>20</v>
      </c>
      <c r="B218">
        <v>2106</v>
      </c>
      <c r="D218" t="s">
        <v>14</v>
      </c>
      <c r="E218">
        <v>64</v>
      </c>
    </row>
    <row r="219" spans="1:5" x14ac:dyDescent="0.2">
      <c r="A219" t="s">
        <v>20</v>
      </c>
      <c r="B219">
        <v>131</v>
      </c>
      <c r="D219" t="s">
        <v>14</v>
      </c>
      <c r="E219">
        <v>245</v>
      </c>
    </row>
    <row r="220" spans="1:5" x14ac:dyDescent="0.2">
      <c r="A220" t="s">
        <v>20</v>
      </c>
      <c r="B220">
        <v>84</v>
      </c>
      <c r="D220" t="s">
        <v>14</v>
      </c>
      <c r="E220">
        <v>71</v>
      </c>
    </row>
    <row r="221" spans="1:5" x14ac:dyDescent="0.2">
      <c r="A221" t="s">
        <v>20</v>
      </c>
      <c r="B221">
        <v>155</v>
      </c>
      <c r="D221" t="s">
        <v>14</v>
      </c>
      <c r="E221">
        <v>42</v>
      </c>
    </row>
    <row r="222" spans="1:5" x14ac:dyDescent="0.2">
      <c r="A222" t="s">
        <v>20</v>
      </c>
      <c r="B222">
        <v>189</v>
      </c>
      <c r="D222" t="s">
        <v>14</v>
      </c>
      <c r="E222">
        <v>156</v>
      </c>
    </row>
    <row r="223" spans="1:5" x14ac:dyDescent="0.2">
      <c r="A223" t="s">
        <v>20</v>
      </c>
      <c r="B223">
        <v>4799</v>
      </c>
      <c r="D223" t="s">
        <v>14</v>
      </c>
      <c r="E223">
        <v>1368</v>
      </c>
    </row>
    <row r="224" spans="1:5" x14ac:dyDescent="0.2">
      <c r="A224" t="s">
        <v>20</v>
      </c>
      <c r="B224">
        <v>1137</v>
      </c>
      <c r="D224" t="s">
        <v>14</v>
      </c>
      <c r="E224">
        <v>102</v>
      </c>
    </row>
    <row r="225" spans="1:5" x14ac:dyDescent="0.2">
      <c r="A225" t="s">
        <v>20</v>
      </c>
      <c r="B225">
        <v>1152</v>
      </c>
      <c r="D225" t="s">
        <v>14</v>
      </c>
      <c r="E225">
        <v>86</v>
      </c>
    </row>
    <row r="226" spans="1:5" x14ac:dyDescent="0.2">
      <c r="A226" t="s">
        <v>20</v>
      </c>
      <c r="B226">
        <v>50</v>
      </c>
      <c r="D226" t="s">
        <v>14</v>
      </c>
      <c r="E226">
        <v>253</v>
      </c>
    </row>
    <row r="227" spans="1:5" x14ac:dyDescent="0.2">
      <c r="A227" t="s">
        <v>20</v>
      </c>
      <c r="B227">
        <v>3059</v>
      </c>
      <c r="D227" t="s">
        <v>14</v>
      </c>
      <c r="E227">
        <v>157</v>
      </c>
    </row>
    <row r="228" spans="1:5" x14ac:dyDescent="0.2">
      <c r="A228" t="s">
        <v>20</v>
      </c>
      <c r="B228">
        <v>34</v>
      </c>
      <c r="D228" t="s">
        <v>14</v>
      </c>
      <c r="E228">
        <v>183</v>
      </c>
    </row>
    <row r="229" spans="1:5" x14ac:dyDescent="0.2">
      <c r="A229" t="s">
        <v>20</v>
      </c>
      <c r="B229">
        <v>220</v>
      </c>
      <c r="D229" t="s">
        <v>14</v>
      </c>
      <c r="E229">
        <v>82</v>
      </c>
    </row>
    <row r="230" spans="1:5" x14ac:dyDescent="0.2">
      <c r="A230" t="s">
        <v>20</v>
      </c>
      <c r="B230">
        <v>1604</v>
      </c>
      <c r="D230" t="s">
        <v>14</v>
      </c>
      <c r="E230">
        <v>1</v>
      </c>
    </row>
    <row r="231" spans="1:5" x14ac:dyDescent="0.2">
      <c r="A231" t="s">
        <v>20</v>
      </c>
      <c r="B231">
        <v>454</v>
      </c>
      <c r="D231" t="s">
        <v>14</v>
      </c>
      <c r="E231">
        <v>1198</v>
      </c>
    </row>
    <row r="232" spans="1:5" x14ac:dyDescent="0.2">
      <c r="A232" t="s">
        <v>20</v>
      </c>
      <c r="B232">
        <v>123</v>
      </c>
      <c r="D232" t="s">
        <v>14</v>
      </c>
      <c r="E232">
        <v>648</v>
      </c>
    </row>
    <row r="233" spans="1:5" x14ac:dyDescent="0.2">
      <c r="A233" t="s">
        <v>20</v>
      </c>
      <c r="B233">
        <v>299</v>
      </c>
      <c r="D233" t="s">
        <v>14</v>
      </c>
      <c r="E233">
        <v>64</v>
      </c>
    </row>
    <row r="234" spans="1:5" x14ac:dyDescent="0.2">
      <c r="A234" t="s">
        <v>20</v>
      </c>
      <c r="B234">
        <v>2237</v>
      </c>
      <c r="D234" t="s">
        <v>14</v>
      </c>
      <c r="E234">
        <v>62</v>
      </c>
    </row>
    <row r="235" spans="1:5" x14ac:dyDescent="0.2">
      <c r="A235" t="s">
        <v>20</v>
      </c>
      <c r="B235">
        <v>645</v>
      </c>
      <c r="D235" t="s">
        <v>14</v>
      </c>
      <c r="E235">
        <v>750</v>
      </c>
    </row>
    <row r="236" spans="1:5" x14ac:dyDescent="0.2">
      <c r="A236" t="s">
        <v>20</v>
      </c>
      <c r="B236">
        <v>484</v>
      </c>
      <c r="D236" t="s">
        <v>14</v>
      </c>
      <c r="E236">
        <v>105</v>
      </c>
    </row>
    <row r="237" spans="1:5" x14ac:dyDescent="0.2">
      <c r="A237" t="s">
        <v>20</v>
      </c>
      <c r="B237">
        <v>154</v>
      </c>
      <c r="D237" t="s">
        <v>14</v>
      </c>
      <c r="E237">
        <v>2604</v>
      </c>
    </row>
    <row r="238" spans="1:5" x14ac:dyDescent="0.2">
      <c r="A238" t="s">
        <v>20</v>
      </c>
      <c r="B238">
        <v>82</v>
      </c>
      <c r="D238" t="s">
        <v>14</v>
      </c>
      <c r="E238">
        <v>65</v>
      </c>
    </row>
    <row r="239" spans="1:5" x14ac:dyDescent="0.2">
      <c r="A239" t="s">
        <v>20</v>
      </c>
      <c r="B239">
        <v>134</v>
      </c>
      <c r="D239" t="s">
        <v>14</v>
      </c>
      <c r="E239">
        <v>94</v>
      </c>
    </row>
    <row r="240" spans="1:5" x14ac:dyDescent="0.2">
      <c r="A240" t="s">
        <v>20</v>
      </c>
      <c r="B240">
        <v>5203</v>
      </c>
      <c r="D240" t="s">
        <v>14</v>
      </c>
      <c r="E240">
        <v>257</v>
      </c>
    </row>
    <row r="241" spans="1:5" x14ac:dyDescent="0.2">
      <c r="A241" t="s">
        <v>20</v>
      </c>
      <c r="B241">
        <v>94</v>
      </c>
      <c r="D241" t="s">
        <v>14</v>
      </c>
      <c r="E241">
        <v>2928</v>
      </c>
    </row>
    <row r="242" spans="1:5" x14ac:dyDescent="0.2">
      <c r="A242" t="s">
        <v>20</v>
      </c>
      <c r="B242">
        <v>205</v>
      </c>
      <c r="D242" t="s">
        <v>14</v>
      </c>
      <c r="E242">
        <v>4697</v>
      </c>
    </row>
    <row r="243" spans="1:5" x14ac:dyDescent="0.2">
      <c r="A243" t="s">
        <v>20</v>
      </c>
      <c r="B243">
        <v>92</v>
      </c>
      <c r="D243" t="s">
        <v>14</v>
      </c>
      <c r="E243">
        <v>2915</v>
      </c>
    </row>
    <row r="244" spans="1:5" x14ac:dyDescent="0.2">
      <c r="A244" t="s">
        <v>20</v>
      </c>
      <c r="B244">
        <v>219</v>
      </c>
      <c r="D244" t="s">
        <v>14</v>
      </c>
      <c r="E244">
        <v>18</v>
      </c>
    </row>
    <row r="245" spans="1:5" x14ac:dyDescent="0.2">
      <c r="A245" t="s">
        <v>20</v>
      </c>
      <c r="B245">
        <v>2526</v>
      </c>
      <c r="D245" t="s">
        <v>14</v>
      </c>
      <c r="E245">
        <v>602</v>
      </c>
    </row>
    <row r="246" spans="1:5" x14ac:dyDescent="0.2">
      <c r="A246" t="s">
        <v>20</v>
      </c>
      <c r="B246">
        <v>94</v>
      </c>
      <c r="D246" t="s">
        <v>14</v>
      </c>
      <c r="E246">
        <v>1</v>
      </c>
    </row>
    <row r="247" spans="1:5" x14ac:dyDescent="0.2">
      <c r="A247" t="s">
        <v>20</v>
      </c>
      <c r="B247">
        <v>1713</v>
      </c>
      <c r="D247" t="s">
        <v>14</v>
      </c>
      <c r="E247">
        <v>3868</v>
      </c>
    </row>
    <row r="248" spans="1:5" x14ac:dyDescent="0.2">
      <c r="A248" t="s">
        <v>20</v>
      </c>
      <c r="B248">
        <v>249</v>
      </c>
      <c r="D248" t="s">
        <v>14</v>
      </c>
      <c r="E248">
        <v>504</v>
      </c>
    </row>
    <row r="249" spans="1:5" x14ac:dyDescent="0.2">
      <c r="A249" t="s">
        <v>20</v>
      </c>
      <c r="B249">
        <v>192</v>
      </c>
      <c r="D249" t="s">
        <v>14</v>
      </c>
      <c r="E249">
        <v>14</v>
      </c>
    </row>
    <row r="250" spans="1:5" x14ac:dyDescent="0.2">
      <c r="A250" t="s">
        <v>20</v>
      </c>
      <c r="B250">
        <v>247</v>
      </c>
      <c r="D250" t="s">
        <v>14</v>
      </c>
      <c r="E250">
        <v>750</v>
      </c>
    </row>
    <row r="251" spans="1:5" x14ac:dyDescent="0.2">
      <c r="A251" t="s">
        <v>20</v>
      </c>
      <c r="B251">
        <v>2293</v>
      </c>
      <c r="D251" t="s">
        <v>14</v>
      </c>
      <c r="E251">
        <v>77</v>
      </c>
    </row>
    <row r="252" spans="1:5" x14ac:dyDescent="0.2">
      <c r="A252" t="s">
        <v>20</v>
      </c>
      <c r="B252">
        <v>3131</v>
      </c>
      <c r="D252" t="s">
        <v>14</v>
      </c>
      <c r="E252">
        <v>752</v>
      </c>
    </row>
    <row r="253" spans="1:5" x14ac:dyDescent="0.2">
      <c r="A253" t="s">
        <v>20</v>
      </c>
      <c r="B253">
        <v>143</v>
      </c>
      <c r="D253" t="s">
        <v>14</v>
      </c>
      <c r="E253">
        <v>131</v>
      </c>
    </row>
    <row r="254" spans="1:5" x14ac:dyDescent="0.2">
      <c r="A254" t="s">
        <v>20</v>
      </c>
      <c r="B254">
        <v>296</v>
      </c>
      <c r="D254" t="s">
        <v>14</v>
      </c>
      <c r="E254">
        <v>87</v>
      </c>
    </row>
    <row r="255" spans="1:5" x14ac:dyDescent="0.2">
      <c r="A255" t="s">
        <v>20</v>
      </c>
      <c r="B255">
        <v>170</v>
      </c>
      <c r="D255" t="s">
        <v>14</v>
      </c>
      <c r="E255">
        <v>1063</v>
      </c>
    </row>
    <row r="256" spans="1:5" x14ac:dyDescent="0.2">
      <c r="A256" t="s">
        <v>20</v>
      </c>
      <c r="B256">
        <v>86</v>
      </c>
      <c r="D256" t="s">
        <v>14</v>
      </c>
      <c r="E256">
        <v>76</v>
      </c>
    </row>
    <row r="257" spans="1:5" x14ac:dyDescent="0.2">
      <c r="A257" t="s">
        <v>20</v>
      </c>
      <c r="B257">
        <v>6286</v>
      </c>
      <c r="D257" t="s">
        <v>14</v>
      </c>
      <c r="E257">
        <v>4428</v>
      </c>
    </row>
    <row r="258" spans="1:5" x14ac:dyDescent="0.2">
      <c r="A258" t="s">
        <v>20</v>
      </c>
      <c r="B258">
        <v>3727</v>
      </c>
      <c r="D258" t="s">
        <v>14</v>
      </c>
      <c r="E258">
        <v>58</v>
      </c>
    </row>
    <row r="259" spans="1:5" x14ac:dyDescent="0.2">
      <c r="A259" t="s">
        <v>20</v>
      </c>
      <c r="B259">
        <v>1605</v>
      </c>
      <c r="D259" t="s">
        <v>14</v>
      </c>
      <c r="E259">
        <v>111</v>
      </c>
    </row>
    <row r="260" spans="1:5" x14ac:dyDescent="0.2">
      <c r="A260" t="s">
        <v>20</v>
      </c>
      <c r="B260">
        <v>2120</v>
      </c>
      <c r="D260" t="s">
        <v>14</v>
      </c>
      <c r="E260">
        <v>2955</v>
      </c>
    </row>
    <row r="261" spans="1:5" x14ac:dyDescent="0.2">
      <c r="A261" t="s">
        <v>20</v>
      </c>
      <c r="B261">
        <v>50</v>
      </c>
      <c r="D261" t="s">
        <v>14</v>
      </c>
      <c r="E261">
        <v>1657</v>
      </c>
    </row>
    <row r="262" spans="1:5" x14ac:dyDescent="0.2">
      <c r="A262" t="s">
        <v>20</v>
      </c>
      <c r="B262">
        <v>2080</v>
      </c>
      <c r="D262" t="s">
        <v>14</v>
      </c>
      <c r="E262">
        <v>926</v>
      </c>
    </row>
    <row r="263" spans="1:5" x14ac:dyDescent="0.2">
      <c r="A263" t="s">
        <v>20</v>
      </c>
      <c r="B263">
        <v>2105</v>
      </c>
      <c r="D263" t="s">
        <v>14</v>
      </c>
      <c r="E263">
        <v>77</v>
      </c>
    </row>
    <row r="264" spans="1:5" x14ac:dyDescent="0.2">
      <c r="A264" t="s">
        <v>20</v>
      </c>
      <c r="B264">
        <v>2436</v>
      </c>
      <c r="D264" t="s">
        <v>14</v>
      </c>
      <c r="E264">
        <v>1748</v>
      </c>
    </row>
    <row r="265" spans="1:5" x14ac:dyDescent="0.2">
      <c r="A265" t="s">
        <v>20</v>
      </c>
      <c r="B265">
        <v>80</v>
      </c>
      <c r="D265" t="s">
        <v>14</v>
      </c>
      <c r="E265">
        <v>79</v>
      </c>
    </row>
    <row r="266" spans="1:5" x14ac:dyDescent="0.2">
      <c r="A266" t="s">
        <v>20</v>
      </c>
      <c r="B266">
        <v>42</v>
      </c>
      <c r="D266" t="s">
        <v>14</v>
      </c>
      <c r="E266">
        <v>889</v>
      </c>
    </row>
    <row r="267" spans="1:5" x14ac:dyDescent="0.2">
      <c r="A267" t="s">
        <v>20</v>
      </c>
      <c r="B267">
        <v>139</v>
      </c>
      <c r="D267" t="s">
        <v>14</v>
      </c>
      <c r="E267">
        <v>56</v>
      </c>
    </row>
    <row r="268" spans="1:5" x14ac:dyDescent="0.2">
      <c r="A268" t="s">
        <v>20</v>
      </c>
      <c r="B268">
        <v>159</v>
      </c>
      <c r="D268" t="s">
        <v>14</v>
      </c>
      <c r="E268">
        <v>1</v>
      </c>
    </row>
    <row r="269" spans="1:5" x14ac:dyDescent="0.2">
      <c r="A269" t="s">
        <v>20</v>
      </c>
      <c r="B269">
        <v>381</v>
      </c>
      <c r="D269" t="s">
        <v>14</v>
      </c>
      <c r="E269">
        <v>83</v>
      </c>
    </row>
    <row r="270" spans="1:5" x14ac:dyDescent="0.2">
      <c r="A270" t="s">
        <v>20</v>
      </c>
      <c r="B270">
        <v>194</v>
      </c>
      <c r="D270" t="s">
        <v>14</v>
      </c>
      <c r="E270">
        <v>2025</v>
      </c>
    </row>
    <row r="271" spans="1:5" x14ac:dyDescent="0.2">
      <c r="A271" t="s">
        <v>20</v>
      </c>
      <c r="B271">
        <v>106</v>
      </c>
      <c r="D271" t="s">
        <v>14</v>
      </c>
      <c r="E271">
        <v>14</v>
      </c>
    </row>
    <row r="272" spans="1:5" x14ac:dyDescent="0.2">
      <c r="A272" t="s">
        <v>20</v>
      </c>
      <c r="B272">
        <v>142</v>
      </c>
      <c r="D272" t="s">
        <v>14</v>
      </c>
      <c r="E272">
        <v>656</v>
      </c>
    </row>
    <row r="273" spans="1:5" x14ac:dyDescent="0.2">
      <c r="A273" t="s">
        <v>20</v>
      </c>
      <c r="B273">
        <v>211</v>
      </c>
      <c r="D273" t="s">
        <v>14</v>
      </c>
      <c r="E273">
        <v>1596</v>
      </c>
    </row>
    <row r="274" spans="1:5" x14ac:dyDescent="0.2">
      <c r="A274" t="s">
        <v>20</v>
      </c>
      <c r="B274">
        <v>2756</v>
      </c>
      <c r="D274" t="s">
        <v>14</v>
      </c>
      <c r="E274">
        <v>10</v>
      </c>
    </row>
    <row r="275" spans="1:5" x14ac:dyDescent="0.2">
      <c r="A275" t="s">
        <v>20</v>
      </c>
      <c r="B275">
        <v>173</v>
      </c>
      <c r="D275" t="s">
        <v>14</v>
      </c>
      <c r="E275">
        <v>1121</v>
      </c>
    </row>
    <row r="276" spans="1:5" x14ac:dyDescent="0.2">
      <c r="A276" t="s">
        <v>20</v>
      </c>
      <c r="B276">
        <v>87</v>
      </c>
      <c r="D276" t="s">
        <v>14</v>
      </c>
      <c r="E276">
        <v>15</v>
      </c>
    </row>
    <row r="277" spans="1:5" x14ac:dyDescent="0.2">
      <c r="A277" t="s">
        <v>20</v>
      </c>
      <c r="B277">
        <v>1572</v>
      </c>
      <c r="D277" t="s">
        <v>14</v>
      </c>
      <c r="E277">
        <v>191</v>
      </c>
    </row>
    <row r="278" spans="1:5" x14ac:dyDescent="0.2">
      <c r="A278" t="s">
        <v>20</v>
      </c>
      <c r="B278">
        <v>2346</v>
      </c>
      <c r="D278" t="s">
        <v>14</v>
      </c>
      <c r="E278">
        <v>16</v>
      </c>
    </row>
    <row r="279" spans="1:5" x14ac:dyDescent="0.2">
      <c r="A279" t="s">
        <v>20</v>
      </c>
      <c r="B279">
        <v>115</v>
      </c>
      <c r="D279" t="s">
        <v>14</v>
      </c>
      <c r="E279">
        <v>17</v>
      </c>
    </row>
    <row r="280" spans="1:5" x14ac:dyDescent="0.2">
      <c r="A280" t="s">
        <v>20</v>
      </c>
      <c r="B280">
        <v>85</v>
      </c>
      <c r="D280" t="s">
        <v>14</v>
      </c>
      <c r="E280">
        <v>34</v>
      </c>
    </row>
    <row r="281" spans="1:5" x14ac:dyDescent="0.2">
      <c r="A281" t="s">
        <v>20</v>
      </c>
      <c r="B281">
        <v>144</v>
      </c>
      <c r="D281" t="s">
        <v>14</v>
      </c>
      <c r="E281">
        <v>1</v>
      </c>
    </row>
    <row r="282" spans="1:5" x14ac:dyDescent="0.2">
      <c r="A282" t="s">
        <v>20</v>
      </c>
      <c r="B282">
        <v>2443</v>
      </c>
      <c r="D282" t="s">
        <v>14</v>
      </c>
      <c r="E282">
        <v>1274</v>
      </c>
    </row>
    <row r="283" spans="1:5" x14ac:dyDescent="0.2">
      <c r="A283" t="s">
        <v>20</v>
      </c>
      <c r="B283">
        <v>64</v>
      </c>
      <c r="D283" t="s">
        <v>14</v>
      </c>
      <c r="E283">
        <v>210</v>
      </c>
    </row>
    <row r="284" spans="1:5" x14ac:dyDescent="0.2">
      <c r="A284" t="s">
        <v>20</v>
      </c>
      <c r="B284">
        <v>268</v>
      </c>
      <c r="D284" t="s">
        <v>14</v>
      </c>
      <c r="E284">
        <v>248</v>
      </c>
    </row>
    <row r="285" spans="1:5" x14ac:dyDescent="0.2">
      <c r="A285" t="s">
        <v>20</v>
      </c>
      <c r="B285">
        <v>195</v>
      </c>
      <c r="D285" t="s">
        <v>14</v>
      </c>
      <c r="E285">
        <v>513</v>
      </c>
    </row>
    <row r="286" spans="1:5" x14ac:dyDescent="0.2">
      <c r="A286" t="s">
        <v>20</v>
      </c>
      <c r="B286">
        <v>186</v>
      </c>
      <c r="D286" t="s">
        <v>14</v>
      </c>
      <c r="E286">
        <v>3410</v>
      </c>
    </row>
    <row r="287" spans="1:5" x14ac:dyDescent="0.2">
      <c r="A287" t="s">
        <v>20</v>
      </c>
      <c r="B287">
        <v>460</v>
      </c>
      <c r="D287" t="s">
        <v>14</v>
      </c>
      <c r="E287">
        <v>10</v>
      </c>
    </row>
    <row r="288" spans="1:5" x14ac:dyDescent="0.2">
      <c r="A288" t="s">
        <v>20</v>
      </c>
      <c r="B288">
        <v>2528</v>
      </c>
      <c r="D288" t="s">
        <v>14</v>
      </c>
      <c r="E288">
        <v>2201</v>
      </c>
    </row>
    <row r="289" spans="1:5" x14ac:dyDescent="0.2">
      <c r="A289" t="s">
        <v>20</v>
      </c>
      <c r="B289">
        <v>3657</v>
      </c>
      <c r="D289" t="s">
        <v>14</v>
      </c>
      <c r="E289">
        <v>676</v>
      </c>
    </row>
    <row r="290" spans="1:5" x14ac:dyDescent="0.2">
      <c r="A290" t="s">
        <v>20</v>
      </c>
      <c r="B290">
        <v>131</v>
      </c>
      <c r="D290" t="s">
        <v>14</v>
      </c>
      <c r="E290">
        <v>831</v>
      </c>
    </row>
    <row r="291" spans="1:5" x14ac:dyDescent="0.2">
      <c r="A291" t="s">
        <v>20</v>
      </c>
      <c r="B291">
        <v>239</v>
      </c>
      <c r="D291" t="s">
        <v>14</v>
      </c>
      <c r="E291">
        <v>859</v>
      </c>
    </row>
    <row r="292" spans="1:5" x14ac:dyDescent="0.2">
      <c r="A292" t="s">
        <v>20</v>
      </c>
      <c r="B292">
        <v>78</v>
      </c>
      <c r="D292" t="s">
        <v>14</v>
      </c>
      <c r="E292">
        <v>45</v>
      </c>
    </row>
    <row r="293" spans="1:5" x14ac:dyDescent="0.2">
      <c r="A293" t="s">
        <v>20</v>
      </c>
      <c r="B293">
        <v>1773</v>
      </c>
      <c r="D293" t="s">
        <v>14</v>
      </c>
      <c r="E293">
        <v>6</v>
      </c>
    </row>
    <row r="294" spans="1:5" x14ac:dyDescent="0.2">
      <c r="A294" t="s">
        <v>20</v>
      </c>
      <c r="B294">
        <v>32</v>
      </c>
      <c r="D294" t="s">
        <v>14</v>
      </c>
      <c r="E294">
        <v>7</v>
      </c>
    </row>
    <row r="295" spans="1:5" x14ac:dyDescent="0.2">
      <c r="A295" t="s">
        <v>20</v>
      </c>
      <c r="B295">
        <v>369</v>
      </c>
      <c r="D295" t="s">
        <v>14</v>
      </c>
      <c r="E295">
        <v>31</v>
      </c>
    </row>
    <row r="296" spans="1:5" x14ac:dyDescent="0.2">
      <c r="A296" t="s">
        <v>20</v>
      </c>
      <c r="B296">
        <v>89</v>
      </c>
      <c r="D296" t="s">
        <v>14</v>
      </c>
      <c r="E296">
        <v>78</v>
      </c>
    </row>
    <row r="297" spans="1:5" x14ac:dyDescent="0.2">
      <c r="A297" t="s">
        <v>20</v>
      </c>
      <c r="B297">
        <v>147</v>
      </c>
      <c r="D297" t="s">
        <v>14</v>
      </c>
      <c r="E297">
        <v>1225</v>
      </c>
    </row>
    <row r="298" spans="1:5" x14ac:dyDescent="0.2">
      <c r="A298" t="s">
        <v>20</v>
      </c>
      <c r="B298">
        <v>126</v>
      </c>
      <c r="D298" t="s">
        <v>14</v>
      </c>
      <c r="E298">
        <v>1</v>
      </c>
    </row>
    <row r="299" spans="1:5" x14ac:dyDescent="0.2">
      <c r="A299" t="s">
        <v>20</v>
      </c>
      <c r="B299">
        <v>2218</v>
      </c>
      <c r="D299" t="s">
        <v>14</v>
      </c>
      <c r="E299">
        <v>67</v>
      </c>
    </row>
    <row r="300" spans="1:5" x14ac:dyDescent="0.2">
      <c r="A300" t="s">
        <v>20</v>
      </c>
      <c r="B300">
        <v>202</v>
      </c>
      <c r="D300" t="s">
        <v>14</v>
      </c>
      <c r="E300">
        <v>19</v>
      </c>
    </row>
    <row r="301" spans="1:5" x14ac:dyDescent="0.2">
      <c r="A301" t="s">
        <v>20</v>
      </c>
      <c r="B301">
        <v>140</v>
      </c>
      <c r="D301" t="s">
        <v>14</v>
      </c>
      <c r="E301">
        <v>2108</v>
      </c>
    </row>
    <row r="302" spans="1:5" x14ac:dyDescent="0.2">
      <c r="A302" t="s">
        <v>20</v>
      </c>
      <c r="B302">
        <v>1052</v>
      </c>
      <c r="D302" t="s">
        <v>14</v>
      </c>
      <c r="E302">
        <v>679</v>
      </c>
    </row>
    <row r="303" spans="1:5" x14ac:dyDescent="0.2">
      <c r="A303" t="s">
        <v>20</v>
      </c>
      <c r="B303">
        <v>247</v>
      </c>
      <c r="D303" t="s">
        <v>14</v>
      </c>
      <c r="E303">
        <v>36</v>
      </c>
    </row>
    <row r="304" spans="1:5" x14ac:dyDescent="0.2">
      <c r="A304" t="s">
        <v>20</v>
      </c>
      <c r="B304">
        <v>84</v>
      </c>
      <c r="D304" t="s">
        <v>14</v>
      </c>
      <c r="E304">
        <v>47</v>
      </c>
    </row>
    <row r="305" spans="1:5" x14ac:dyDescent="0.2">
      <c r="A305" t="s">
        <v>20</v>
      </c>
      <c r="B305">
        <v>88</v>
      </c>
      <c r="D305" t="s">
        <v>14</v>
      </c>
      <c r="E305">
        <v>70</v>
      </c>
    </row>
    <row r="306" spans="1:5" x14ac:dyDescent="0.2">
      <c r="A306" t="s">
        <v>20</v>
      </c>
      <c r="B306">
        <v>156</v>
      </c>
      <c r="D306" t="s">
        <v>14</v>
      </c>
      <c r="E306">
        <v>154</v>
      </c>
    </row>
    <row r="307" spans="1:5" x14ac:dyDescent="0.2">
      <c r="A307" t="s">
        <v>20</v>
      </c>
      <c r="B307">
        <v>2985</v>
      </c>
      <c r="D307" t="s">
        <v>14</v>
      </c>
      <c r="E307">
        <v>22</v>
      </c>
    </row>
    <row r="308" spans="1:5" x14ac:dyDescent="0.2">
      <c r="A308" t="s">
        <v>20</v>
      </c>
      <c r="B308">
        <v>762</v>
      </c>
      <c r="D308" t="s">
        <v>14</v>
      </c>
      <c r="E308">
        <v>1758</v>
      </c>
    </row>
    <row r="309" spans="1:5" x14ac:dyDescent="0.2">
      <c r="A309" t="s">
        <v>20</v>
      </c>
      <c r="B309">
        <v>554</v>
      </c>
      <c r="D309" t="s">
        <v>14</v>
      </c>
      <c r="E309">
        <v>94</v>
      </c>
    </row>
    <row r="310" spans="1:5" x14ac:dyDescent="0.2">
      <c r="A310" t="s">
        <v>20</v>
      </c>
      <c r="B310">
        <v>135</v>
      </c>
      <c r="D310" t="s">
        <v>14</v>
      </c>
      <c r="E310">
        <v>33</v>
      </c>
    </row>
    <row r="311" spans="1:5" x14ac:dyDescent="0.2">
      <c r="A311" t="s">
        <v>20</v>
      </c>
      <c r="B311">
        <v>122</v>
      </c>
      <c r="D311" t="s">
        <v>14</v>
      </c>
      <c r="E311">
        <v>1</v>
      </c>
    </row>
    <row r="312" spans="1:5" x14ac:dyDescent="0.2">
      <c r="A312" t="s">
        <v>20</v>
      </c>
      <c r="B312">
        <v>221</v>
      </c>
      <c r="D312" t="s">
        <v>14</v>
      </c>
      <c r="E312">
        <v>31</v>
      </c>
    </row>
    <row r="313" spans="1:5" x14ac:dyDescent="0.2">
      <c r="A313" t="s">
        <v>20</v>
      </c>
      <c r="B313">
        <v>126</v>
      </c>
      <c r="D313" t="s">
        <v>14</v>
      </c>
      <c r="E313">
        <v>35</v>
      </c>
    </row>
    <row r="314" spans="1:5" x14ac:dyDescent="0.2">
      <c r="A314" t="s">
        <v>20</v>
      </c>
      <c r="B314">
        <v>1022</v>
      </c>
      <c r="D314" t="s">
        <v>14</v>
      </c>
      <c r="E314">
        <v>63</v>
      </c>
    </row>
    <row r="315" spans="1:5" x14ac:dyDescent="0.2">
      <c r="A315" t="s">
        <v>20</v>
      </c>
      <c r="B315">
        <v>3177</v>
      </c>
      <c r="D315" t="s">
        <v>14</v>
      </c>
      <c r="E315">
        <v>526</v>
      </c>
    </row>
    <row r="316" spans="1:5" x14ac:dyDescent="0.2">
      <c r="A316" t="s">
        <v>20</v>
      </c>
      <c r="B316">
        <v>198</v>
      </c>
      <c r="D316" t="s">
        <v>14</v>
      </c>
      <c r="E316">
        <v>121</v>
      </c>
    </row>
    <row r="317" spans="1:5" x14ac:dyDescent="0.2">
      <c r="A317" t="s">
        <v>20</v>
      </c>
      <c r="B317">
        <v>85</v>
      </c>
      <c r="D317" t="s">
        <v>14</v>
      </c>
      <c r="E317">
        <v>67</v>
      </c>
    </row>
    <row r="318" spans="1:5" x14ac:dyDescent="0.2">
      <c r="A318" t="s">
        <v>20</v>
      </c>
      <c r="B318">
        <v>3596</v>
      </c>
      <c r="D318" t="s">
        <v>14</v>
      </c>
      <c r="E318">
        <v>57</v>
      </c>
    </row>
    <row r="319" spans="1:5" x14ac:dyDescent="0.2">
      <c r="A319" t="s">
        <v>20</v>
      </c>
      <c r="B319">
        <v>244</v>
      </c>
      <c r="D319" t="s">
        <v>14</v>
      </c>
      <c r="E319">
        <v>1229</v>
      </c>
    </row>
    <row r="320" spans="1:5" x14ac:dyDescent="0.2">
      <c r="A320" t="s">
        <v>20</v>
      </c>
      <c r="B320">
        <v>5180</v>
      </c>
      <c r="D320" t="s">
        <v>14</v>
      </c>
      <c r="E320">
        <v>12</v>
      </c>
    </row>
    <row r="321" spans="1:5" x14ac:dyDescent="0.2">
      <c r="A321" t="s">
        <v>20</v>
      </c>
      <c r="B321">
        <v>589</v>
      </c>
      <c r="D321" t="s">
        <v>14</v>
      </c>
      <c r="E321">
        <v>452</v>
      </c>
    </row>
    <row r="322" spans="1:5" x14ac:dyDescent="0.2">
      <c r="A322" t="s">
        <v>20</v>
      </c>
      <c r="B322">
        <v>2725</v>
      </c>
      <c r="D322" t="s">
        <v>14</v>
      </c>
      <c r="E322">
        <v>1886</v>
      </c>
    </row>
    <row r="323" spans="1:5" x14ac:dyDescent="0.2">
      <c r="A323" t="s">
        <v>20</v>
      </c>
      <c r="B323">
        <v>300</v>
      </c>
      <c r="D323" t="s">
        <v>14</v>
      </c>
      <c r="E323">
        <v>1825</v>
      </c>
    </row>
    <row r="324" spans="1:5" x14ac:dyDescent="0.2">
      <c r="A324" t="s">
        <v>20</v>
      </c>
      <c r="B324">
        <v>144</v>
      </c>
      <c r="D324" t="s">
        <v>14</v>
      </c>
      <c r="E324">
        <v>31</v>
      </c>
    </row>
    <row r="325" spans="1:5" x14ac:dyDescent="0.2">
      <c r="A325" t="s">
        <v>20</v>
      </c>
      <c r="B325">
        <v>87</v>
      </c>
      <c r="D325" t="s">
        <v>14</v>
      </c>
      <c r="E325">
        <v>107</v>
      </c>
    </row>
    <row r="326" spans="1:5" x14ac:dyDescent="0.2">
      <c r="A326" t="s">
        <v>20</v>
      </c>
      <c r="B326">
        <v>3116</v>
      </c>
      <c r="D326" t="s">
        <v>14</v>
      </c>
      <c r="E326">
        <v>27</v>
      </c>
    </row>
    <row r="327" spans="1:5" x14ac:dyDescent="0.2">
      <c r="A327" t="s">
        <v>20</v>
      </c>
      <c r="B327">
        <v>909</v>
      </c>
      <c r="D327" t="s">
        <v>14</v>
      </c>
      <c r="E327">
        <v>1221</v>
      </c>
    </row>
    <row r="328" spans="1:5" x14ac:dyDescent="0.2">
      <c r="A328" t="s">
        <v>20</v>
      </c>
      <c r="B328">
        <v>1613</v>
      </c>
      <c r="D328" t="s">
        <v>14</v>
      </c>
      <c r="E328">
        <v>1</v>
      </c>
    </row>
    <row r="329" spans="1:5" x14ac:dyDescent="0.2">
      <c r="A329" t="s">
        <v>20</v>
      </c>
      <c r="B329">
        <v>136</v>
      </c>
      <c r="D329" t="s">
        <v>14</v>
      </c>
      <c r="E329">
        <v>16</v>
      </c>
    </row>
    <row r="330" spans="1:5" x14ac:dyDescent="0.2">
      <c r="A330" t="s">
        <v>20</v>
      </c>
      <c r="B330">
        <v>130</v>
      </c>
      <c r="D330" t="s">
        <v>14</v>
      </c>
      <c r="E330">
        <v>41</v>
      </c>
    </row>
    <row r="331" spans="1:5" x14ac:dyDescent="0.2">
      <c r="A331" t="s">
        <v>20</v>
      </c>
      <c r="B331">
        <v>102</v>
      </c>
      <c r="D331" t="s">
        <v>14</v>
      </c>
      <c r="E331">
        <v>523</v>
      </c>
    </row>
    <row r="332" spans="1:5" x14ac:dyDescent="0.2">
      <c r="A332" t="s">
        <v>20</v>
      </c>
      <c r="B332">
        <v>4006</v>
      </c>
      <c r="D332" t="s">
        <v>14</v>
      </c>
      <c r="E332">
        <v>141</v>
      </c>
    </row>
    <row r="333" spans="1:5" x14ac:dyDescent="0.2">
      <c r="A333" t="s">
        <v>20</v>
      </c>
      <c r="B333">
        <v>1629</v>
      </c>
      <c r="D333" t="s">
        <v>14</v>
      </c>
      <c r="E333">
        <v>52</v>
      </c>
    </row>
    <row r="334" spans="1:5" x14ac:dyDescent="0.2">
      <c r="A334" t="s">
        <v>20</v>
      </c>
      <c r="B334">
        <v>2188</v>
      </c>
      <c r="D334" t="s">
        <v>14</v>
      </c>
      <c r="E334">
        <v>225</v>
      </c>
    </row>
    <row r="335" spans="1:5" x14ac:dyDescent="0.2">
      <c r="A335" t="s">
        <v>20</v>
      </c>
      <c r="B335">
        <v>2409</v>
      </c>
      <c r="D335" t="s">
        <v>14</v>
      </c>
      <c r="E335">
        <v>38</v>
      </c>
    </row>
    <row r="336" spans="1:5" x14ac:dyDescent="0.2">
      <c r="A336" t="s">
        <v>20</v>
      </c>
      <c r="B336">
        <v>194</v>
      </c>
      <c r="D336" t="s">
        <v>14</v>
      </c>
      <c r="E336">
        <v>15</v>
      </c>
    </row>
    <row r="337" spans="1:5" x14ac:dyDescent="0.2">
      <c r="A337" t="s">
        <v>20</v>
      </c>
      <c r="B337">
        <v>1140</v>
      </c>
      <c r="D337" t="s">
        <v>14</v>
      </c>
      <c r="E337">
        <v>37</v>
      </c>
    </row>
    <row r="338" spans="1:5" x14ac:dyDescent="0.2">
      <c r="A338" t="s">
        <v>20</v>
      </c>
      <c r="B338">
        <v>102</v>
      </c>
      <c r="D338" t="s">
        <v>14</v>
      </c>
      <c r="E338">
        <v>112</v>
      </c>
    </row>
    <row r="339" spans="1:5" x14ac:dyDescent="0.2">
      <c r="A339" t="s">
        <v>20</v>
      </c>
      <c r="B339">
        <v>2857</v>
      </c>
      <c r="D339" t="s">
        <v>14</v>
      </c>
      <c r="E339">
        <v>21</v>
      </c>
    </row>
    <row r="340" spans="1:5" x14ac:dyDescent="0.2">
      <c r="A340" t="s">
        <v>20</v>
      </c>
      <c r="B340">
        <v>107</v>
      </c>
      <c r="D340" t="s">
        <v>14</v>
      </c>
      <c r="E340">
        <v>67</v>
      </c>
    </row>
    <row r="341" spans="1:5" x14ac:dyDescent="0.2">
      <c r="A341" t="s">
        <v>20</v>
      </c>
      <c r="B341">
        <v>160</v>
      </c>
      <c r="D341" t="s">
        <v>14</v>
      </c>
      <c r="E341">
        <v>78</v>
      </c>
    </row>
    <row r="342" spans="1:5" x14ac:dyDescent="0.2">
      <c r="A342" t="s">
        <v>20</v>
      </c>
      <c r="B342">
        <v>2230</v>
      </c>
      <c r="D342" t="s">
        <v>14</v>
      </c>
      <c r="E342">
        <v>67</v>
      </c>
    </row>
    <row r="343" spans="1:5" x14ac:dyDescent="0.2">
      <c r="A343" t="s">
        <v>20</v>
      </c>
      <c r="B343">
        <v>316</v>
      </c>
      <c r="D343" t="s">
        <v>14</v>
      </c>
      <c r="E343">
        <v>263</v>
      </c>
    </row>
    <row r="344" spans="1:5" x14ac:dyDescent="0.2">
      <c r="A344" t="s">
        <v>20</v>
      </c>
      <c r="B344">
        <v>117</v>
      </c>
      <c r="D344" t="s">
        <v>14</v>
      </c>
      <c r="E344">
        <v>1691</v>
      </c>
    </row>
    <row r="345" spans="1:5" x14ac:dyDescent="0.2">
      <c r="A345" t="s">
        <v>20</v>
      </c>
      <c r="B345">
        <v>6406</v>
      </c>
      <c r="D345" t="s">
        <v>14</v>
      </c>
      <c r="E345">
        <v>181</v>
      </c>
    </row>
    <row r="346" spans="1:5" x14ac:dyDescent="0.2">
      <c r="A346" t="s">
        <v>20</v>
      </c>
      <c r="B346">
        <v>192</v>
      </c>
      <c r="D346" t="s">
        <v>14</v>
      </c>
      <c r="E346">
        <v>13</v>
      </c>
    </row>
    <row r="347" spans="1:5" x14ac:dyDescent="0.2">
      <c r="A347" t="s">
        <v>20</v>
      </c>
      <c r="B347">
        <v>26</v>
      </c>
      <c r="D347" t="s">
        <v>14</v>
      </c>
      <c r="E347">
        <v>1</v>
      </c>
    </row>
    <row r="348" spans="1:5" x14ac:dyDescent="0.2">
      <c r="A348" t="s">
        <v>20</v>
      </c>
      <c r="B348">
        <v>723</v>
      </c>
      <c r="D348" t="s">
        <v>14</v>
      </c>
      <c r="E348">
        <v>21</v>
      </c>
    </row>
    <row r="349" spans="1:5" x14ac:dyDescent="0.2">
      <c r="A349" t="s">
        <v>20</v>
      </c>
      <c r="B349">
        <v>170</v>
      </c>
      <c r="D349" t="s">
        <v>14</v>
      </c>
      <c r="E349">
        <v>830</v>
      </c>
    </row>
    <row r="350" spans="1:5" x14ac:dyDescent="0.2">
      <c r="A350" t="s">
        <v>20</v>
      </c>
      <c r="B350">
        <v>238</v>
      </c>
      <c r="D350" t="s">
        <v>14</v>
      </c>
      <c r="E350">
        <v>130</v>
      </c>
    </row>
    <row r="351" spans="1:5" x14ac:dyDescent="0.2">
      <c r="A351" t="s">
        <v>20</v>
      </c>
      <c r="B351">
        <v>55</v>
      </c>
      <c r="D351" t="s">
        <v>14</v>
      </c>
      <c r="E351">
        <v>55</v>
      </c>
    </row>
    <row r="352" spans="1:5" x14ac:dyDescent="0.2">
      <c r="A352" t="s">
        <v>20</v>
      </c>
      <c r="B352">
        <v>128</v>
      </c>
      <c r="D352" t="s">
        <v>14</v>
      </c>
      <c r="E352">
        <v>114</v>
      </c>
    </row>
    <row r="353" spans="1:5" x14ac:dyDescent="0.2">
      <c r="A353" t="s">
        <v>20</v>
      </c>
      <c r="B353">
        <v>2144</v>
      </c>
      <c r="D353" t="s">
        <v>14</v>
      </c>
      <c r="E353">
        <v>594</v>
      </c>
    </row>
    <row r="354" spans="1:5" x14ac:dyDescent="0.2">
      <c r="A354" t="s">
        <v>20</v>
      </c>
      <c r="B354">
        <v>2693</v>
      </c>
      <c r="D354" t="s">
        <v>14</v>
      </c>
      <c r="E354">
        <v>24</v>
      </c>
    </row>
    <row r="355" spans="1:5" x14ac:dyDescent="0.2">
      <c r="A355" t="s">
        <v>20</v>
      </c>
      <c r="B355">
        <v>432</v>
      </c>
      <c r="D355" t="s">
        <v>14</v>
      </c>
      <c r="E355">
        <v>252</v>
      </c>
    </row>
    <row r="356" spans="1:5" x14ac:dyDescent="0.2">
      <c r="A356" t="s">
        <v>20</v>
      </c>
      <c r="B356">
        <v>189</v>
      </c>
      <c r="D356" t="s">
        <v>14</v>
      </c>
      <c r="E356">
        <v>67</v>
      </c>
    </row>
    <row r="357" spans="1:5" x14ac:dyDescent="0.2">
      <c r="A357" t="s">
        <v>20</v>
      </c>
      <c r="B357">
        <v>154</v>
      </c>
      <c r="D357" t="s">
        <v>14</v>
      </c>
      <c r="E357">
        <v>742</v>
      </c>
    </row>
    <row r="358" spans="1:5" x14ac:dyDescent="0.2">
      <c r="A358" t="s">
        <v>20</v>
      </c>
      <c r="B358">
        <v>96</v>
      </c>
      <c r="D358" t="s">
        <v>14</v>
      </c>
      <c r="E358">
        <v>75</v>
      </c>
    </row>
    <row r="359" spans="1:5" x14ac:dyDescent="0.2">
      <c r="A359" t="s">
        <v>20</v>
      </c>
      <c r="B359">
        <v>3063</v>
      </c>
      <c r="D359" t="s">
        <v>14</v>
      </c>
      <c r="E359">
        <v>4405</v>
      </c>
    </row>
    <row r="360" spans="1:5" x14ac:dyDescent="0.2">
      <c r="A360" t="s">
        <v>20</v>
      </c>
      <c r="B360">
        <v>2266</v>
      </c>
      <c r="D360" t="s">
        <v>14</v>
      </c>
      <c r="E360">
        <v>92</v>
      </c>
    </row>
    <row r="361" spans="1:5" x14ac:dyDescent="0.2">
      <c r="A361" t="s">
        <v>20</v>
      </c>
      <c r="B361">
        <v>194</v>
      </c>
      <c r="D361" t="s">
        <v>14</v>
      </c>
      <c r="E361">
        <v>64</v>
      </c>
    </row>
    <row r="362" spans="1:5" x14ac:dyDescent="0.2">
      <c r="A362" t="s">
        <v>20</v>
      </c>
      <c r="B362">
        <v>129</v>
      </c>
      <c r="D362" t="s">
        <v>14</v>
      </c>
      <c r="E362">
        <v>64</v>
      </c>
    </row>
    <row r="363" spans="1:5" x14ac:dyDescent="0.2">
      <c r="A363" t="s">
        <v>20</v>
      </c>
      <c r="B363">
        <v>375</v>
      </c>
      <c r="D363" t="s">
        <v>14</v>
      </c>
      <c r="E363">
        <v>842</v>
      </c>
    </row>
    <row r="364" spans="1:5" x14ac:dyDescent="0.2">
      <c r="A364" t="s">
        <v>20</v>
      </c>
      <c r="B364">
        <v>409</v>
      </c>
      <c r="D364" t="s">
        <v>14</v>
      </c>
      <c r="E364">
        <v>112</v>
      </c>
    </row>
    <row r="365" spans="1:5" x14ac:dyDescent="0.2">
      <c r="A365" t="s">
        <v>20</v>
      </c>
      <c r="B365">
        <v>234</v>
      </c>
      <c r="D365" t="s">
        <v>14</v>
      </c>
      <c r="E365">
        <v>374</v>
      </c>
    </row>
    <row r="366" spans="1:5" x14ac:dyDescent="0.2">
      <c r="A366" t="s">
        <v>20</v>
      </c>
      <c r="B366">
        <v>3016</v>
      </c>
    </row>
    <row r="367" spans="1:5" x14ac:dyDescent="0.2">
      <c r="A367" t="s">
        <v>20</v>
      </c>
      <c r="B367">
        <v>264</v>
      </c>
    </row>
    <row r="368" spans="1:5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autoFilter ref="A1:E566" xr:uid="{112DD6B3-AF47-694C-B8A2-B9758C829F60}"/>
  <conditionalFormatting sqref="A1:A10481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A566">
    <cfRule type="containsText" dxfId="7" priority="7" operator="containsText" text="live">
      <formula>NOT(ISERROR(SEARCH("live",A2)))</formula>
    </cfRule>
    <cfRule type="containsText" dxfId="6" priority="8" operator="containsText" text="canceled">
      <formula>NOT(ISERROR(SEARCH("canceled",A2)))</formula>
    </cfRule>
    <cfRule type="containsText" dxfId="5" priority="9" operator="containsText" text="failed">
      <formula>NOT(ISERROR(SEARCH("failed",A2)))</formula>
    </cfRule>
    <cfRule type="containsText" dxfId="4" priority="10" operator="containsText" text="successful">
      <formula>NOT(ISERROR(SEARCH("successful",A2)))</formula>
    </cfRule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D36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365">
    <cfRule type="containsText" dxfId="3" priority="1" operator="containsText" text="live">
      <formula>NOT(ISERROR(SEARCH("live",D2)))</formula>
    </cfRule>
    <cfRule type="containsText" dxfId="2" priority="2" operator="containsText" text="canceled">
      <formula>NOT(ISERROR(SEARCH("canceled",D2)))</formula>
    </cfRule>
    <cfRule type="containsText" dxfId="1" priority="3" operator="containsText" text="failed">
      <formula>NOT(ISERROR(SEARCH("failed",D2)))</formula>
    </cfRule>
    <cfRule type="containsText" dxfId="0" priority="4" operator="containsText" text="successful">
      <formula>NOT(ISERROR(SEARCH("successful",D2)))</formula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Crowdfunding</vt:lpstr>
      <vt:lpstr>Category</vt:lpstr>
      <vt:lpstr>Subcategory</vt:lpstr>
      <vt:lpstr>Country</vt:lpstr>
      <vt:lpstr>Outcome vs Years</vt:lpstr>
      <vt:lpstr>Countifs</vt:lpstr>
      <vt:lpstr>Statistical Analysis</vt:lpstr>
      <vt:lpstr>failed</vt:lpstr>
      <vt:lpstr>successful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LiNa Blanco</cp:lastModifiedBy>
  <dcterms:created xsi:type="dcterms:W3CDTF">2021-09-29T18:52:28Z</dcterms:created>
  <dcterms:modified xsi:type="dcterms:W3CDTF">2024-04-22T22:58:03Z</dcterms:modified>
</cp:coreProperties>
</file>