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PycharmProjects\covidScraper\final\"/>
    </mc:Choice>
  </mc:AlternateContent>
  <xr:revisionPtr revIDLastSave="0" documentId="13_ncr:1_{CEE29B03-E961-4EFF-A8C5-3C5454E8187F}" xr6:coauthVersionLast="36" xr6:coauthVersionMax="36" xr10:uidLastSave="{00000000-0000-0000-0000-000000000000}"/>
  <bookViews>
    <workbookView xWindow="0" yWindow="0" windowWidth="11436" windowHeight="6324" xr2:uid="{D1078D83-E48A-482D-9D69-51C8D4FF6ACD}"/>
  </bookViews>
  <sheets>
    <sheet name="nys_cluster_extrapolate" sheetId="4" r:id="rId1"/>
    <sheet name="nys_cluster" sheetId="1" r:id="rId2"/>
    <sheet name="Sheet1" sheetId="3" r:id="rId3"/>
    <sheet name="Sheet1 (2)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4" i="4" l="1"/>
  <c r="B144" i="4"/>
  <c r="C144" i="4"/>
  <c r="F144" i="4"/>
  <c r="G144" i="4"/>
  <c r="J144" i="4"/>
  <c r="K144" i="4"/>
  <c r="L144" i="4"/>
  <c r="M144" i="4"/>
  <c r="N144" i="4"/>
  <c r="O144" i="4"/>
  <c r="P144" i="4"/>
  <c r="R144" i="4" s="1"/>
  <c r="E144" i="4" s="1"/>
  <c r="Q144" i="4"/>
  <c r="A145" i="4"/>
  <c r="B145" i="4"/>
  <c r="C145" i="4"/>
  <c r="F145" i="4"/>
  <c r="G145" i="4"/>
  <c r="J145" i="4"/>
  <c r="K145" i="4"/>
  <c r="L145" i="4"/>
  <c r="M145" i="4"/>
  <c r="N145" i="4"/>
  <c r="O145" i="4"/>
  <c r="P145" i="4"/>
  <c r="Q145" i="4" s="1"/>
  <c r="R145" i="4"/>
  <c r="E145" i="4" s="1"/>
  <c r="A145" i="1"/>
  <c r="C145" i="1"/>
  <c r="G145" i="1"/>
  <c r="H145" i="1"/>
  <c r="I145" i="1"/>
  <c r="N145" i="1"/>
  <c r="J145" i="1" s="1"/>
  <c r="O145" i="1"/>
  <c r="A144" i="1"/>
  <c r="C144" i="1"/>
  <c r="G144" i="1"/>
  <c r="H144" i="1"/>
  <c r="I144" i="1"/>
  <c r="N144" i="1"/>
  <c r="J144" i="1" s="1"/>
  <c r="O144" i="1"/>
  <c r="I144" i="4" l="1"/>
  <c r="I145" i="4"/>
  <c r="A143" i="1"/>
  <c r="C143" i="1"/>
  <c r="C143" i="4" s="1"/>
  <c r="G143" i="1"/>
  <c r="G143" i="4" s="1"/>
  <c r="H143" i="1"/>
  <c r="I143" i="1"/>
  <c r="N143" i="1"/>
  <c r="N143" i="4" s="1"/>
  <c r="O143" i="1"/>
  <c r="O143" i="4" s="1"/>
  <c r="A143" i="4"/>
  <c r="B143" i="4"/>
  <c r="F143" i="4"/>
  <c r="K143" i="4"/>
  <c r="L143" i="4"/>
  <c r="M143" i="4"/>
  <c r="J143" i="1" l="1"/>
  <c r="J143" i="4" s="1"/>
  <c r="P143" i="4"/>
  <c r="B142" i="4"/>
  <c r="F142" i="4"/>
  <c r="Q143" i="4" l="1"/>
  <c r="R143" i="4"/>
  <c r="E143" i="4" s="1"/>
  <c r="I143" i="4" s="1"/>
  <c r="A142" i="1"/>
  <c r="C142" i="1"/>
  <c r="C142" i="4" s="1"/>
  <c r="G142" i="1"/>
  <c r="G142" i="4" s="1"/>
  <c r="H142" i="1"/>
  <c r="I142" i="1"/>
  <c r="N142" i="1"/>
  <c r="J142" i="1" s="1"/>
  <c r="J142" i="4" s="1"/>
  <c r="O142" i="1"/>
  <c r="O142" i="4" s="1"/>
  <c r="A142" i="4"/>
  <c r="K142" i="4"/>
  <c r="L142" i="4"/>
  <c r="M142" i="4"/>
  <c r="P142" i="4" l="1"/>
  <c r="N142" i="4"/>
  <c r="A141" i="1"/>
  <c r="C141" i="1"/>
  <c r="P141" i="4" s="1"/>
  <c r="G141" i="1"/>
  <c r="G141" i="4" s="1"/>
  <c r="H141" i="1"/>
  <c r="I141" i="1"/>
  <c r="N141" i="1"/>
  <c r="N141" i="4" s="1"/>
  <c r="O141" i="1"/>
  <c r="O141" i="4" s="1"/>
  <c r="A141" i="4"/>
  <c r="B141" i="4"/>
  <c r="F141" i="4"/>
  <c r="K141" i="4"/>
  <c r="L141" i="4"/>
  <c r="M141" i="4"/>
  <c r="Q142" i="4" l="1"/>
  <c r="R142" i="4"/>
  <c r="E142" i="4" s="1"/>
  <c r="I142" i="4" s="1"/>
  <c r="J141" i="1"/>
  <c r="J141" i="4" s="1"/>
  <c r="C141" i="4"/>
  <c r="R141" i="4"/>
  <c r="E141" i="4" s="1"/>
  <c r="I141" i="4" s="1"/>
  <c r="Q141" i="4"/>
  <c r="A140" i="1"/>
  <c r="C140" i="1"/>
  <c r="P140" i="4" s="1"/>
  <c r="G140" i="1"/>
  <c r="G140" i="4" s="1"/>
  <c r="H140" i="1"/>
  <c r="I140" i="1"/>
  <c r="N140" i="1"/>
  <c r="J140" i="1" s="1"/>
  <c r="J140" i="4" s="1"/>
  <c r="O140" i="1"/>
  <c r="O140" i="4" s="1"/>
  <c r="A140" i="4"/>
  <c r="B140" i="4"/>
  <c r="F140" i="4"/>
  <c r="K140" i="4"/>
  <c r="L140" i="4"/>
  <c r="M140" i="4"/>
  <c r="N140" i="4" l="1"/>
  <c r="C140" i="4"/>
  <c r="R140" i="4"/>
  <c r="E140" i="4" s="1"/>
  <c r="I140" i="4" s="1"/>
  <c r="Q140" i="4"/>
  <c r="A139" i="1"/>
  <c r="C139" i="1"/>
  <c r="P139" i="4" s="1"/>
  <c r="G139" i="1"/>
  <c r="G139" i="4" s="1"/>
  <c r="H139" i="1"/>
  <c r="I139" i="1"/>
  <c r="N139" i="1"/>
  <c r="J139" i="1" s="1"/>
  <c r="J139" i="4" s="1"/>
  <c r="O139" i="1"/>
  <c r="O139" i="4" s="1"/>
  <c r="A139" i="4"/>
  <c r="B139" i="4"/>
  <c r="F139" i="4"/>
  <c r="K139" i="4"/>
  <c r="L139" i="4"/>
  <c r="M139" i="4"/>
  <c r="N139" i="4" l="1"/>
  <c r="Q139" i="4"/>
  <c r="R139" i="4"/>
  <c r="E139" i="4" s="1"/>
  <c r="I139" i="4" s="1"/>
  <c r="C139" i="4"/>
  <c r="A138" i="1"/>
  <c r="C138" i="1"/>
  <c r="P138" i="4" s="1"/>
  <c r="G138" i="1"/>
  <c r="H138" i="1"/>
  <c r="I138" i="1"/>
  <c r="N138" i="1"/>
  <c r="J138" i="1" s="1"/>
  <c r="J138" i="4" s="1"/>
  <c r="O138" i="1"/>
  <c r="O138" i="4" s="1"/>
  <c r="A138" i="4"/>
  <c r="B138" i="4"/>
  <c r="F138" i="4"/>
  <c r="G138" i="4"/>
  <c r="K138" i="4"/>
  <c r="L138" i="4"/>
  <c r="M138" i="4"/>
  <c r="C138" i="4" l="1"/>
  <c r="R138" i="4"/>
  <c r="E138" i="4" s="1"/>
  <c r="I138" i="4" s="1"/>
  <c r="Q138" i="4"/>
  <c r="N138" i="4"/>
  <c r="B137" i="4"/>
  <c r="A137" i="1" l="1"/>
  <c r="C137" i="1"/>
  <c r="P137" i="4" s="1"/>
  <c r="G137" i="1"/>
  <c r="G137" i="4" s="1"/>
  <c r="H137" i="1"/>
  <c r="I137" i="1"/>
  <c r="N137" i="1"/>
  <c r="J137" i="1" s="1"/>
  <c r="J137" i="4" s="1"/>
  <c r="O137" i="1"/>
  <c r="O137" i="4" s="1"/>
  <c r="A137" i="4"/>
  <c r="F137" i="4"/>
  <c r="K137" i="4"/>
  <c r="L137" i="4"/>
  <c r="M137" i="4"/>
  <c r="Q137" i="4" l="1"/>
  <c r="R137" i="4"/>
  <c r="E137" i="4" s="1"/>
  <c r="I137" i="4" s="1"/>
  <c r="C137" i="4"/>
  <c r="N137" i="4"/>
  <c r="A136" i="1"/>
  <c r="C136" i="1"/>
  <c r="C136" i="4" s="1"/>
  <c r="G136" i="1"/>
  <c r="G136" i="4" s="1"/>
  <c r="H136" i="1"/>
  <c r="I136" i="1"/>
  <c r="N136" i="1"/>
  <c r="N136" i="4" s="1"/>
  <c r="O136" i="1"/>
  <c r="O136" i="4" s="1"/>
  <c r="A136" i="4"/>
  <c r="B136" i="4"/>
  <c r="F136" i="4"/>
  <c r="K136" i="4"/>
  <c r="L136" i="4"/>
  <c r="M136" i="4"/>
  <c r="P136" i="4" l="1"/>
  <c r="J136" i="1"/>
  <c r="J136" i="4" s="1"/>
  <c r="A135" i="1"/>
  <c r="C135" i="1"/>
  <c r="P135" i="4" s="1"/>
  <c r="G135" i="1"/>
  <c r="G135" i="4" s="1"/>
  <c r="H135" i="1"/>
  <c r="I135" i="1"/>
  <c r="N135" i="1"/>
  <c r="J135" i="1" s="1"/>
  <c r="J135" i="4" s="1"/>
  <c r="O135" i="1"/>
  <c r="O135" i="4" s="1"/>
  <c r="A135" i="4"/>
  <c r="B135" i="4"/>
  <c r="C135" i="4"/>
  <c r="F135" i="4"/>
  <c r="K135" i="4"/>
  <c r="L135" i="4"/>
  <c r="M135" i="4"/>
  <c r="R136" i="4" l="1"/>
  <c r="E136" i="4" s="1"/>
  <c r="I136" i="4" s="1"/>
  <c r="Q136" i="4"/>
  <c r="N135" i="4"/>
  <c r="Q135" i="4"/>
  <c r="R135" i="4"/>
  <c r="E135" i="4" s="1"/>
  <c r="I135" i="4" s="1"/>
  <c r="A134" i="1"/>
  <c r="C134" i="1"/>
  <c r="P134" i="4" s="1"/>
  <c r="G134" i="1"/>
  <c r="G134" i="4" s="1"/>
  <c r="H134" i="1"/>
  <c r="I134" i="1"/>
  <c r="N134" i="1"/>
  <c r="N134" i="4" s="1"/>
  <c r="O134" i="1"/>
  <c r="O134" i="4" s="1"/>
  <c r="A134" i="4"/>
  <c r="B134" i="4"/>
  <c r="C134" i="4"/>
  <c r="F134" i="4"/>
  <c r="K134" i="4"/>
  <c r="L134" i="4"/>
  <c r="M134" i="4"/>
  <c r="J134" i="1" l="1"/>
  <c r="J134" i="4" s="1"/>
  <c r="Q134" i="4"/>
  <c r="R134" i="4"/>
  <c r="E134" i="4" s="1"/>
  <c r="I134" i="4" s="1"/>
  <c r="A133" i="1"/>
  <c r="C133" i="1"/>
  <c r="C133" i="4" s="1"/>
  <c r="G133" i="1"/>
  <c r="G133" i="4" s="1"/>
  <c r="H133" i="1"/>
  <c r="I133" i="1"/>
  <c r="N133" i="1"/>
  <c r="J133" i="1" s="1"/>
  <c r="J133" i="4" s="1"/>
  <c r="O133" i="1"/>
  <c r="O133" i="4" s="1"/>
  <c r="A133" i="4"/>
  <c r="B133" i="4"/>
  <c r="F133" i="4"/>
  <c r="K133" i="4"/>
  <c r="L133" i="4"/>
  <c r="M133" i="4"/>
  <c r="N133" i="4" l="1"/>
  <c r="P133" i="4"/>
  <c r="A132" i="1"/>
  <c r="C132" i="1"/>
  <c r="P132" i="4" s="1"/>
  <c r="G132" i="1"/>
  <c r="G132" i="4" s="1"/>
  <c r="H132" i="1"/>
  <c r="I132" i="1"/>
  <c r="N132" i="1"/>
  <c r="N132" i="4" s="1"/>
  <c r="O132" i="1"/>
  <c r="O132" i="4" s="1"/>
  <c r="A132" i="4"/>
  <c r="B132" i="4"/>
  <c r="F132" i="4"/>
  <c r="K132" i="4"/>
  <c r="L132" i="4"/>
  <c r="M132" i="4"/>
  <c r="R133" i="4" l="1"/>
  <c r="E133" i="4" s="1"/>
  <c r="I133" i="4" s="1"/>
  <c r="Q133" i="4"/>
  <c r="C132" i="4"/>
  <c r="R132" i="4"/>
  <c r="E132" i="4" s="1"/>
  <c r="I132" i="4" s="1"/>
  <c r="Q132" i="4"/>
  <c r="J132" i="1"/>
  <c r="J132" i="4" s="1"/>
  <c r="A131" i="1"/>
  <c r="C131" i="1"/>
  <c r="C131" i="4" s="1"/>
  <c r="G131" i="1"/>
  <c r="G131" i="4" s="1"/>
  <c r="H131" i="1"/>
  <c r="I131" i="1"/>
  <c r="N131" i="1"/>
  <c r="J131" i="1" s="1"/>
  <c r="J131" i="4" s="1"/>
  <c r="O131" i="1"/>
  <c r="O131" i="4" s="1"/>
  <c r="A131" i="4"/>
  <c r="B131" i="4"/>
  <c r="F131" i="4"/>
  <c r="K131" i="4"/>
  <c r="L131" i="4"/>
  <c r="M131" i="4"/>
  <c r="N131" i="4" l="1"/>
  <c r="P131" i="4"/>
  <c r="Q131" i="4" s="1"/>
  <c r="A130" i="1"/>
  <c r="C130" i="1"/>
  <c r="C130" i="4" s="1"/>
  <c r="G130" i="1"/>
  <c r="G130" i="4" s="1"/>
  <c r="H130" i="1"/>
  <c r="I130" i="1"/>
  <c r="N130" i="1"/>
  <c r="N130" i="4" s="1"/>
  <c r="O130" i="1"/>
  <c r="O130" i="4" s="1"/>
  <c r="A130" i="4"/>
  <c r="B130" i="4"/>
  <c r="F130" i="4"/>
  <c r="K130" i="4"/>
  <c r="L130" i="4"/>
  <c r="M130" i="4"/>
  <c r="R131" i="4" l="1"/>
  <c r="E131" i="4" s="1"/>
  <c r="I131" i="4" s="1"/>
  <c r="J130" i="1"/>
  <c r="J130" i="4" s="1"/>
  <c r="P130" i="4"/>
  <c r="A129" i="1"/>
  <c r="C129" i="1"/>
  <c r="C129" i="4" s="1"/>
  <c r="G129" i="1"/>
  <c r="H129" i="1"/>
  <c r="I129" i="1"/>
  <c r="N129" i="1"/>
  <c r="J129" i="1" s="1"/>
  <c r="J129" i="4" s="1"/>
  <c r="O129" i="1"/>
  <c r="O129" i="4" s="1"/>
  <c r="A129" i="4"/>
  <c r="B129" i="4"/>
  <c r="F129" i="4"/>
  <c r="G129" i="4"/>
  <c r="K129" i="4"/>
  <c r="L129" i="4"/>
  <c r="M129" i="4"/>
  <c r="Q130" i="4" l="1"/>
  <c r="R130" i="4"/>
  <c r="E130" i="4" s="1"/>
  <c r="I130" i="4" s="1"/>
  <c r="P129" i="4"/>
  <c r="N129" i="4"/>
  <c r="A128" i="1"/>
  <c r="C128" i="1"/>
  <c r="C128" i="4" s="1"/>
  <c r="G128" i="1"/>
  <c r="G128" i="4" s="1"/>
  <c r="H128" i="1"/>
  <c r="I128" i="1"/>
  <c r="N128" i="1"/>
  <c r="J128" i="1" s="1"/>
  <c r="J128" i="4" s="1"/>
  <c r="O128" i="1"/>
  <c r="O128" i="4" s="1"/>
  <c r="A128" i="4"/>
  <c r="B128" i="4"/>
  <c r="F128" i="4"/>
  <c r="K128" i="4"/>
  <c r="L128" i="4"/>
  <c r="M128" i="4"/>
  <c r="R129" i="4" l="1"/>
  <c r="E129" i="4" s="1"/>
  <c r="I129" i="4" s="1"/>
  <c r="Q129" i="4"/>
  <c r="N128" i="4"/>
  <c r="P128" i="4"/>
  <c r="A127" i="1"/>
  <c r="C127" i="1"/>
  <c r="C127" i="4" s="1"/>
  <c r="G127" i="1"/>
  <c r="H127" i="1"/>
  <c r="I127" i="1"/>
  <c r="N127" i="1"/>
  <c r="J127" i="1" s="1"/>
  <c r="J127" i="4" s="1"/>
  <c r="O127" i="1"/>
  <c r="O127" i="4" s="1"/>
  <c r="A127" i="4"/>
  <c r="B127" i="4"/>
  <c r="F127" i="4"/>
  <c r="G127" i="4"/>
  <c r="K127" i="4"/>
  <c r="L127" i="4"/>
  <c r="M127" i="4"/>
  <c r="N127" i="4"/>
  <c r="P127" i="4"/>
  <c r="Q127" i="4"/>
  <c r="R127" i="4"/>
  <c r="E127" i="4" s="1"/>
  <c r="I127" i="4" s="1"/>
  <c r="R128" i="4" l="1"/>
  <c r="E128" i="4" s="1"/>
  <c r="I128" i="4" s="1"/>
  <c r="Q128" i="4"/>
  <c r="K126" i="4"/>
  <c r="L126" i="4"/>
  <c r="M126" i="4"/>
  <c r="A126" i="4" l="1"/>
  <c r="B126" i="4"/>
  <c r="C126" i="4"/>
  <c r="F126" i="4"/>
  <c r="G126" i="4"/>
  <c r="P126" i="4"/>
  <c r="Q126" i="4"/>
  <c r="R126" i="4"/>
  <c r="E126" i="4" s="1"/>
  <c r="I126" i="4" s="1"/>
  <c r="A126" i="1"/>
  <c r="C126" i="1"/>
  <c r="G126" i="1"/>
  <c r="H126" i="1"/>
  <c r="I126" i="1"/>
  <c r="N126" i="1"/>
  <c r="J126" i="1" s="1"/>
  <c r="J126" i="4" s="1"/>
  <c r="O126" i="1"/>
  <c r="O126" i="4" s="1"/>
  <c r="N126" i="4" l="1"/>
  <c r="A125" i="4"/>
  <c r="B125" i="4"/>
  <c r="C125" i="4"/>
  <c r="F125" i="4"/>
  <c r="G125" i="4"/>
  <c r="J125" i="4"/>
  <c r="K125" i="4"/>
  <c r="L125" i="4"/>
  <c r="M125" i="4"/>
  <c r="N125" i="4"/>
  <c r="O125" i="4"/>
  <c r="P125" i="4"/>
  <c r="Q125" i="4" s="1"/>
  <c r="A125" i="1"/>
  <c r="C125" i="1"/>
  <c r="G125" i="1"/>
  <c r="H125" i="1"/>
  <c r="I125" i="1"/>
  <c r="N125" i="1"/>
  <c r="J125" i="1" s="1"/>
  <c r="O125" i="1"/>
  <c r="R125" i="4" l="1"/>
  <c r="E125" i="4" s="1"/>
  <c r="I125" i="4" s="1"/>
  <c r="A124" i="1"/>
  <c r="C124" i="1"/>
  <c r="P124" i="4" s="1"/>
  <c r="G124" i="1"/>
  <c r="G124" i="4" s="1"/>
  <c r="H124" i="1"/>
  <c r="I124" i="1"/>
  <c r="N124" i="1"/>
  <c r="N124" i="4" s="1"/>
  <c r="O124" i="1"/>
  <c r="O124" i="4" s="1"/>
  <c r="A124" i="4"/>
  <c r="B124" i="4"/>
  <c r="F124" i="4"/>
  <c r="K124" i="4"/>
  <c r="L124" i="4"/>
  <c r="M124" i="4"/>
  <c r="C124" i="4" l="1"/>
  <c r="J124" i="1"/>
  <c r="J124" i="4" s="1"/>
  <c r="Q124" i="4"/>
  <c r="R124" i="4"/>
  <c r="E124" i="4" s="1"/>
  <c r="I124" i="4" s="1"/>
  <c r="K122" i="4"/>
  <c r="K123" i="4"/>
  <c r="A123" i="4"/>
  <c r="B123" i="4"/>
  <c r="C123" i="4"/>
  <c r="F123" i="4"/>
  <c r="G123" i="4"/>
  <c r="J123" i="4"/>
  <c r="L123" i="4"/>
  <c r="M123" i="4"/>
  <c r="N123" i="4"/>
  <c r="O123" i="4"/>
  <c r="P123" i="4"/>
  <c r="Q123" i="4"/>
  <c r="R123" i="4"/>
  <c r="E123" i="4" s="1"/>
  <c r="I123" i="4" s="1"/>
  <c r="A123" i="1"/>
  <c r="C123" i="1"/>
  <c r="G123" i="1"/>
  <c r="H123" i="1"/>
  <c r="I123" i="1"/>
  <c r="N123" i="1"/>
  <c r="O123" i="1"/>
  <c r="J123" i="1" l="1"/>
  <c r="A122" i="1"/>
  <c r="C122" i="1"/>
  <c r="P122" i="4" s="1"/>
  <c r="G122" i="1"/>
  <c r="G122" i="4" s="1"/>
  <c r="H122" i="1"/>
  <c r="I122" i="1"/>
  <c r="N122" i="1"/>
  <c r="J122" i="1" s="1"/>
  <c r="J122" i="4" s="1"/>
  <c r="O122" i="1"/>
  <c r="O122" i="4" s="1"/>
  <c r="A122" i="4"/>
  <c r="B122" i="4"/>
  <c r="F122" i="4"/>
  <c r="L122" i="4"/>
  <c r="M122" i="4"/>
  <c r="N122" i="4" l="1"/>
  <c r="R122" i="4"/>
  <c r="E122" i="4" s="1"/>
  <c r="I122" i="4" s="1"/>
  <c r="Q122" i="4"/>
  <c r="C122" i="4"/>
  <c r="A121" i="4"/>
  <c r="B121" i="4"/>
  <c r="C121" i="4"/>
  <c r="F121" i="4"/>
  <c r="G121" i="4"/>
  <c r="J121" i="4"/>
  <c r="K121" i="4"/>
  <c r="L121" i="4"/>
  <c r="M121" i="4"/>
  <c r="N121" i="4"/>
  <c r="O121" i="4"/>
  <c r="P121" i="4"/>
  <c r="Q121" i="4"/>
  <c r="R121" i="4"/>
  <c r="E121" i="4" s="1"/>
  <c r="I121" i="4" s="1"/>
  <c r="A121" i="1"/>
  <c r="C121" i="1"/>
  <c r="G121" i="1"/>
  <c r="H121" i="1"/>
  <c r="I121" i="1"/>
  <c r="N121" i="1"/>
  <c r="J121" i="1" s="1"/>
  <c r="O121" i="1"/>
  <c r="A120" i="1" l="1"/>
  <c r="A120" i="4" s="1"/>
  <c r="C120" i="1"/>
  <c r="C120" i="4" s="1"/>
  <c r="G120" i="1"/>
  <c r="G120" i="4" s="1"/>
  <c r="H120" i="1"/>
  <c r="I120" i="1"/>
  <c r="N120" i="1"/>
  <c r="J120" i="1" s="1"/>
  <c r="J120" i="4" s="1"/>
  <c r="O120" i="1"/>
  <c r="O120" i="4" s="1"/>
  <c r="B120" i="4"/>
  <c r="F120" i="4"/>
  <c r="K120" i="4"/>
  <c r="L120" i="4"/>
  <c r="M120" i="4"/>
  <c r="N120" i="4" l="1"/>
  <c r="P120" i="4"/>
  <c r="A119" i="4"/>
  <c r="B119" i="4"/>
  <c r="F119" i="4"/>
  <c r="K119" i="4"/>
  <c r="L119" i="4"/>
  <c r="M119" i="4"/>
  <c r="A119" i="1"/>
  <c r="C119" i="1"/>
  <c r="C119" i="4" s="1"/>
  <c r="G119" i="1"/>
  <c r="G119" i="4" s="1"/>
  <c r="H119" i="1"/>
  <c r="I119" i="1"/>
  <c r="N119" i="1"/>
  <c r="J119" i="1" s="1"/>
  <c r="J119" i="4" s="1"/>
  <c r="O119" i="1"/>
  <c r="O119" i="4" s="1"/>
  <c r="Q120" i="4" l="1"/>
  <c r="R120" i="4"/>
  <c r="E120" i="4" s="1"/>
  <c r="I120" i="4" s="1"/>
  <c r="N119" i="4"/>
  <c r="P119" i="4"/>
  <c r="A118" i="4"/>
  <c r="B118" i="4"/>
  <c r="C118" i="4"/>
  <c r="F118" i="4"/>
  <c r="G118" i="4"/>
  <c r="K118" i="4"/>
  <c r="L118" i="4"/>
  <c r="M118" i="4"/>
  <c r="P118" i="4"/>
  <c r="Q118" i="4"/>
  <c r="R118" i="4"/>
  <c r="E118" i="4" s="1"/>
  <c r="I118" i="4" s="1"/>
  <c r="A118" i="1"/>
  <c r="C118" i="1"/>
  <c r="G118" i="1"/>
  <c r="H118" i="1"/>
  <c r="I118" i="1"/>
  <c r="N118" i="1"/>
  <c r="J118" i="1" s="1"/>
  <c r="J118" i="4" s="1"/>
  <c r="O118" i="1"/>
  <c r="O118" i="4" s="1"/>
  <c r="Q119" i="4" l="1"/>
  <c r="R119" i="4"/>
  <c r="E119" i="4" s="1"/>
  <c r="I119" i="4" s="1"/>
  <c r="N118" i="4"/>
  <c r="A117" i="4"/>
  <c r="B117" i="4"/>
  <c r="C117" i="4"/>
  <c r="F117" i="4"/>
  <c r="G117" i="4"/>
  <c r="J117" i="4"/>
  <c r="K117" i="4"/>
  <c r="L117" i="4"/>
  <c r="M117" i="4"/>
  <c r="N117" i="4"/>
  <c r="O117" i="4"/>
  <c r="P117" i="4"/>
  <c r="Q117" i="4"/>
  <c r="R117" i="4"/>
  <c r="E117" i="4" s="1"/>
  <c r="I117" i="4" s="1"/>
  <c r="A117" i="1"/>
  <c r="C117" i="1"/>
  <c r="G117" i="1"/>
  <c r="H117" i="1"/>
  <c r="I117" i="1"/>
  <c r="N117" i="1"/>
  <c r="J117" i="1" s="1"/>
  <c r="O117" i="1"/>
  <c r="A116" i="4" l="1"/>
  <c r="B116" i="4"/>
  <c r="C116" i="4"/>
  <c r="F116" i="4"/>
  <c r="G116" i="4"/>
  <c r="J116" i="4"/>
  <c r="K116" i="4"/>
  <c r="L116" i="4"/>
  <c r="M116" i="4"/>
  <c r="N116" i="4"/>
  <c r="O116" i="4"/>
  <c r="P116" i="4"/>
  <c r="Q116" i="4"/>
  <c r="R116" i="4"/>
  <c r="E116" i="4" s="1"/>
  <c r="I116" i="4" s="1"/>
  <c r="A116" i="1"/>
  <c r="C116" i="1"/>
  <c r="G116" i="1"/>
  <c r="H116" i="1"/>
  <c r="I116" i="1"/>
  <c r="N116" i="1"/>
  <c r="J116" i="1" s="1"/>
  <c r="O116" i="1"/>
  <c r="A115" i="4" l="1"/>
  <c r="B115" i="4"/>
  <c r="C115" i="4"/>
  <c r="F115" i="4"/>
  <c r="G115" i="4"/>
  <c r="J115" i="4"/>
  <c r="K115" i="4"/>
  <c r="L115" i="4"/>
  <c r="M115" i="4"/>
  <c r="N115" i="4"/>
  <c r="O115" i="4"/>
  <c r="P115" i="4"/>
  <c r="Q115" i="4"/>
  <c r="R115" i="4"/>
  <c r="E115" i="4" s="1"/>
  <c r="I115" i="4" s="1"/>
  <c r="A115" i="1"/>
  <c r="C115" i="1"/>
  <c r="G115" i="1"/>
  <c r="H115" i="1"/>
  <c r="I115" i="1"/>
  <c r="N115" i="1"/>
  <c r="J115" i="1" s="1"/>
  <c r="O115" i="1"/>
  <c r="A114" i="4" l="1"/>
  <c r="B114" i="4"/>
  <c r="C114" i="4"/>
  <c r="F114" i="4"/>
  <c r="G114" i="4"/>
  <c r="J114" i="4"/>
  <c r="K114" i="4"/>
  <c r="L114" i="4"/>
  <c r="M114" i="4"/>
  <c r="N114" i="4"/>
  <c r="O114" i="4"/>
  <c r="P114" i="4"/>
  <c r="Q114" i="4"/>
  <c r="R114" i="4"/>
  <c r="E114" i="4" s="1"/>
  <c r="I114" i="4" s="1"/>
  <c r="A114" i="1"/>
  <c r="C114" i="1"/>
  <c r="G114" i="1"/>
  <c r="H114" i="1"/>
  <c r="I114" i="1"/>
  <c r="N114" i="1"/>
  <c r="J114" i="1" s="1"/>
  <c r="O114" i="1"/>
  <c r="A113" i="4" l="1"/>
  <c r="B113" i="4"/>
  <c r="C113" i="4"/>
  <c r="F113" i="4"/>
  <c r="G113" i="4"/>
  <c r="J113" i="4"/>
  <c r="K113" i="4"/>
  <c r="L113" i="4"/>
  <c r="M113" i="4"/>
  <c r="N113" i="4"/>
  <c r="O113" i="4"/>
  <c r="P113" i="4"/>
  <c r="Q113" i="4"/>
  <c r="R113" i="4"/>
  <c r="E113" i="4" s="1"/>
  <c r="I113" i="4" s="1"/>
  <c r="A113" i="1"/>
  <c r="C113" i="1"/>
  <c r="G113" i="1"/>
  <c r="H113" i="1"/>
  <c r="I113" i="1"/>
  <c r="N113" i="1"/>
  <c r="J113" i="1" s="1"/>
  <c r="O113" i="1"/>
  <c r="A112" i="4" l="1"/>
  <c r="B112" i="4"/>
  <c r="F112" i="4"/>
  <c r="K112" i="4"/>
  <c r="L112" i="4"/>
  <c r="M112" i="4"/>
  <c r="A112" i="1"/>
  <c r="C112" i="1"/>
  <c r="C112" i="4" s="1"/>
  <c r="G112" i="1"/>
  <c r="G112" i="4" s="1"/>
  <c r="H112" i="1"/>
  <c r="I112" i="1"/>
  <c r="N112" i="1"/>
  <c r="J112" i="1" s="1"/>
  <c r="J112" i="4" s="1"/>
  <c r="O112" i="1"/>
  <c r="O112" i="4" s="1"/>
  <c r="N112" i="4" l="1"/>
  <c r="P112" i="4"/>
  <c r="Q112" i="4" s="1"/>
  <c r="A111" i="4"/>
  <c r="B111" i="4"/>
  <c r="C111" i="4"/>
  <c r="F111" i="4"/>
  <c r="G111" i="4"/>
  <c r="J111" i="4"/>
  <c r="K111" i="4"/>
  <c r="L111" i="4"/>
  <c r="M111" i="4"/>
  <c r="N111" i="4"/>
  <c r="O111" i="4"/>
  <c r="P111" i="4"/>
  <c r="Q111" i="4"/>
  <c r="R111" i="4"/>
  <c r="E111" i="4" s="1"/>
  <c r="I111" i="4" s="1"/>
  <c r="A111" i="1"/>
  <c r="C111" i="1"/>
  <c r="G111" i="1"/>
  <c r="H111" i="1"/>
  <c r="I111" i="1"/>
  <c r="N111" i="1"/>
  <c r="J111" i="1" s="1"/>
  <c r="O111" i="1"/>
  <c r="R112" i="4" l="1"/>
  <c r="E112" i="4" s="1"/>
  <c r="I112" i="4" s="1"/>
  <c r="A110" i="4"/>
  <c r="B110" i="4"/>
  <c r="C110" i="4"/>
  <c r="F110" i="4"/>
  <c r="G110" i="4"/>
  <c r="J110" i="4"/>
  <c r="K110" i="4"/>
  <c r="L110" i="4"/>
  <c r="M110" i="4"/>
  <c r="N110" i="4"/>
  <c r="O110" i="4"/>
  <c r="P110" i="4"/>
  <c r="Q110" i="4"/>
  <c r="R110" i="4"/>
  <c r="E110" i="4" s="1"/>
  <c r="I110" i="4" s="1"/>
  <c r="A110" i="1"/>
  <c r="C110" i="1"/>
  <c r="G110" i="1"/>
  <c r="H110" i="1"/>
  <c r="I110" i="1"/>
  <c r="N110" i="1"/>
  <c r="J110" i="1" s="1"/>
  <c r="O110" i="1"/>
  <c r="A109" i="4" l="1"/>
  <c r="B109" i="4"/>
  <c r="C109" i="4"/>
  <c r="F109" i="4"/>
  <c r="G109" i="4"/>
  <c r="J109" i="4"/>
  <c r="K109" i="4"/>
  <c r="L109" i="4"/>
  <c r="M109" i="4"/>
  <c r="N109" i="4"/>
  <c r="O109" i="4"/>
  <c r="P109" i="4"/>
  <c r="Q109" i="4"/>
  <c r="R109" i="4"/>
  <c r="E109" i="4" s="1"/>
  <c r="I109" i="4" s="1"/>
  <c r="A109" i="1"/>
  <c r="C109" i="1"/>
  <c r="G109" i="1"/>
  <c r="H109" i="1"/>
  <c r="I109" i="1"/>
  <c r="N109" i="1"/>
  <c r="J109" i="1" s="1"/>
  <c r="O109" i="1"/>
  <c r="A108" i="4" l="1"/>
  <c r="B108" i="4"/>
  <c r="C108" i="4"/>
  <c r="F108" i="4"/>
  <c r="G108" i="4"/>
  <c r="J108" i="4"/>
  <c r="K108" i="4"/>
  <c r="L108" i="4"/>
  <c r="M108" i="4"/>
  <c r="N108" i="4"/>
  <c r="O108" i="4"/>
  <c r="P108" i="4"/>
  <c r="Q108" i="4"/>
  <c r="R108" i="4"/>
  <c r="E108" i="4" s="1"/>
  <c r="I108" i="4" s="1"/>
  <c r="A108" i="1"/>
  <c r="C108" i="1"/>
  <c r="G108" i="1"/>
  <c r="H108" i="1"/>
  <c r="I108" i="1"/>
  <c r="N108" i="1"/>
  <c r="J108" i="1" s="1"/>
  <c r="O108" i="1"/>
  <c r="A107" i="4" l="1"/>
  <c r="B107" i="4"/>
  <c r="C107" i="4"/>
  <c r="F107" i="4"/>
  <c r="G107" i="4"/>
  <c r="J107" i="4"/>
  <c r="K107" i="4"/>
  <c r="L107" i="4"/>
  <c r="M107" i="4"/>
  <c r="N107" i="4"/>
  <c r="O107" i="4"/>
  <c r="P107" i="4"/>
  <c r="Q107" i="4"/>
  <c r="R107" i="4"/>
  <c r="E107" i="4" s="1"/>
  <c r="I107" i="4" s="1"/>
  <c r="A107" i="1"/>
  <c r="C107" i="1"/>
  <c r="G107" i="1"/>
  <c r="H107" i="1"/>
  <c r="I107" i="1"/>
  <c r="N107" i="1"/>
  <c r="J107" i="1" s="1"/>
  <c r="O107" i="1"/>
  <c r="A106" i="4" l="1"/>
  <c r="B106" i="4"/>
  <c r="C106" i="4"/>
  <c r="F106" i="4"/>
  <c r="G106" i="4"/>
  <c r="K106" i="4"/>
  <c r="L106" i="4"/>
  <c r="M106" i="4"/>
  <c r="P106" i="4"/>
  <c r="Q106" i="4"/>
  <c r="R106" i="4"/>
  <c r="E106" i="4" s="1"/>
  <c r="I106" i="4" s="1"/>
  <c r="A106" i="1"/>
  <c r="C106" i="1"/>
  <c r="G106" i="1"/>
  <c r="H106" i="1"/>
  <c r="I106" i="1"/>
  <c r="N106" i="1"/>
  <c r="J106" i="1" s="1"/>
  <c r="J106" i="4" s="1"/>
  <c r="O106" i="1"/>
  <c r="O106" i="4" s="1"/>
  <c r="N106" i="4" l="1"/>
  <c r="A105" i="4"/>
  <c r="B105" i="4"/>
  <c r="C105" i="4"/>
  <c r="F105" i="4"/>
  <c r="G105" i="4"/>
  <c r="J105" i="4"/>
  <c r="K105" i="4"/>
  <c r="L105" i="4"/>
  <c r="M105" i="4"/>
  <c r="N105" i="4"/>
  <c r="O105" i="4"/>
  <c r="P105" i="4"/>
  <c r="Q105" i="4"/>
  <c r="R105" i="4"/>
  <c r="E105" i="4" s="1"/>
  <c r="I105" i="4" s="1"/>
  <c r="A105" i="1"/>
  <c r="C105" i="1"/>
  <c r="G105" i="1"/>
  <c r="H105" i="1"/>
  <c r="I105" i="1"/>
  <c r="N105" i="1"/>
  <c r="J105" i="1" s="1"/>
  <c r="O105" i="1"/>
  <c r="A104" i="4" l="1"/>
  <c r="B104" i="4"/>
  <c r="C104" i="4"/>
  <c r="F104" i="4"/>
  <c r="G104" i="4"/>
  <c r="J104" i="4"/>
  <c r="K104" i="4"/>
  <c r="L104" i="4"/>
  <c r="M104" i="4"/>
  <c r="N104" i="4"/>
  <c r="O104" i="4"/>
  <c r="P104" i="4"/>
  <c r="Q104" i="4"/>
  <c r="R104" i="4"/>
  <c r="E104" i="4" s="1"/>
  <c r="I104" i="4" s="1"/>
  <c r="A104" i="1"/>
  <c r="C104" i="1"/>
  <c r="G104" i="1"/>
  <c r="H104" i="1"/>
  <c r="I104" i="1"/>
  <c r="N104" i="1"/>
  <c r="J104" i="1" s="1"/>
  <c r="O104" i="1"/>
  <c r="A103" i="4" l="1"/>
  <c r="B103" i="4"/>
  <c r="C103" i="4"/>
  <c r="F103" i="4"/>
  <c r="G103" i="4"/>
  <c r="J103" i="4"/>
  <c r="K103" i="4"/>
  <c r="L103" i="4"/>
  <c r="M103" i="4"/>
  <c r="N103" i="4"/>
  <c r="O103" i="4"/>
  <c r="P103" i="4"/>
  <c r="Q103" i="4"/>
  <c r="R103" i="4"/>
  <c r="E103" i="4" s="1"/>
  <c r="I103" i="4" s="1"/>
  <c r="A103" i="1"/>
  <c r="C103" i="1"/>
  <c r="G103" i="1"/>
  <c r="H103" i="1"/>
  <c r="I103" i="1"/>
  <c r="N103" i="1"/>
  <c r="J103" i="1" s="1"/>
  <c r="O103" i="1"/>
  <c r="A102" i="4" l="1"/>
  <c r="B102" i="4"/>
  <c r="C102" i="4"/>
  <c r="F102" i="4"/>
  <c r="G102" i="4"/>
  <c r="J102" i="4"/>
  <c r="K102" i="4"/>
  <c r="L102" i="4"/>
  <c r="M102" i="4"/>
  <c r="N102" i="4"/>
  <c r="O102" i="4"/>
  <c r="P102" i="4"/>
  <c r="Q102" i="4"/>
  <c r="R102" i="4"/>
  <c r="E102" i="4" s="1"/>
  <c r="I102" i="4" s="1"/>
  <c r="A102" i="1"/>
  <c r="C102" i="1"/>
  <c r="G102" i="1"/>
  <c r="H102" i="1"/>
  <c r="I102" i="1"/>
  <c r="N102" i="1"/>
  <c r="J102" i="1" s="1"/>
  <c r="O102" i="1"/>
  <c r="A101" i="4" l="1"/>
  <c r="B101" i="4"/>
  <c r="C101" i="4"/>
  <c r="F101" i="4"/>
  <c r="G101" i="4"/>
  <c r="J101" i="4"/>
  <c r="K101" i="4"/>
  <c r="L101" i="4"/>
  <c r="M101" i="4"/>
  <c r="N101" i="4"/>
  <c r="O101" i="4"/>
  <c r="P101" i="4"/>
  <c r="Q101" i="4"/>
  <c r="R101" i="4"/>
  <c r="E101" i="4" s="1"/>
  <c r="I101" i="4" s="1"/>
  <c r="A101" i="1"/>
  <c r="C101" i="1"/>
  <c r="G101" i="1"/>
  <c r="H101" i="1"/>
  <c r="I101" i="1"/>
  <c r="N101" i="1"/>
  <c r="J101" i="1" s="1"/>
  <c r="O101" i="1"/>
  <c r="A100" i="4" l="1"/>
  <c r="B100" i="4"/>
  <c r="C100" i="4"/>
  <c r="F100" i="4"/>
  <c r="G100" i="4"/>
  <c r="K100" i="4"/>
  <c r="L100" i="4"/>
  <c r="M100" i="4"/>
  <c r="P100" i="4"/>
  <c r="Q100" i="4"/>
  <c r="R100" i="4"/>
  <c r="E100" i="4" s="1"/>
  <c r="I100" i="4" s="1"/>
  <c r="A100" i="1"/>
  <c r="C100" i="1"/>
  <c r="G100" i="1"/>
  <c r="H100" i="1"/>
  <c r="I100" i="1"/>
  <c r="N100" i="1"/>
  <c r="J100" i="1" s="1"/>
  <c r="J100" i="4" s="1"/>
  <c r="O100" i="1"/>
  <c r="O100" i="4" s="1"/>
  <c r="N100" i="4" l="1"/>
  <c r="A99" i="4"/>
  <c r="B99" i="4"/>
  <c r="C99" i="4"/>
  <c r="F99" i="4"/>
  <c r="G99" i="4"/>
  <c r="J99" i="4"/>
  <c r="K99" i="4"/>
  <c r="L99" i="4"/>
  <c r="M99" i="4"/>
  <c r="N99" i="4"/>
  <c r="O99" i="4"/>
  <c r="P99" i="4"/>
  <c r="Q99" i="4"/>
  <c r="R99" i="4"/>
  <c r="E99" i="4" s="1"/>
  <c r="I99" i="4" s="1"/>
  <c r="A99" i="1"/>
  <c r="C99" i="1"/>
  <c r="G99" i="1"/>
  <c r="H99" i="1"/>
  <c r="I99" i="1"/>
  <c r="N99" i="1"/>
  <c r="J99" i="1" s="1"/>
  <c r="O99" i="1"/>
  <c r="B98" i="4" l="1"/>
  <c r="E95" i="4" l="1"/>
  <c r="E96" i="4" s="1"/>
  <c r="E97" i="4" s="1"/>
  <c r="D95" i="4"/>
  <c r="E94" i="4"/>
  <c r="D94" i="4"/>
  <c r="E93" i="4"/>
  <c r="D93" i="4"/>
  <c r="E92" i="4"/>
  <c r="D92" i="4"/>
  <c r="E91" i="4"/>
  <c r="D91" i="4"/>
  <c r="E87" i="4"/>
  <c r="E88" i="4" s="1"/>
  <c r="E89" i="4" s="1"/>
  <c r="E90" i="4" s="1"/>
  <c r="E86" i="4"/>
  <c r="D86" i="4"/>
  <c r="E85" i="4"/>
  <c r="E84" i="4"/>
  <c r="D84" i="4"/>
  <c r="E79" i="4"/>
  <c r="E80" i="4" s="1"/>
  <c r="E81" i="4" s="1"/>
  <c r="E82" i="4" s="1"/>
  <c r="E83" i="4" s="1"/>
  <c r="D79" i="4"/>
  <c r="E78" i="4"/>
  <c r="D78" i="4"/>
  <c r="E77" i="4"/>
  <c r="D77" i="4"/>
  <c r="E75" i="4"/>
  <c r="E76" i="4" s="1"/>
  <c r="E74" i="4"/>
  <c r="D74" i="4"/>
  <c r="E72" i="4"/>
  <c r="E73" i="4" s="1"/>
  <c r="D72" i="4"/>
  <c r="E71" i="4"/>
  <c r="E70" i="4"/>
  <c r="D70" i="4"/>
  <c r="E67" i="4"/>
  <c r="E68" i="4" s="1"/>
  <c r="E69" i="4" s="1"/>
  <c r="D67" i="4"/>
  <c r="E65" i="4"/>
  <c r="E66" i="4" s="1"/>
  <c r="D65" i="4"/>
  <c r="E63" i="4"/>
  <c r="E64" i="4" s="1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A98" i="4"/>
  <c r="F98" i="4"/>
  <c r="K98" i="4"/>
  <c r="L98" i="4"/>
  <c r="M98" i="4"/>
  <c r="A98" i="1"/>
  <c r="C98" i="1"/>
  <c r="C98" i="4" s="1"/>
  <c r="G98" i="1"/>
  <c r="G98" i="4" s="1"/>
  <c r="H98" i="1"/>
  <c r="I98" i="1"/>
  <c r="N98" i="1"/>
  <c r="J98" i="1" s="1"/>
  <c r="J98" i="4" s="1"/>
  <c r="O98" i="1"/>
  <c r="O98" i="4" s="1"/>
  <c r="N98" i="4" l="1"/>
  <c r="P98" i="4"/>
  <c r="Q98" i="4" s="1"/>
  <c r="R98" i="4"/>
  <c r="E98" i="4" s="1"/>
  <c r="A97" i="4"/>
  <c r="B97" i="4"/>
  <c r="C97" i="4"/>
  <c r="F97" i="4"/>
  <c r="G97" i="4"/>
  <c r="K97" i="4"/>
  <c r="L97" i="4"/>
  <c r="M97" i="4"/>
  <c r="P97" i="4"/>
  <c r="Q97" i="4"/>
  <c r="R97" i="4"/>
  <c r="A97" i="1"/>
  <c r="C97" i="1"/>
  <c r="G97" i="1"/>
  <c r="H97" i="1"/>
  <c r="I97" i="1"/>
  <c r="N97" i="1"/>
  <c r="J97" i="1" s="1"/>
  <c r="J97" i="4" s="1"/>
  <c r="O97" i="1"/>
  <c r="O97" i="4" s="1"/>
  <c r="N97" i="4" l="1"/>
  <c r="A96" i="4"/>
  <c r="B96" i="4"/>
  <c r="C96" i="4"/>
  <c r="F96" i="4"/>
  <c r="G96" i="4"/>
  <c r="J96" i="4"/>
  <c r="K96" i="4"/>
  <c r="L96" i="4"/>
  <c r="M96" i="4"/>
  <c r="N96" i="4"/>
  <c r="O96" i="4"/>
  <c r="P96" i="4"/>
  <c r="Q96" i="4"/>
  <c r="D96" i="4" s="1"/>
  <c r="R96" i="4"/>
  <c r="A96" i="1"/>
  <c r="C96" i="1"/>
  <c r="G96" i="1"/>
  <c r="H96" i="1"/>
  <c r="I96" i="1"/>
  <c r="N96" i="1"/>
  <c r="J96" i="1" s="1"/>
  <c r="O96" i="1"/>
  <c r="D97" i="4" l="1"/>
  <c r="A95" i="4"/>
  <c r="B95" i="4"/>
  <c r="C95" i="4"/>
  <c r="F95" i="4"/>
  <c r="K95" i="4"/>
  <c r="L95" i="4"/>
  <c r="M95" i="4"/>
  <c r="P95" i="4"/>
  <c r="Q95" i="4"/>
  <c r="R95" i="4"/>
  <c r="C95" i="1"/>
  <c r="G95" i="1"/>
  <c r="G95" i="4" s="1"/>
  <c r="H95" i="1"/>
  <c r="I95" i="1"/>
  <c r="N95" i="1"/>
  <c r="J95" i="1" s="1"/>
  <c r="J95" i="4" s="1"/>
  <c r="O95" i="1"/>
  <c r="O95" i="4" s="1"/>
  <c r="D98" i="4" l="1"/>
  <c r="H97" i="4"/>
  <c r="N95" i="4"/>
  <c r="B94" i="4"/>
  <c r="F94" i="4"/>
  <c r="K94" i="4"/>
  <c r="L94" i="4"/>
  <c r="M94" i="4"/>
  <c r="C94" i="1"/>
  <c r="G94" i="1"/>
  <c r="G94" i="4" s="1"/>
  <c r="H94" i="1"/>
  <c r="I94" i="1"/>
  <c r="N94" i="1"/>
  <c r="J94" i="1" s="1"/>
  <c r="J94" i="4" s="1"/>
  <c r="O94" i="1"/>
  <c r="O94" i="4" s="1"/>
  <c r="D99" i="4" l="1"/>
  <c r="H98" i="4"/>
  <c r="C94" i="4"/>
  <c r="N94" i="4"/>
  <c r="B93" i="4"/>
  <c r="C93" i="4"/>
  <c r="F93" i="4"/>
  <c r="K93" i="4"/>
  <c r="L93" i="4"/>
  <c r="M93" i="4"/>
  <c r="Q93" i="4"/>
  <c r="R93" i="4"/>
  <c r="C93" i="1"/>
  <c r="P94" i="4" s="1"/>
  <c r="G93" i="1"/>
  <c r="G93" i="4" s="1"/>
  <c r="H93" i="1"/>
  <c r="I93" i="1"/>
  <c r="N93" i="1"/>
  <c r="J93" i="1" s="1"/>
  <c r="J93" i="4" s="1"/>
  <c r="O93" i="1"/>
  <c r="O93" i="4" s="1"/>
  <c r="D100" i="4" l="1"/>
  <c r="H99" i="4"/>
  <c r="Q94" i="4"/>
  <c r="R94" i="4"/>
  <c r="N93" i="4"/>
  <c r="M92" i="4"/>
  <c r="L92" i="4"/>
  <c r="D101" i="4" l="1"/>
  <c r="H100" i="4"/>
  <c r="I98" i="4"/>
  <c r="B92" i="4"/>
  <c r="F92" i="4"/>
  <c r="K92" i="4"/>
  <c r="Q92" i="4"/>
  <c r="R92" i="4"/>
  <c r="C92" i="1"/>
  <c r="P93" i="4" s="1"/>
  <c r="G92" i="1"/>
  <c r="G92" i="4" s="1"/>
  <c r="H92" i="1"/>
  <c r="I92" i="1"/>
  <c r="N92" i="1"/>
  <c r="J92" i="1" s="1"/>
  <c r="J92" i="4" s="1"/>
  <c r="O92" i="1"/>
  <c r="O92" i="4" s="1"/>
  <c r="D102" i="4" l="1"/>
  <c r="H101" i="4"/>
  <c r="C92" i="4"/>
  <c r="N92" i="4"/>
  <c r="B91" i="4"/>
  <c r="I97" i="4"/>
  <c r="F91" i="4"/>
  <c r="J91" i="4"/>
  <c r="K91" i="4"/>
  <c r="L91" i="4"/>
  <c r="M91" i="4"/>
  <c r="N91" i="4"/>
  <c r="O91" i="4"/>
  <c r="C91" i="1"/>
  <c r="P92" i="4" s="1"/>
  <c r="G91" i="1"/>
  <c r="G91" i="4" s="1"/>
  <c r="H91" i="1"/>
  <c r="I91" i="1"/>
  <c r="N91" i="1"/>
  <c r="J91" i="1" s="1"/>
  <c r="O91" i="1"/>
  <c r="D103" i="4" l="1"/>
  <c r="H102" i="4"/>
  <c r="C91" i="4"/>
  <c r="K1" i="1"/>
  <c r="O1" i="1"/>
  <c r="D104" i="4" l="1"/>
  <c r="H103" i="4"/>
  <c r="K90" i="4"/>
  <c r="D105" i="4" l="1"/>
  <c r="H104" i="4"/>
  <c r="B90" i="4"/>
  <c r="F90" i="4"/>
  <c r="L90" i="4"/>
  <c r="M90" i="4"/>
  <c r="B89" i="4"/>
  <c r="F89" i="4"/>
  <c r="K89" i="4"/>
  <c r="L89" i="4"/>
  <c r="M89" i="4"/>
  <c r="C90" i="1"/>
  <c r="P91" i="4" s="1"/>
  <c r="G90" i="1"/>
  <c r="G90" i="4" s="1"/>
  <c r="H90" i="1"/>
  <c r="I90" i="1"/>
  <c r="N90" i="1"/>
  <c r="J90" i="1" s="1"/>
  <c r="J90" i="4" s="1"/>
  <c r="O90" i="1"/>
  <c r="O90" i="4" s="1"/>
  <c r="D106" i="4" l="1"/>
  <c r="H105" i="4"/>
  <c r="C90" i="4"/>
  <c r="Q91" i="4"/>
  <c r="R91" i="4"/>
  <c r="N90" i="4"/>
  <c r="C89" i="1"/>
  <c r="G89" i="1"/>
  <c r="G89" i="4" s="1"/>
  <c r="H89" i="1"/>
  <c r="I89" i="1"/>
  <c r="N89" i="1"/>
  <c r="O89" i="1"/>
  <c r="O89" i="4" s="1"/>
  <c r="O45" i="1"/>
  <c r="O44" i="1"/>
  <c r="O43" i="1"/>
  <c r="O42" i="1"/>
  <c r="O41" i="1"/>
  <c r="O40" i="1"/>
  <c r="D107" i="4" l="1"/>
  <c r="H106" i="4"/>
  <c r="C89" i="4"/>
  <c r="J89" i="1"/>
  <c r="J89" i="4" s="1"/>
  <c r="N89" i="4"/>
  <c r="P90" i="4"/>
  <c r="B87" i="4"/>
  <c r="F87" i="4"/>
  <c r="K87" i="4"/>
  <c r="L87" i="4"/>
  <c r="M87" i="4"/>
  <c r="B88" i="4"/>
  <c r="C88" i="4"/>
  <c r="F88" i="4"/>
  <c r="G88" i="4"/>
  <c r="K88" i="4"/>
  <c r="L88" i="4"/>
  <c r="M88" i="4"/>
  <c r="C88" i="1"/>
  <c r="P89" i="4" s="1"/>
  <c r="G88" i="1"/>
  <c r="H88" i="1"/>
  <c r="I88" i="1"/>
  <c r="N88" i="1"/>
  <c r="J88" i="1" s="1"/>
  <c r="J88" i="4" s="1"/>
  <c r="O88" i="1"/>
  <c r="O88" i="4" s="1"/>
  <c r="C87" i="1"/>
  <c r="G87" i="1"/>
  <c r="G87" i="4" s="1"/>
  <c r="H87" i="1"/>
  <c r="I87" i="1"/>
  <c r="N87" i="1"/>
  <c r="J87" i="1" s="1"/>
  <c r="J87" i="4" s="1"/>
  <c r="O87" i="1"/>
  <c r="O87" i="4" s="1"/>
  <c r="D108" i="4" l="1"/>
  <c r="H107" i="4"/>
  <c r="R89" i="4"/>
  <c r="Q89" i="4"/>
  <c r="C87" i="4"/>
  <c r="P88" i="4"/>
  <c r="Q88" i="4" s="1"/>
  <c r="N87" i="4"/>
  <c r="N88" i="4"/>
  <c r="Q90" i="4"/>
  <c r="R90" i="4"/>
  <c r="H44" i="4"/>
  <c r="H12" i="4"/>
  <c r="H16" i="4"/>
  <c r="H20" i="4"/>
  <c r="H24" i="4"/>
  <c r="H28" i="4"/>
  <c r="H32" i="4"/>
  <c r="H36" i="4"/>
  <c r="H40" i="4"/>
  <c r="H48" i="4"/>
  <c r="H52" i="4"/>
  <c r="H56" i="4"/>
  <c r="H9" i="4"/>
  <c r="Q4" i="4"/>
  <c r="R4" i="4"/>
  <c r="Q5" i="4"/>
  <c r="R5" i="4"/>
  <c r="Q6" i="4"/>
  <c r="R6" i="4"/>
  <c r="Q7" i="4"/>
  <c r="R7" i="4"/>
  <c r="Q8" i="4"/>
  <c r="R8" i="4"/>
  <c r="Q9" i="4"/>
  <c r="R9" i="4"/>
  <c r="Q10" i="4"/>
  <c r="R10" i="4"/>
  <c r="Q11" i="4"/>
  <c r="R11" i="4"/>
  <c r="Q12" i="4"/>
  <c r="R12" i="4"/>
  <c r="Q13" i="4"/>
  <c r="R13" i="4"/>
  <c r="Q14" i="4"/>
  <c r="R14" i="4"/>
  <c r="Q15" i="4"/>
  <c r="R15" i="4"/>
  <c r="Q16" i="4"/>
  <c r="R16" i="4"/>
  <c r="Q17" i="4"/>
  <c r="R17" i="4"/>
  <c r="Q18" i="4"/>
  <c r="R18" i="4"/>
  <c r="Q19" i="4"/>
  <c r="R19" i="4"/>
  <c r="Q20" i="4"/>
  <c r="R20" i="4"/>
  <c r="Q21" i="4"/>
  <c r="R21" i="4"/>
  <c r="Q22" i="4"/>
  <c r="R22" i="4"/>
  <c r="Q23" i="4"/>
  <c r="R23" i="4"/>
  <c r="Q24" i="4"/>
  <c r="R24" i="4"/>
  <c r="Q25" i="4"/>
  <c r="R25" i="4"/>
  <c r="Q26" i="4"/>
  <c r="R26" i="4"/>
  <c r="Q27" i="4"/>
  <c r="R27" i="4"/>
  <c r="Q28" i="4"/>
  <c r="R28" i="4"/>
  <c r="Q29" i="4"/>
  <c r="R29" i="4"/>
  <c r="Q30" i="4"/>
  <c r="R30" i="4"/>
  <c r="Q31" i="4"/>
  <c r="R31" i="4"/>
  <c r="Q32" i="4"/>
  <c r="R32" i="4"/>
  <c r="Q33" i="4"/>
  <c r="R33" i="4"/>
  <c r="Q34" i="4"/>
  <c r="R34" i="4"/>
  <c r="Q35" i="4"/>
  <c r="R35" i="4"/>
  <c r="Q36" i="4"/>
  <c r="R36" i="4"/>
  <c r="Q37" i="4"/>
  <c r="R37" i="4"/>
  <c r="Q38" i="4"/>
  <c r="R38" i="4"/>
  <c r="Q39" i="4"/>
  <c r="R39" i="4"/>
  <c r="Q40" i="4"/>
  <c r="R40" i="4"/>
  <c r="Q41" i="4"/>
  <c r="R41" i="4"/>
  <c r="Q42" i="4"/>
  <c r="R42" i="4"/>
  <c r="Q43" i="4"/>
  <c r="R43" i="4"/>
  <c r="Q44" i="4"/>
  <c r="R44" i="4"/>
  <c r="Q45" i="4"/>
  <c r="R45" i="4"/>
  <c r="Q46" i="4"/>
  <c r="R46" i="4"/>
  <c r="Q47" i="4"/>
  <c r="R47" i="4"/>
  <c r="Q48" i="4"/>
  <c r="R48" i="4"/>
  <c r="Q49" i="4"/>
  <c r="R49" i="4"/>
  <c r="Q50" i="4"/>
  <c r="R50" i="4"/>
  <c r="Q51" i="4"/>
  <c r="R51" i="4"/>
  <c r="Q52" i="4"/>
  <c r="R52" i="4"/>
  <c r="Q53" i="4"/>
  <c r="R53" i="4"/>
  <c r="Q54" i="4"/>
  <c r="R54" i="4"/>
  <c r="Q55" i="4"/>
  <c r="R55" i="4"/>
  <c r="Q56" i="4"/>
  <c r="R56" i="4"/>
  <c r="Q57" i="4"/>
  <c r="R57" i="4"/>
  <c r="Q58" i="4"/>
  <c r="R58" i="4"/>
  <c r="Q59" i="4"/>
  <c r="R59" i="4"/>
  <c r="Q60" i="4"/>
  <c r="R60" i="4"/>
  <c r="Q61" i="4"/>
  <c r="R61" i="4"/>
  <c r="Q62" i="4"/>
  <c r="R62" i="4"/>
  <c r="Q63" i="4"/>
  <c r="R63" i="4"/>
  <c r="Q78" i="4"/>
  <c r="R78" i="4"/>
  <c r="Q79" i="4"/>
  <c r="R79" i="4"/>
  <c r="Q3" i="4"/>
  <c r="M86" i="4"/>
  <c r="L86" i="4"/>
  <c r="K86" i="4"/>
  <c r="F86" i="4"/>
  <c r="B86" i="4"/>
  <c r="M85" i="4"/>
  <c r="L85" i="4"/>
  <c r="K85" i="4"/>
  <c r="F85" i="4"/>
  <c r="B85" i="4"/>
  <c r="M84" i="4"/>
  <c r="L84" i="4"/>
  <c r="K84" i="4"/>
  <c r="F84" i="4"/>
  <c r="B84" i="4"/>
  <c r="M83" i="4"/>
  <c r="L83" i="4"/>
  <c r="K83" i="4"/>
  <c r="F83" i="4"/>
  <c r="B83" i="4"/>
  <c r="M82" i="4"/>
  <c r="L82" i="4"/>
  <c r="K82" i="4"/>
  <c r="F82" i="4"/>
  <c r="B82" i="4"/>
  <c r="M81" i="4"/>
  <c r="L81" i="4"/>
  <c r="K81" i="4"/>
  <c r="F81" i="4"/>
  <c r="B81" i="4"/>
  <c r="M80" i="4"/>
  <c r="L80" i="4"/>
  <c r="K80" i="4"/>
  <c r="F80" i="4"/>
  <c r="B80" i="4"/>
  <c r="M79" i="4"/>
  <c r="L79" i="4"/>
  <c r="K79" i="4"/>
  <c r="F79" i="4"/>
  <c r="B79" i="4"/>
  <c r="M78" i="4"/>
  <c r="L78" i="4"/>
  <c r="K78" i="4"/>
  <c r="F78" i="4"/>
  <c r="B78" i="4"/>
  <c r="M77" i="4"/>
  <c r="L77" i="4"/>
  <c r="K77" i="4"/>
  <c r="F77" i="4"/>
  <c r="B77" i="4"/>
  <c r="M76" i="4"/>
  <c r="L76" i="4"/>
  <c r="K76" i="4"/>
  <c r="F76" i="4"/>
  <c r="B76" i="4"/>
  <c r="M75" i="4"/>
  <c r="L75" i="4"/>
  <c r="K75" i="4"/>
  <c r="F75" i="4"/>
  <c r="B75" i="4"/>
  <c r="M74" i="4"/>
  <c r="L74" i="4"/>
  <c r="K74" i="4"/>
  <c r="F74" i="4"/>
  <c r="B74" i="4"/>
  <c r="M73" i="4"/>
  <c r="L73" i="4"/>
  <c r="K73" i="4"/>
  <c r="F73" i="4"/>
  <c r="B73" i="4"/>
  <c r="M72" i="4"/>
  <c r="L72" i="4"/>
  <c r="K72" i="4"/>
  <c r="F72" i="4"/>
  <c r="B72" i="4"/>
  <c r="M71" i="4"/>
  <c r="L71" i="4"/>
  <c r="K71" i="4"/>
  <c r="F71" i="4"/>
  <c r="B71" i="4"/>
  <c r="M70" i="4"/>
  <c r="L70" i="4"/>
  <c r="K70" i="4"/>
  <c r="F70" i="4"/>
  <c r="B70" i="4"/>
  <c r="M69" i="4"/>
  <c r="L69" i="4"/>
  <c r="K69" i="4"/>
  <c r="F69" i="4"/>
  <c r="B69" i="4"/>
  <c r="M68" i="4"/>
  <c r="L68" i="4"/>
  <c r="K68" i="4"/>
  <c r="F68" i="4"/>
  <c r="B68" i="4"/>
  <c r="M67" i="4"/>
  <c r="L67" i="4"/>
  <c r="K67" i="4"/>
  <c r="F67" i="4"/>
  <c r="B67" i="4"/>
  <c r="M66" i="4"/>
  <c r="L66" i="4"/>
  <c r="K66" i="4"/>
  <c r="F66" i="4"/>
  <c r="B66" i="4"/>
  <c r="M65" i="4"/>
  <c r="L65" i="4"/>
  <c r="K65" i="4"/>
  <c r="F65" i="4"/>
  <c r="B65" i="4"/>
  <c r="M64" i="4"/>
  <c r="L64" i="4"/>
  <c r="K64" i="4"/>
  <c r="F64" i="4"/>
  <c r="B64" i="4"/>
  <c r="M63" i="4"/>
  <c r="L63" i="4"/>
  <c r="K63" i="4"/>
  <c r="F63" i="4"/>
  <c r="B63" i="4"/>
  <c r="M62" i="4"/>
  <c r="L62" i="4"/>
  <c r="K62" i="4"/>
  <c r="F62" i="4"/>
  <c r="B62" i="4"/>
  <c r="M61" i="4"/>
  <c r="L61" i="4"/>
  <c r="K61" i="4"/>
  <c r="F61" i="4"/>
  <c r="B61" i="4"/>
  <c r="M60" i="4"/>
  <c r="L60" i="4"/>
  <c r="K60" i="4"/>
  <c r="F60" i="4"/>
  <c r="B60" i="4"/>
  <c r="M59" i="4"/>
  <c r="L59" i="4"/>
  <c r="K59" i="4"/>
  <c r="F59" i="4"/>
  <c r="B59" i="4"/>
  <c r="M58" i="4"/>
  <c r="L58" i="4"/>
  <c r="K58" i="4"/>
  <c r="F58" i="4"/>
  <c r="B58" i="4"/>
  <c r="M57" i="4"/>
  <c r="L57" i="4"/>
  <c r="K57" i="4"/>
  <c r="F57" i="4"/>
  <c r="B57" i="4"/>
  <c r="M56" i="4"/>
  <c r="L56" i="4"/>
  <c r="K56" i="4"/>
  <c r="F56" i="4"/>
  <c r="B56" i="4"/>
  <c r="M55" i="4"/>
  <c r="L55" i="4"/>
  <c r="K55" i="4"/>
  <c r="F55" i="4"/>
  <c r="B55" i="4"/>
  <c r="M54" i="4"/>
  <c r="L54" i="4"/>
  <c r="K54" i="4"/>
  <c r="F54" i="4"/>
  <c r="B54" i="4"/>
  <c r="M53" i="4"/>
  <c r="L53" i="4"/>
  <c r="K53" i="4"/>
  <c r="F53" i="4"/>
  <c r="B53" i="4"/>
  <c r="M52" i="4"/>
  <c r="L52" i="4"/>
  <c r="K52" i="4"/>
  <c r="F52" i="4"/>
  <c r="B52" i="4"/>
  <c r="M51" i="4"/>
  <c r="L51" i="4"/>
  <c r="K51" i="4"/>
  <c r="J51" i="4"/>
  <c r="F51" i="4"/>
  <c r="B51" i="4"/>
  <c r="M50" i="4"/>
  <c r="L50" i="4"/>
  <c r="K50" i="4"/>
  <c r="F50" i="4"/>
  <c r="B50" i="4"/>
  <c r="M49" i="4"/>
  <c r="L49" i="4"/>
  <c r="K49" i="4"/>
  <c r="F49" i="4"/>
  <c r="B49" i="4"/>
  <c r="M48" i="4"/>
  <c r="L48" i="4"/>
  <c r="K48" i="4"/>
  <c r="F48" i="4"/>
  <c r="B48" i="4"/>
  <c r="M47" i="4"/>
  <c r="L47" i="4"/>
  <c r="K47" i="4"/>
  <c r="F47" i="4"/>
  <c r="B47" i="4"/>
  <c r="M46" i="4"/>
  <c r="L46" i="4"/>
  <c r="K46" i="4"/>
  <c r="F46" i="4"/>
  <c r="B46" i="4"/>
  <c r="O45" i="4"/>
  <c r="M45" i="4"/>
  <c r="L45" i="4"/>
  <c r="K45" i="4"/>
  <c r="F45" i="4"/>
  <c r="B45" i="4"/>
  <c r="O44" i="4"/>
  <c r="M44" i="4"/>
  <c r="L44" i="4"/>
  <c r="K44" i="4"/>
  <c r="J44" i="4"/>
  <c r="F44" i="4"/>
  <c r="B44" i="4"/>
  <c r="O43" i="4"/>
  <c r="M43" i="4"/>
  <c r="L43" i="4"/>
  <c r="K43" i="4"/>
  <c r="F43" i="4"/>
  <c r="B43" i="4"/>
  <c r="O42" i="4"/>
  <c r="M42" i="4"/>
  <c r="L42" i="4"/>
  <c r="K42" i="4"/>
  <c r="J42" i="4"/>
  <c r="F42" i="4"/>
  <c r="B42" i="4"/>
  <c r="O41" i="4"/>
  <c r="M41" i="4"/>
  <c r="L41" i="4"/>
  <c r="K41" i="4"/>
  <c r="J41" i="4"/>
  <c r="F41" i="4"/>
  <c r="B41" i="4"/>
  <c r="O40" i="4"/>
  <c r="M40" i="4"/>
  <c r="L40" i="4"/>
  <c r="K40" i="4"/>
  <c r="F40" i="4"/>
  <c r="B40" i="4"/>
  <c r="A40" i="4"/>
  <c r="M39" i="4"/>
  <c r="L39" i="4"/>
  <c r="K39" i="4"/>
  <c r="J39" i="4"/>
  <c r="F39" i="4"/>
  <c r="B39" i="4"/>
  <c r="A39" i="4"/>
  <c r="M38" i="4"/>
  <c r="L38" i="4"/>
  <c r="K38" i="4"/>
  <c r="J38" i="4"/>
  <c r="F38" i="4"/>
  <c r="B38" i="4"/>
  <c r="A38" i="4"/>
  <c r="M37" i="4"/>
  <c r="L37" i="4"/>
  <c r="K37" i="4"/>
  <c r="J37" i="4"/>
  <c r="F37" i="4"/>
  <c r="B37" i="4"/>
  <c r="A37" i="4"/>
  <c r="M36" i="4"/>
  <c r="L36" i="4"/>
  <c r="K36" i="4"/>
  <c r="J36" i="4"/>
  <c r="F36" i="4"/>
  <c r="B36" i="4"/>
  <c r="A36" i="4"/>
  <c r="M35" i="4"/>
  <c r="L35" i="4"/>
  <c r="K35" i="4"/>
  <c r="J35" i="4"/>
  <c r="F35" i="4"/>
  <c r="B35" i="4"/>
  <c r="A35" i="4"/>
  <c r="M34" i="4"/>
  <c r="L34" i="4"/>
  <c r="K34" i="4"/>
  <c r="J34" i="4"/>
  <c r="F34" i="4"/>
  <c r="B34" i="4"/>
  <c r="A34" i="4"/>
  <c r="M33" i="4"/>
  <c r="L33" i="4"/>
  <c r="K33" i="4"/>
  <c r="J33" i="4"/>
  <c r="F33" i="4"/>
  <c r="B33" i="4"/>
  <c r="A33" i="4"/>
  <c r="M32" i="4"/>
  <c r="L32" i="4"/>
  <c r="K32" i="4"/>
  <c r="J32" i="4"/>
  <c r="F32" i="4"/>
  <c r="B32" i="4"/>
  <c r="A32" i="4"/>
  <c r="M31" i="4"/>
  <c r="L31" i="4"/>
  <c r="K31" i="4"/>
  <c r="J31" i="4"/>
  <c r="F31" i="4"/>
  <c r="B31" i="4"/>
  <c r="A31" i="4"/>
  <c r="M30" i="4"/>
  <c r="L30" i="4"/>
  <c r="K30" i="4"/>
  <c r="J30" i="4"/>
  <c r="F30" i="4"/>
  <c r="B30" i="4"/>
  <c r="A30" i="4"/>
  <c r="M29" i="4"/>
  <c r="L29" i="4"/>
  <c r="K29" i="4"/>
  <c r="J29" i="4"/>
  <c r="F29" i="4"/>
  <c r="B29" i="4"/>
  <c r="A29" i="4"/>
  <c r="M28" i="4"/>
  <c r="L28" i="4"/>
  <c r="K28" i="4"/>
  <c r="J28" i="4"/>
  <c r="F28" i="4"/>
  <c r="B28" i="4"/>
  <c r="A28" i="4"/>
  <c r="M27" i="4"/>
  <c r="L27" i="4"/>
  <c r="K27" i="4"/>
  <c r="J27" i="4"/>
  <c r="F27" i="4"/>
  <c r="B27" i="4"/>
  <c r="A27" i="4"/>
  <c r="M26" i="4"/>
  <c r="L26" i="4"/>
  <c r="K26" i="4"/>
  <c r="J26" i="4"/>
  <c r="F26" i="4"/>
  <c r="B26" i="4"/>
  <c r="A26" i="4"/>
  <c r="M25" i="4"/>
  <c r="L25" i="4"/>
  <c r="K25" i="4"/>
  <c r="J25" i="4"/>
  <c r="F25" i="4"/>
  <c r="B25" i="4"/>
  <c r="A25" i="4"/>
  <c r="M24" i="4"/>
  <c r="L24" i="4"/>
  <c r="K24" i="4"/>
  <c r="J24" i="4"/>
  <c r="F24" i="4"/>
  <c r="B24" i="4"/>
  <c r="A24" i="4"/>
  <c r="M23" i="4"/>
  <c r="L23" i="4"/>
  <c r="K23" i="4"/>
  <c r="J23" i="4"/>
  <c r="F23" i="4"/>
  <c r="B23" i="4"/>
  <c r="A23" i="4"/>
  <c r="M22" i="4"/>
  <c r="L22" i="4"/>
  <c r="K22" i="4"/>
  <c r="J22" i="4"/>
  <c r="F22" i="4"/>
  <c r="B22" i="4"/>
  <c r="A22" i="4"/>
  <c r="M21" i="4"/>
  <c r="L21" i="4"/>
  <c r="K21" i="4"/>
  <c r="J21" i="4"/>
  <c r="F21" i="4"/>
  <c r="B21" i="4"/>
  <c r="A21" i="4"/>
  <c r="M20" i="4"/>
  <c r="L20" i="4"/>
  <c r="K20" i="4"/>
  <c r="J20" i="4"/>
  <c r="F20" i="4"/>
  <c r="B20" i="4"/>
  <c r="A20" i="4"/>
  <c r="M19" i="4"/>
  <c r="L19" i="4"/>
  <c r="K19" i="4"/>
  <c r="J19" i="4"/>
  <c r="F19" i="4"/>
  <c r="B19" i="4"/>
  <c r="A19" i="4"/>
  <c r="M18" i="4"/>
  <c r="L18" i="4"/>
  <c r="K18" i="4"/>
  <c r="J18" i="4"/>
  <c r="F18" i="4"/>
  <c r="B18" i="4"/>
  <c r="A18" i="4"/>
  <c r="M17" i="4"/>
  <c r="L17" i="4"/>
  <c r="K17" i="4"/>
  <c r="J17" i="4"/>
  <c r="F17" i="4"/>
  <c r="B17" i="4"/>
  <c r="A17" i="4"/>
  <c r="M16" i="4"/>
  <c r="L16" i="4"/>
  <c r="K16" i="4"/>
  <c r="J16" i="4"/>
  <c r="F16" i="4"/>
  <c r="B16" i="4"/>
  <c r="A16" i="4"/>
  <c r="M15" i="4"/>
  <c r="L15" i="4"/>
  <c r="K15" i="4"/>
  <c r="J15" i="4"/>
  <c r="F15" i="4"/>
  <c r="B15" i="4"/>
  <c r="A15" i="4"/>
  <c r="M14" i="4"/>
  <c r="L14" i="4"/>
  <c r="K14" i="4"/>
  <c r="J14" i="4"/>
  <c r="F14" i="4"/>
  <c r="B14" i="4"/>
  <c r="A14" i="4"/>
  <c r="M13" i="4"/>
  <c r="L13" i="4"/>
  <c r="K13" i="4"/>
  <c r="J13" i="4"/>
  <c r="F13" i="4"/>
  <c r="B13" i="4"/>
  <c r="A13" i="4"/>
  <c r="M12" i="4"/>
  <c r="L12" i="4"/>
  <c r="K12" i="4"/>
  <c r="J12" i="4"/>
  <c r="F12" i="4"/>
  <c r="B12" i="4"/>
  <c r="A12" i="4"/>
  <c r="M11" i="4"/>
  <c r="L11" i="4"/>
  <c r="K11" i="4"/>
  <c r="J11" i="4"/>
  <c r="F11" i="4"/>
  <c r="B11" i="4"/>
  <c r="A11" i="4"/>
  <c r="O10" i="4"/>
  <c r="M10" i="4"/>
  <c r="L10" i="4"/>
  <c r="K10" i="4"/>
  <c r="J10" i="4"/>
  <c r="F10" i="4"/>
  <c r="B10" i="4"/>
  <c r="A10" i="4"/>
  <c r="O9" i="4"/>
  <c r="M9" i="4"/>
  <c r="L9" i="4"/>
  <c r="K9" i="4"/>
  <c r="J9" i="4"/>
  <c r="F9" i="4"/>
  <c r="B9" i="4"/>
  <c r="A9" i="4"/>
  <c r="O8" i="4"/>
  <c r="M8" i="4"/>
  <c r="L8" i="4"/>
  <c r="K8" i="4"/>
  <c r="J8" i="4"/>
  <c r="F8" i="4"/>
  <c r="B8" i="4"/>
  <c r="A8" i="4"/>
  <c r="O7" i="4"/>
  <c r="M7" i="4"/>
  <c r="L7" i="4"/>
  <c r="K7" i="4"/>
  <c r="J7" i="4"/>
  <c r="G7" i="4"/>
  <c r="F7" i="4"/>
  <c r="B7" i="4"/>
  <c r="A7" i="4"/>
  <c r="O6" i="4"/>
  <c r="M6" i="4"/>
  <c r="L6" i="4"/>
  <c r="K6" i="4"/>
  <c r="J6" i="4"/>
  <c r="G6" i="4"/>
  <c r="F6" i="4"/>
  <c r="B6" i="4"/>
  <c r="A6" i="4"/>
  <c r="O5" i="4"/>
  <c r="M5" i="4"/>
  <c r="L5" i="4"/>
  <c r="K5" i="4"/>
  <c r="J5" i="4"/>
  <c r="G5" i="4"/>
  <c r="F5" i="4"/>
  <c r="B5" i="4"/>
  <c r="A5" i="4"/>
  <c r="O4" i="4"/>
  <c r="M4" i="4"/>
  <c r="L4" i="4"/>
  <c r="K4" i="4"/>
  <c r="J4" i="4"/>
  <c r="G4" i="4"/>
  <c r="F4" i="4"/>
  <c r="B4" i="4"/>
  <c r="O3" i="4"/>
  <c r="M3" i="4"/>
  <c r="L3" i="4"/>
  <c r="K3" i="4"/>
  <c r="J3" i="4"/>
  <c r="G3" i="4"/>
  <c r="F3" i="4"/>
  <c r="B3" i="4"/>
  <c r="O2" i="4"/>
  <c r="M2" i="4"/>
  <c r="L2" i="4"/>
  <c r="K2" i="4"/>
  <c r="J2" i="4"/>
  <c r="G2" i="4"/>
  <c r="F2" i="4"/>
  <c r="E2" i="4"/>
  <c r="D2" i="4"/>
  <c r="H8" i="4" s="1"/>
  <c r="B2" i="4"/>
  <c r="N1" i="4"/>
  <c r="M1" i="4"/>
  <c r="L1" i="4"/>
  <c r="K1" i="4"/>
  <c r="J1" i="4"/>
  <c r="F1" i="4"/>
  <c r="E1" i="4"/>
  <c r="D1" i="4"/>
  <c r="C1" i="4"/>
  <c r="B1" i="4"/>
  <c r="A1" i="4"/>
  <c r="H85" i="1"/>
  <c r="I85" i="1"/>
  <c r="H86" i="1"/>
  <c r="I86" i="1"/>
  <c r="H108" i="4" l="1"/>
  <c r="D109" i="4"/>
  <c r="I57" i="4"/>
  <c r="I49" i="4"/>
  <c r="I33" i="4"/>
  <c r="I25" i="4"/>
  <c r="I21" i="4"/>
  <c r="I13" i="4"/>
  <c r="H61" i="4"/>
  <c r="H57" i="4"/>
  <c r="H53" i="4"/>
  <c r="H49" i="4"/>
  <c r="H45" i="4"/>
  <c r="H41" i="4"/>
  <c r="H37" i="4"/>
  <c r="H33" i="4"/>
  <c r="H29" i="4"/>
  <c r="H25" i="4"/>
  <c r="H21" i="4"/>
  <c r="H17" i="4"/>
  <c r="H13" i="4"/>
  <c r="I61" i="4"/>
  <c r="I45" i="4"/>
  <c r="I37" i="4"/>
  <c r="I8" i="4"/>
  <c r="I60" i="4"/>
  <c r="I56" i="4"/>
  <c r="I52" i="4"/>
  <c r="I48" i="4"/>
  <c r="I44" i="4"/>
  <c r="I40" i="4"/>
  <c r="I36" i="4"/>
  <c r="I32" i="4"/>
  <c r="I28" i="4"/>
  <c r="I24" i="4"/>
  <c r="I20" i="4"/>
  <c r="I16" i="4"/>
  <c r="I12" i="4"/>
  <c r="I9" i="4"/>
  <c r="I53" i="4"/>
  <c r="I41" i="4"/>
  <c r="I29" i="4"/>
  <c r="I63" i="4"/>
  <c r="I59" i="4"/>
  <c r="I55" i="4"/>
  <c r="I51" i="4"/>
  <c r="I47" i="4"/>
  <c r="I43" i="4"/>
  <c r="I39" i="4"/>
  <c r="I35" i="4"/>
  <c r="I31" i="4"/>
  <c r="I27" i="4"/>
  <c r="I23" i="4"/>
  <c r="I19" i="4"/>
  <c r="R88" i="4"/>
  <c r="H63" i="4"/>
  <c r="H59" i="4"/>
  <c r="H55" i="4"/>
  <c r="H51" i="4"/>
  <c r="H47" i="4"/>
  <c r="H43" i="4"/>
  <c r="H39" i="4"/>
  <c r="H35" i="4"/>
  <c r="H31" i="4"/>
  <c r="H27" i="4"/>
  <c r="H23" i="4"/>
  <c r="H19" i="4"/>
  <c r="H15" i="4"/>
  <c r="H11" i="4"/>
  <c r="I62" i="4"/>
  <c r="I58" i="4"/>
  <c r="I54" i="4"/>
  <c r="I50" i="4"/>
  <c r="I46" i="4"/>
  <c r="I42" i="4"/>
  <c r="I38" i="4"/>
  <c r="I34" i="4"/>
  <c r="I30" i="4"/>
  <c r="I26" i="4"/>
  <c r="I22" i="4"/>
  <c r="I18" i="4"/>
  <c r="I14" i="4"/>
  <c r="I10" i="4"/>
  <c r="I17" i="4"/>
  <c r="H60" i="4"/>
  <c r="H62" i="4"/>
  <c r="H58" i="4"/>
  <c r="H54" i="4"/>
  <c r="H50" i="4"/>
  <c r="H46" i="4"/>
  <c r="H42" i="4"/>
  <c r="H38" i="4"/>
  <c r="H34" i="4"/>
  <c r="H30" i="4"/>
  <c r="H26" i="4"/>
  <c r="H22" i="4"/>
  <c r="H18" i="4"/>
  <c r="H14" i="4"/>
  <c r="H10" i="4"/>
  <c r="I11" i="4"/>
  <c r="I15" i="4"/>
  <c r="H84" i="1"/>
  <c r="I84" i="1"/>
  <c r="C86" i="1"/>
  <c r="G86" i="1"/>
  <c r="G86" i="4" s="1"/>
  <c r="N86" i="1"/>
  <c r="O86" i="1"/>
  <c r="O86" i="4" s="1"/>
  <c r="H109" i="4" l="1"/>
  <c r="D110" i="4"/>
  <c r="P87" i="4"/>
  <c r="C86" i="4"/>
  <c r="P86" i="4"/>
  <c r="J86" i="1"/>
  <c r="J86" i="4" s="1"/>
  <c r="N86" i="4"/>
  <c r="C85" i="1"/>
  <c r="G85" i="1"/>
  <c r="G85" i="4" s="1"/>
  <c r="N85" i="1"/>
  <c r="O85" i="1"/>
  <c r="O85" i="4" s="1"/>
  <c r="D111" i="4" l="1"/>
  <c r="H110" i="4"/>
  <c r="Q86" i="4"/>
  <c r="R86" i="4"/>
  <c r="J85" i="1"/>
  <c r="J85" i="4" s="1"/>
  <c r="N85" i="4"/>
  <c r="C85" i="4"/>
  <c r="Q87" i="4"/>
  <c r="D87" i="4" s="1"/>
  <c r="D88" i="4" s="1"/>
  <c r="D89" i="4" s="1"/>
  <c r="D90" i="4" s="1"/>
  <c r="R87" i="4"/>
  <c r="C84" i="1"/>
  <c r="P85" i="4" s="1"/>
  <c r="G84" i="1"/>
  <c r="G84" i="4" s="1"/>
  <c r="N84" i="1"/>
  <c r="O84" i="1"/>
  <c r="O84" i="4" s="1"/>
  <c r="C83" i="1"/>
  <c r="G83" i="1"/>
  <c r="G83" i="4" s="1"/>
  <c r="H83" i="1"/>
  <c r="I83" i="1"/>
  <c r="N83" i="1"/>
  <c r="O83" i="1"/>
  <c r="O83" i="4" s="1"/>
  <c r="D112" i="4" l="1"/>
  <c r="H111" i="4"/>
  <c r="Q85" i="4"/>
  <c r="D85" i="4" s="1"/>
  <c r="R85" i="4"/>
  <c r="P84" i="4"/>
  <c r="C84" i="4"/>
  <c r="J84" i="1"/>
  <c r="J84" i="4" s="1"/>
  <c r="N84" i="4"/>
  <c r="C83" i="4"/>
  <c r="J83" i="1"/>
  <c r="J83" i="4" s="1"/>
  <c r="N83" i="4"/>
  <c r="C82" i="1"/>
  <c r="G82" i="1"/>
  <c r="G82" i="4" s="1"/>
  <c r="H82" i="1"/>
  <c r="I82" i="1"/>
  <c r="N82" i="1"/>
  <c r="O82" i="1"/>
  <c r="O82" i="4" s="1"/>
  <c r="D113" i="4" l="1"/>
  <c r="H112" i="4"/>
  <c r="R84" i="4"/>
  <c r="Q84" i="4"/>
  <c r="P82" i="4"/>
  <c r="C82" i="4"/>
  <c r="P83" i="4"/>
  <c r="J82" i="1"/>
  <c r="J82" i="4" s="1"/>
  <c r="N82" i="4"/>
  <c r="O81" i="1"/>
  <c r="O81" i="4" s="1"/>
  <c r="N81" i="1"/>
  <c r="I81" i="1"/>
  <c r="H81" i="1"/>
  <c r="G81" i="1"/>
  <c r="G81" i="4" s="1"/>
  <c r="C81" i="1"/>
  <c r="D114" i="4" l="1"/>
  <c r="H113" i="4"/>
  <c r="H94" i="4"/>
  <c r="H96" i="4"/>
  <c r="H93" i="4"/>
  <c r="H90" i="4"/>
  <c r="H91" i="4"/>
  <c r="H92" i="4"/>
  <c r="H95" i="4"/>
  <c r="I96" i="4"/>
  <c r="Q82" i="4"/>
  <c r="R82" i="4"/>
  <c r="J81" i="1"/>
  <c r="J81" i="4" s="1"/>
  <c r="N81" i="4"/>
  <c r="Q83" i="4"/>
  <c r="R83" i="4"/>
  <c r="C81" i="4"/>
  <c r="P81" i="4"/>
  <c r="O80" i="1"/>
  <c r="O80" i="4" s="1"/>
  <c r="N80" i="1"/>
  <c r="I80" i="1"/>
  <c r="H80" i="1"/>
  <c r="G80" i="1"/>
  <c r="G80" i="4" s="1"/>
  <c r="C80" i="1"/>
  <c r="D115" i="4" l="1"/>
  <c r="H114" i="4"/>
  <c r="I95" i="4"/>
  <c r="J80" i="1"/>
  <c r="J80" i="4" s="1"/>
  <c r="N80" i="4"/>
  <c r="Q81" i="4"/>
  <c r="R81" i="4"/>
  <c r="I90" i="4"/>
  <c r="I91" i="4"/>
  <c r="I93" i="4"/>
  <c r="I92" i="4"/>
  <c r="C80" i="4"/>
  <c r="I94" i="4"/>
  <c r="O79" i="1"/>
  <c r="O79" i="4" s="1"/>
  <c r="N79" i="1"/>
  <c r="I79" i="1"/>
  <c r="H79" i="1"/>
  <c r="G79" i="1"/>
  <c r="G79" i="4" s="1"/>
  <c r="C79" i="1"/>
  <c r="D116" i="4" l="1"/>
  <c r="H115" i="4"/>
  <c r="C79" i="4"/>
  <c r="P80" i="4"/>
  <c r="J79" i="1"/>
  <c r="J79" i="4" s="1"/>
  <c r="N79" i="4"/>
  <c r="O78" i="1"/>
  <c r="O78" i="4" s="1"/>
  <c r="N78" i="1"/>
  <c r="I78" i="1"/>
  <c r="H78" i="1"/>
  <c r="G78" i="1"/>
  <c r="G78" i="4" s="1"/>
  <c r="C78" i="1"/>
  <c r="H116" i="4" l="1"/>
  <c r="D117" i="4"/>
  <c r="C78" i="4"/>
  <c r="Q80" i="4"/>
  <c r="D80" i="4" s="1"/>
  <c r="D81" i="4" s="1"/>
  <c r="D82" i="4" s="1"/>
  <c r="D83" i="4" s="1"/>
  <c r="R80" i="4"/>
  <c r="P79" i="4"/>
  <c r="J78" i="1"/>
  <c r="J78" i="4" s="1"/>
  <c r="N78" i="4"/>
  <c r="O77" i="1"/>
  <c r="O77" i="4" s="1"/>
  <c r="N77" i="1"/>
  <c r="I77" i="1"/>
  <c r="H77" i="1"/>
  <c r="G77" i="1"/>
  <c r="G77" i="4" s="1"/>
  <c r="C77" i="1"/>
  <c r="O76" i="1"/>
  <c r="O76" i="4" s="1"/>
  <c r="N76" i="1"/>
  <c r="I76" i="1"/>
  <c r="H76" i="1"/>
  <c r="G76" i="1"/>
  <c r="G76" i="4" s="1"/>
  <c r="C76" i="1"/>
  <c r="H117" i="4" l="1"/>
  <c r="D118" i="4"/>
  <c r="J76" i="1"/>
  <c r="J76" i="4" s="1"/>
  <c r="N76" i="4"/>
  <c r="P77" i="4"/>
  <c r="C77" i="4"/>
  <c r="C76" i="4"/>
  <c r="P78" i="4"/>
  <c r="J77" i="1"/>
  <c r="J77" i="4" s="1"/>
  <c r="N77" i="4"/>
  <c r="O75" i="1"/>
  <c r="O75" i="4" s="1"/>
  <c r="N75" i="1"/>
  <c r="I75" i="1"/>
  <c r="H75" i="1"/>
  <c r="G75" i="1"/>
  <c r="G75" i="4" s="1"/>
  <c r="C75" i="1"/>
  <c r="P76" i="4" s="1"/>
  <c r="H118" i="4" l="1"/>
  <c r="D119" i="4"/>
  <c r="R76" i="4"/>
  <c r="Q76" i="4"/>
  <c r="C75" i="4"/>
  <c r="Q77" i="4"/>
  <c r="R77" i="4"/>
  <c r="J75" i="1"/>
  <c r="J75" i="4" s="1"/>
  <c r="N75" i="4"/>
  <c r="O74" i="1"/>
  <c r="O74" i="4" s="1"/>
  <c r="N74" i="1"/>
  <c r="I74" i="1"/>
  <c r="H74" i="1"/>
  <c r="G74" i="1"/>
  <c r="G74" i="4" s="1"/>
  <c r="C74" i="1"/>
  <c r="P75" i="4" s="1"/>
  <c r="H119" i="4" l="1"/>
  <c r="D120" i="4"/>
  <c r="Q75" i="4"/>
  <c r="D75" i="4" s="1"/>
  <c r="D76" i="4" s="1"/>
  <c r="R75" i="4"/>
  <c r="C74" i="4"/>
  <c r="I88" i="4"/>
  <c r="H87" i="4"/>
  <c r="J74" i="1"/>
  <c r="J74" i="4" s="1"/>
  <c r="N74" i="4"/>
  <c r="I86" i="4"/>
  <c r="I82" i="4"/>
  <c r="O73" i="1"/>
  <c r="O73" i="4" s="1"/>
  <c r="N73" i="1"/>
  <c r="I73" i="1"/>
  <c r="H73" i="1"/>
  <c r="G73" i="1"/>
  <c r="G73" i="4" s="1"/>
  <c r="C73" i="1"/>
  <c r="H120" i="4" l="1"/>
  <c r="D121" i="4"/>
  <c r="H80" i="4"/>
  <c r="H82" i="4"/>
  <c r="C73" i="4"/>
  <c r="I87" i="4"/>
  <c r="I84" i="4"/>
  <c r="H81" i="4"/>
  <c r="I83" i="4"/>
  <c r="I89" i="4"/>
  <c r="I85" i="4"/>
  <c r="H83" i="4"/>
  <c r="J73" i="1"/>
  <c r="J73" i="4" s="1"/>
  <c r="N73" i="4"/>
  <c r="H86" i="4"/>
  <c r="P74" i="4"/>
  <c r="H89" i="4"/>
  <c r="H85" i="4"/>
  <c r="H84" i="4"/>
  <c r="H88" i="4"/>
  <c r="I81" i="4"/>
  <c r="I80" i="4"/>
  <c r="O72" i="1"/>
  <c r="O72" i="4" s="1"/>
  <c r="N72" i="1"/>
  <c r="I72" i="1"/>
  <c r="H72" i="1"/>
  <c r="G72" i="1"/>
  <c r="G72" i="4" s="1"/>
  <c r="C72" i="1"/>
  <c r="P73" i="4" s="1"/>
  <c r="H121" i="4" l="1"/>
  <c r="D122" i="4"/>
  <c r="Q73" i="4"/>
  <c r="D73" i="4" s="1"/>
  <c r="R73" i="4"/>
  <c r="Q74" i="4"/>
  <c r="R74" i="4"/>
  <c r="J72" i="1"/>
  <c r="J72" i="4" s="1"/>
  <c r="N72" i="4"/>
  <c r="C72" i="4"/>
  <c r="C71" i="1"/>
  <c r="G71" i="1"/>
  <c r="G71" i="4" s="1"/>
  <c r="H71" i="1"/>
  <c r="I71" i="1"/>
  <c r="N71" i="1"/>
  <c r="O71" i="1"/>
  <c r="O71" i="4" s="1"/>
  <c r="H122" i="4" l="1"/>
  <c r="D123" i="4"/>
  <c r="H78" i="4"/>
  <c r="H79" i="4"/>
  <c r="C71" i="4"/>
  <c r="P72" i="4"/>
  <c r="J71" i="1"/>
  <c r="J71" i="4" s="1"/>
  <c r="N71" i="4"/>
  <c r="I78" i="4"/>
  <c r="I79" i="4"/>
  <c r="O70" i="1"/>
  <c r="O70" i="4" s="1"/>
  <c r="N70" i="1"/>
  <c r="I70" i="1"/>
  <c r="H70" i="1"/>
  <c r="G70" i="1"/>
  <c r="G70" i="4" s="1"/>
  <c r="C70" i="1"/>
  <c r="P71" i="4" s="1"/>
  <c r="H123" i="4" l="1"/>
  <c r="D124" i="4"/>
  <c r="Q71" i="4"/>
  <c r="D71" i="4" s="1"/>
  <c r="R71" i="4"/>
  <c r="C70" i="4"/>
  <c r="Q72" i="4"/>
  <c r="R72" i="4"/>
  <c r="J70" i="1"/>
  <c r="J70" i="4" s="1"/>
  <c r="N70" i="4"/>
  <c r="O69" i="1"/>
  <c r="O69" i="4" s="1"/>
  <c r="N69" i="1"/>
  <c r="I69" i="1"/>
  <c r="H69" i="1"/>
  <c r="G69" i="1"/>
  <c r="G69" i="4" s="1"/>
  <c r="C69" i="1"/>
  <c r="P70" i="4" s="1"/>
  <c r="H124" i="4" l="1"/>
  <c r="D125" i="4"/>
  <c r="Q70" i="4"/>
  <c r="R70" i="4"/>
  <c r="J69" i="1"/>
  <c r="J69" i="4" s="1"/>
  <c r="N69" i="4"/>
  <c r="I76" i="4"/>
  <c r="I77" i="4"/>
  <c r="C69" i="4"/>
  <c r="P69" i="4"/>
  <c r="H76" i="4"/>
  <c r="H77" i="4"/>
  <c r="C68" i="1"/>
  <c r="G68" i="1"/>
  <c r="G68" i="4" s="1"/>
  <c r="H68" i="1"/>
  <c r="I68" i="1"/>
  <c r="N68" i="1"/>
  <c r="O68" i="1"/>
  <c r="O68" i="4" s="1"/>
  <c r="H125" i="4" l="1"/>
  <c r="D126" i="4"/>
  <c r="J68" i="1"/>
  <c r="J68" i="4" s="1"/>
  <c r="N68" i="4"/>
  <c r="C68" i="4"/>
  <c r="Q69" i="4"/>
  <c r="R69" i="4"/>
  <c r="I67" i="1"/>
  <c r="H67" i="1"/>
  <c r="I66" i="1"/>
  <c r="H66" i="1"/>
  <c r="I65" i="1"/>
  <c r="H65" i="1"/>
  <c r="I64" i="1"/>
  <c r="H64" i="1"/>
  <c r="O67" i="1"/>
  <c r="O67" i="4" s="1"/>
  <c r="N67" i="1"/>
  <c r="G67" i="1"/>
  <c r="G67" i="4" s="1"/>
  <c r="C67" i="1"/>
  <c r="P68" i="4" s="1"/>
  <c r="H126" i="4" l="1"/>
  <c r="D127" i="4"/>
  <c r="R68" i="4"/>
  <c r="I75" i="4" s="1"/>
  <c r="Q68" i="4"/>
  <c r="D68" i="4" s="1"/>
  <c r="D69" i="4" s="1"/>
  <c r="J67" i="1"/>
  <c r="J67" i="4" s="1"/>
  <c r="N67" i="4"/>
  <c r="C67" i="4"/>
  <c r="O66" i="1"/>
  <c r="O66" i="4" s="1"/>
  <c r="N66" i="1"/>
  <c r="G66" i="1"/>
  <c r="G66" i="4" s="1"/>
  <c r="C66" i="1"/>
  <c r="P67" i="4" s="1"/>
  <c r="H127" i="4" l="1"/>
  <c r="D128" i="4"/>
  <c r="Q67" i="4"/>
  <c r="R67" i="4"/>
  <c r="C66" i="4"/>
  <c r="H73" i="4"/>
  <c r="J66" i="1"/>
  <c r="J66" i="4" s="1"/>
  <c r="N66" i="4"/>
  <c r="I74" i="4"/>
  <c r="I73" i="4"/>
  <c r="O65" i="1"/>
  <c r="O65" i="4" s="1"/>
  <c r="N65" i="1"/>
  <c r="G65" i="1"/>
  <c r="G65" i="4" s="1"/>
  <c r="C65" i="1"/>
  <c r="P66" i="4" s="1"/>
  <c r="H128" i="4" l="1"/>
  <c r="D129" i="4"/>
  <c r="H74" i="4"/>
  <c r="R66" i="4"/>
  <c r="Q66" i="4"/>
  <c r="D66" i="4" s="1"/>
  <c r="H75" i="4"/>
  <c r="C65" i="4"/>
  <c r="J65" i="1"/>
  <c r="J65" i="4" s="1"/>
  <c r="N65" i="4"/>
  <c r="O64" i="1"/>
  <c r="O64" i="4" s="1"/>
  <c r="N64" i="1"/>
  <c r="G64" i="1"/>
  <c r="G64" i="4" s="1"/>
  <c r="C64" i="1"/>
  <c r="H129" i="4" l="1"/>
  <c r="D130" i="4"/>
  <c r="H72" i="4"/>
  <c r="C64" i="4"/>
  <c r="P65" i="4"/>
  <c r="J64" i="1"/>
  <c r="J64" i="4" s="1"/>
  <c r="N64" i="4"/>
  <c r="I72" i="4"/>
  <c r="I71" i="4"/>
  <c r="O63" i="1"/>
  <c r="O63" i="4" s="1"/>
  <c r="N63" i="1"/>
  <c r="I63" i="1"/>
  <c r="H63" i="1"/>
  <c r="G63" i="1"/>
  <c r="G63" i="4" s="1"/>
  <c r="C63" i="1"/>
  <c r="H130" i="4" l="1"/>
  <c r="D131" i="4"/>
  <c r="H71" i="4"/>
  <c r="P63" i="4"/>
  <c r="C63" i="4"/>
  <c r="Q65" i="4"/>
  <c r="R65" i="4"/>
  <c r="J63" i="1"/>
  <c r="J63" i="4" s="1"/>
  <c r="N63" i="4"/>
  <c r="P64" i="4"/>
  <c r="O62" i="1"/>
  <c r="O62" i="4" s="1"/>
  <c r="N62" i="1"/>
  <c r="I62" i="1"/>
  <c r="H62" i="1"/>
  <c r="G62" i="1"/>
  <c r="G62" i="4" s="1"/>
  <c r="C62" i="1"/>
  <c r="H131" i="4" l="1"/>
  <c r="D132" i="4"/>
  <c r="J62" i="1"/>
  <c r="J62" i="4" s="1"/>
  <c r="N62" i="4"/>
  <c r="Q64" i="4"/>
  <c r="D64" i="4" s="1"/>
  <c r="R64" i="4"/>
  <c r="C62" i="4"/>
  <c r="O61" i="1"/>
  <c r="O61" i="4" s="1"/>
  <c r="N61" i="1"/>
  <c r="I61" i="1"/>
  <c r="H61" i="1"/>
  <c r="G61" i="1"/>
  <c r="G61" i="4" s="1"/>
  <c r="C61" i="1"/>
  <c r="H132" i="4" l="1"/>
  <c r="D133" i="4"/>
  <c r="J61" i="1"/>
  <c r="J61" i="4" s="1"/>
  <c r="N61" i="4"/>
  <c r="C61" i="4"/>
  <c r="I66" i="4"/>
  <c r="I67" i="4"/>
  <c r="I64" i="4"/>
  <c r="I69" i="4"/>
  <c r="I65" i="4"/>
  <c r="I70" i="4"/>
  <c r="I68" i="4"/>
  <c r="H64" i="4"/>
  <c r="H67" i="4"/>
  <c r="H65" i="4"/>
  <c r="H66" i="4"/>
  <c r="H68" i="4"/>
  <c r="H70" i="4"/>
  <c r="H69" i="4"/>
  <c r="P62" i="4"/>
  <c r="O60" i="1"/>
  <c r="O60" i="4" s="1"/>
  <c r="N60" i="1"/>
  <c r="I60" i="1"/>
  <c r="H60" i="1"/>
  <c r="G60" i="1"/>
  <c r="G60" i="4" s="1"/>
  <c r="C60" i="1"/>
  <c r="P61" i="4" s="1"/>
  <c r="H133" i="4" l="1"/>
  <c r="D134" i="4"/>
  <c r="J60" i="1"/>
  <c r="J60" i="4" s="1"/>
  <c r="N60" i="4"/>
  <c r="C60" i="4"/>
  <c r="A43" i="3"/>
  <c r="B43" i="3" s="1"/>
  <c r="A47" i="3"/>
  <c r="B47" i="3" s="1"/>
  <c r="A53" i="3"/>
  <c r="B53" i="3" s="1"/>
  <c r="A76" i="3"/>
  <c r="C76" i="3" s="1"/>
  <c r="A77" i="3"/>
  <c r="B77" i="3" s="1"/>
  <c r="A78" i="3"/>
  <c r="C78" i="3" s="1"/>
  <c r="A79" i="3"/>
  <c r="B79" i="3" s="1"/>
  <c r="A80" i="3"/>
  <c r="C80" i="3" s="1"/>
  <c r="A81" i="3"/>
  <c r="B81" i="3" s="1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A2" i="3"/>
  <c r="B2" i="3"/>
  <c r="H134" i="4" l="1"/>
  <c r="D135" i="4"/>
  <c r="B78" i="3"/>
  <c r="B80" i="3"/>
  <c r="B76" i="3"/>
  <c r="D81" i="3"/>
  <c r="D79" i="3"/>
  <c r="D77" i="3"/>
  <c r="D53" i="3"/>
  <c r="D47" i="3"/>
  <c r="D43" i="3"/>
  <c r="C81" i="3"/>
  <c r="C79" i="3"/>
  <c r="C77" i="3"/>
  <c r="C53" i="3"/>
  <c r="C47" i="3"/>
  <c r="C43" i="3"/>
  <c r="D80" i="3"/>
  <c r="D78" i="3"/>
  <c r="D76" i="3"/>
  <c r="I8" i="1"/>
  <c r="H8" i="1"/>
  <c r="G8" i="1"/>
  <c r="G8" i="4" s="1"/>
  <c r="N2" i="1"/>
  <c r="N2" i="4" s="1"/>
  <c r="C2" i="1"/>
  <c r="C2" i="4" s="1"/>
  <c r="I10" i="1"/>
  <c r="H10" i="1"/>
  <c r="G10" i="1"/>
  <c r="G10" i="4" s="1"/>
  <c r="I9" i="1"/>
  <c r="H9" i="1"/>
  <c r="G9" i="1"/>
  <c r="G9" i="4" s="1"/>
  <c r="C3" i="1"/>
  <c r="C4" i="1"/>
  <c r="N3" i="1"/>
  <c r="N3" i="4" s="1"/>
  <c r="A4" i="1"/>
  <c r="N4" i="1"/>
  <c r="N4" i="4" s="1"/>
  <c r="H135" i="4" l="1"/>
  <c r="D136" i="4"/>
  <c r="P3" i="4"/>
  <c r="R3" i="4" s="1"/>
  <c r="C3" i="4"/>
  <c r="C4" i="4"/>
  <c r="P4" i="4"/>
  <c r="A3" i="1"/>
  <c r="A4" i="4"/>
  <c r="O59" i="1"/>
  <c r="N59" i="1"/>
  <c r="N59" i="4" s="1"/>
  <c r="I59" i="1"/>
  <c r="H59" i="1"/>
  <c r="G59" i="1"/>
  <c r="G59" i="4" s="1"/>
  <c r="C59" i="1"/>
  <c r="H136" i="4" l="1"/>
  <c r="D137" i="4"/>
  <c r="C36" i="3"/>
  <c r="O59" i="4"/>
  <c r="C59" i="4"/>
  <c r="P60" i="4"/>
  <c r="A2" i="1"/>
  <c r="A2" i="4" s="1"/>
  <c r="A3" i="4"/>
  <c r="J59" i="1"/>
  <c r="J59" i="4" s="1"/>
  <c r="D36" i="3"/>
  <c r="O58" i="1"/>
  <c r="N58" i="1"/>
  <c r="N58" i="4" s="1"/>
  <c r="I58" i="1"/>
  <c r="H58" i="1"/>
  <c r="G58" i="1"/>
  <c r="G58" i="4" s="1"/>
  <c r="C58" i="1"/>
  <c r="H137" i="4" l="1"/>
  <c r="D138" i="4"/>
  <c r="C58" i="4"/>
  <c r="P59" i="4"/>
  <c r="C35" i="3"/>
  <c r="O58" i="4"/>
  <c r="J58" i="1"/>
  <c r="J58" i="4" s="1"/>
  <c r="D35" i="3"/>
  <c r="O57" i="1"/>
  <c r="N57" i="1"/>
  <c r="N57" i="4" s="1"/>
  <c r="I57" i="1"/>
  <c r="H57" i="1"/>
  <c r="G57" i="1"/>
  <c r="G57" i="4" s="1"/>
  <c r="C57" i="1"/>
  <c r="H138" i="4" l="1"/>
  <c r="D139" i="4"/>
  <c r="C57" i="4"/>
  <c r="C34" i="3"/>
  <c r="O57" i="4"/>
  <c r="P58" i="4"/>
  <c r="J57" i="1"/>
  <c r="J57" i="4" s="1"/>
  <c r="D34" i="3"/>
  <c r="O56" i="1"/>
  <c r="N56" i="1"/>
  <c r="N56" i="4" s="1"/>
  <c r="I56" i="1"/>
  <c r="H56" i="1"/>
  <c r="G56" i="1"/>
  <c r="G56" i="4" s="1"/>
  <c r="C56" i="1"/>
  <c r="H139" i="4" l="1"/>
  <c r="D140" i="4"/>
  <c r="C33" i="3"/>
  <c r="O56" i="4"/>
  <c r="C56" i="4"/>
  <c r="P57" i="4"/>
  <c r="J56" i="1"/>
  <c r="J56" i="4" s="1"/>
  <c r="D33" i="3"/>
  <c r="O55" i="1"/>
  <c r="N55" i="1"/>
  <c r="N55" i="4" s="1"/>
  <c r="I55" i="1"/>
  <c r="H55" i="1"/>
  <c r="G55" i="1"/>
  <c r="G55" i="4" s="1"/>
  <c r="C55" i="1"/>
  <c r="P56" i="4" s="1"/>
  <c r="H140" i="4" l="1"/>
  <c r="D141" i="4"/>
  <c r="C32" i="3"/>
  <c r="O55" i="4"/>
  <c r="C55" i="4"/>
  <c r="J55" i="1"/>
  <c r="J55" i="4" s="1"/>
  <c r="D32" i="3"/>
  <c r="O54" i="1"/>
  <c r="N54" i="1"/>
  <c r="N54" i="4" s="1"/>
  <c r="I54" i="1"/>
  <c r="H54" i="1"/>
  <c r="G54" i="1"/>
  <c r="G54" i="4" s="1"/>
  <c r="C54" i="1"/>
  <c r="H141" i="4" l="1"/>
  <c r="D142" i="4"/>
  <c r="C54" i="4"/>
  <c r="P55" i="4"/>
  <c r="C31" i="3"/>
  <c r="O54" i="4"/>
  <c r="J54" i="1"/>
  <c r="J54" i="4" s="1"/>
  <c r="D31" i="3"/>
  <c r="O53" i="1"/>
  <c r="N53" i="1"/>
  <c r="N53" i="4" s="1"/>
  <c r="I53" i="1"/>
  <c r="H53" i="1"/>
  <c r="G53" i="1"/>
  <c r="G53" i="4" s="1"/>
  <c r="C53" i="1"/>
  <c r="H142" i="4" l="1"/>
  <c r="D143" i="4"/>
  <c r="C30" i="3"/>
  <c r="O53" i="4"/>
  <c r="C53" i="4"/>
  <c r="P54" i="4"/>
  <c r="J53" i="1"/>
  <c r="J53" i="4" s="1"/>
  <c r="D30" i="3"/>
  <c r="O52" i="1"/>
  <c r="N52" i="1"/>
  <c r="N52" i="4" s="1"/>
  <c r="I52" i="1"/>
  <c r="H52" i="1"/>
  <c r="G52" i="1"/>
  <c r="G52" i="4" s="1"/>
  <c r="C52" i="1"/>
  <c r="P53" i="4" s="1"/>
  <c r="H143" i="4" l="1"/>
  <c r="D144" i="4"/>
  <c r="C29" i="3"/>
  <c r="O52" i="4"/>
  <c r="C52" i="4"/>
  <c r="J52" i="1"/>
  <c r="J52" i="4" s="1"/>
  <c r="D29" i="3"/>
  <c r="O51" i="1"/>
  <c r="N51" i="1"/>
  <c r="I51" i="1"/>
  <c r="H51" i="1"/>
  <c r="G51" i="1"/>
  <c r="G51" i="4" s="1"/>
  <c r="C51" i="1"/>
  <c r="D145" i="4" l="1"/>
  <c r="H145" i="4" s="1"/>
  <c r="H144" i="4"/>
  <c r="D28" i="3"/>
  <c r="N51" i="4"/>
  <c r="C28" i="3"/>
  <c r="O51" i="4"/>
  <c r="C51" i="4"/>
  <c r="P51" i="4"/>
  <c r="P52" i="4"/>
  <c r="O50" i="1"/>
  <c r="N50" i="1"/>
  <c r="N50" i="4" s="1"/>
  <c r="I50" i="1"/>
  <c r="H50" i="1"/>
  <c r="G50" i="1"/>
  <c r="G50" i="4" s="1"/>
  <c r="C50" i="1"/>
  <c r="C27" i="3" l="1"/>
  <c r="O50" i="4"/>
  <c r="C50" i="4"/>
  <c r="J50" i="1"/>
  <c r="J50" i="4" s="1"/>
  <c r="D27" i="3"/>
  <c r="C49" i="1"/>
  <c r="G49" i="1"/>
  <c r="G49" i="4" s="1"/>
  <c r="H49" i="1"/>
  <c r="I49" i="1"/>
  <c r="N49" i="1"/>
  <c r="N49" i="4" s="1"/>
  <c r="O49" i="1"/>
  <c r="C49" i="4" l="1"/>
  <c r="P50" i="4"/>
  <c r="C26" i="3"/>
  <c r="O49" i="4"/>
  <c r="J49" i="1"/>
  <c r="J49" i="4" s="1"/>
  <c r="D26" i="3"/>
  <c r="O48" i="1"/>
  <c r="N48" i="1"/>
  <c r="N48" i="4" s="1"/>
  <c r="I48" i="1"/>
  <c r="H48" i="1"/>
  <c r="G48" i="1"/>
  <c r="G48" i="4" s="1"/>
  <c r="C48" i="1"/>
  <c r="C48" i="4" l="1"/>
  <c r="C25" i="3"/>
  <c r="O48" i="4"/>
  <c r="P49" i="4"/>
  <c r="J48" i="1"/>
  <c r="J48" i="4" s="1"/>
  <c r="D25" i="3"/>
  <c r="O12" i="1"/>
  <c r="O12" i="4" s="1"/>
  <c r="O13" i="1"/>
  <c r="O13" i="4" s="1"/>
  <c r="O14" i="1"/>
  <c r="O14" i="4" s="1"/>
  <c r="O15" i="1"/>
  <c r="O15" i="4" s="1"/>
  <c r="O16" i="1"/>
  <c r="O16" i="4" s="1"/>
  <c r="O17" i="1"/>
  <c r="O17" i="4" s="1"/>
  <c r="O18" i="1"/>
  <c r="O18" i="4" s="1"/>
  <c r="O19" i="1"/>
  <c r="O19" i="4" s="1"/>
  <c r="O20" i="1"/>
  <c r="O20" i="4" s="1"/>
  <c r="O21" i="1"/>
  <c r="O21" i="4" s="1"/>
  <c r="O22" i="1"/>
  <c r="O22" i="4" s="1"/>
  <c r="O23" i="1"/>
  <c r="O23" i="4" s="1"/>
  <c r="O24" i="1"/>
  <c r="O24" i="4" s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6" i="1"/>
  <c r="O47" i="1"/>
  <c r="O11" i="1"/>
  <c r="O11" i="4" s="1"/>
  <c r="O1" i="4"/>
  <c r="C47" i="1"/>
  <c r="G47" i="1"/>
  <c r="G47" i="4" s="1"/>
  <c r="H47" i="1"/>
  <c r="I47" i="1"/>
  <c r="N47" i="1"/>
  <c r="N47" i="4" s="1"/>
  <c r="C47" i="4" l="1"/>
  <c r="C24" i="3"/>
  <c r="O47" i="4"/>
  <c r="P48" i="4"/>
  <c r="C23" i="3"/>
  <c r="O46" i="4"/>
  <c r="C16" i="3"/>
  <c r="O39" i="4"/>
  <c r="C15" i="3"/>
  <c r="O38" i="4"/>
  <c r="C14" i="3"/>
  <c r="O37" i="4"/>
  <c r="C13" i="3"/>
  <c r="O36" i="4"/>
  <c r="C12" i="3"/>
  <c r="O35" i="4"/>
  <c r="C11" i="3"/>
  <c r="O34" i="4"/>
  <c r="C10" i="3"/>
  <c r="O33" i="4"/>
  <c r="C9" i="3"/>
  <c r="O32" i="4"/>
  <c r="C8" i="3"/>
  <c r="O31" i="4"/>
  <c r="C7" i="3"/>
  <c r="O30" i="4"/>
  <c r="C6" i="3"/>
  <c r="O29" i="4"/>
  <c r="C5" i="3"/>
  <c r="O28" i="4"/>
  <c r="C4" i="3"/>
  <c r="O27" i="4"/>
  <c r="C3" i="3"/>
  <c r="O26" i="4"/>
  <c r="C2" i="3"/>
  <c r="O25" i="4"/>
  <c r="J47" i="1"/>
  <c r="J47" i="4" s="1"/>
  <c r="D24" i="3"/>
  <c r="N46" i="1"/>
  <c r="N46" i="4" s="1"/>
  <c r="I46" i="1"/>
  <c r="H46" i="1"/>
  <c r="G46" i="1"/>
  <c r="G46" i="4" s="1"/>
  <c r="C46" i="1"/>
  <c r="C46" i="4" l="1"/>
  <c r="P47" i="4"/>
  <c r="J46" i="1"/>
  <c r="J46" i="4" s="1"/>
  <c r="D23" i="3"/>
  <c r="C45" i="1"/>
  <c r="G45" i="1"/>
  <c r="G45" i="4" s="1"/>
  <c r="H45" i="1"/>
  <c r="I45" i="1"/>
  <c r="N45" i="1"/>
  <c r="N45" i="4" s="1"/>
  <c r="C45" i="4" l="1"/>
  <c r="P46" i="4"/>
  <c r="J45" i="1"/>
  <c r="J45" i="4" s="1"/>
  <c r="D22" i="3"/>
  <c r="N44" i="1"/>
  <c r="I44" i="1"/>
  <c r="H44" i="1"/>
  <c r="G44" i="1"/>
  <c r="G44" i="4" s="1"/>
  <c r="C44" i="1"/>
  <c r="D21" i="3" l="1"/>
  <c r="N44" i="4"/>
  <c r="C44" i="4"/>
  <c r="P45" i="4"/>
  <c r="N43" i="1"/>
  <c r="N43" i="4" s="1"/>
  <c r="I43" i="1"/>
  <c r="H43" i="1"/>
  <c r="G43" i="1"/>
  <c r="G43" i="4" s="1"/>
  <c r="C43" i="1"/>
  <c r="P44" i="4" s="1"/>
  <c r="C43" i="4" l="1"/>
  <c r="J43" i="1"/>
  <c r="J43" i="4" s="1"/>
  <c r="D20" i="3"/>
  <c r="C38" i="2"/>
  <c r="D38" i="2"/>
  <c r="C39" i="2"/>
  <c r="D39" i="2"/>
  <c r="C42" i="1" l="1"/>
  <c r="G42" i="1"/>
  <c r="G42" i="4" s="1"/>
  <c r="H42" i="1"/>
  <c r="I42" i="1"/>
  <c r="N42" i="1"/>
  <c r="D19" i="3" l="1"/>
  <c r="N42" i="4"/>
  <c r="B39" i="2"/>
  <c r="C42" i="4"/>
  <c r="P43" i="4"/>
  <c r="A41" i="1"/>
  <c r="N41" i="1"/>
  <c r="I41" i="1"/>
  <c r="H41" i="1"/>
  <c r="G41" i="1"/>
  <c r="G41" i="4" s="1"/>
  <c r="C41" i="1"/>
  <c r="A18" i="3" l="1"/>
  <c r="A41" i="4"/>
  <c r="D18" i="3"/>
  <c r="N41" i="4"/>
  <c r="B38" i="2"/>
  <c r="C41" i="4"/>
  <c r="P42" i="4"/>
  <c r="A38" i="2"/>
  <c r="A42" i="1"/>
  <c r="H40" i="1"/>
  <c r="I40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12" i="1"/>
  <c r="I12" i="1"/>
  <c r="H13" i="1"/>
  <c r="I13" i="1"/>
  <c r="H14" i="1"/>
  <c r="I14" i="1"/>
  <c r="H15" i="1"/>
  <c r="I15" i="1"/>
  <c r="H16" i="1"/>
  <c r="I16" i="1"/>
  <c r="H17" i="1"/>
  <c r="I17" i="1"/>
  <c r="I11" i="1"/>
  <c r="H11" i="1"/>
  <c r="N40" i="1"/>
  <c r="N40" i="4" s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4" i="4" s="1"/>
  <c r="N23" i="1"/>
  <c r="N23" i="4" s="1"/>
  <c r="N22" i="1"/>
  <c r="N22" i="4" s="1"/>
  <c r="N21" i="1"/>
  <c r="N21" i="4" s="1"/>
  <c r="N20" i="1"/>
  <c r="N20" i="4" s="1"/>
  <c r="N19" i="1"/>
  <c r="N19" i="4" s="1"/>
  <c r="N18" i="1"/>
  <c r="N18" i="4" s="1"/>
  <c r="N17" i="1"/>
  <c r="N17" i="4" s="1"/>
  <c r="N16" i="1"/>
  <c r="N16" i="4" s="1"/>
  <c r="N15" i="1"/>
  <c r="N15" i="4" s="1"/>
  <c r="N14" i="1"/>
  <c r="N14" i="4" s="1"/>
  <c r="N13" i="1"/>
  <c r="N13" i="4" s="1"/>
  <c r="N12" i="1"/>
  <c r="N12" i="4" s="1"/>
  <c r="N11" i="1"/>
  <c r="N11" i="4" s="1"/>
  <c r="N10" i="1"/>
  <c r="N10" i="4" s="1"/>
  <c r="N9" i="1"/>
  <c r="N9" i="4" s="1"/>
  <c r="N8" i="1"/>
  <c r="N8" i="4" s="1"/>
  <c r="N7" i="1"/>
  <c r="N7" i="4" s="1"/>
  <c r="N6" i="1"/>
  <c r="N6" i="4" s="1"/>
  <c r="N5" i="1"/>
  <c r="N5" i="4" s="1"/>
  <c r="C40" i="1"/>
  <c r="P41" i="4" s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G12" i="1"/>
  <c r="G12" i="4" s="1"/>
  <c r="G13" i="1"/>
  <c r="G13" i="4" s="1"/>
  <c r="G14" i="1"/>
  <c r="G14" i="4" s="1"/>
  <c r="G15" i="1"/>
  <c r="G15" i="4" s="1"/>
  <c r="G16" i="1"/>
  <c r="G16" i="4" s="1"/>
  <c r="G17" i="1"/>
  <c r="G17" i="4" s="1"/>
  <c r="G18" i="1"/>
  <c r="G18" i="4" s="1"/>
  <c r="G19" i="1"/>
  <c r="G19" i="4" s="1"/>
  <c r="G20" i="1"/>
  <c r="G20" i="4" s="1"/>
  <c r="G21" i="1"/>
  <c r="G21" i="4" s="1"/>
  <c r="G22" i="1"/>
  <c r="G22" i="4" s="1"/>
  <c r="G23" i="1"/>
  <c r="G23" i="4" s="1"/>
  <c r="G24" i="1"/>
  <c r="G24" i="4" s="1"/>
  <c r="G25" i="1"/>
  <c r="G25" i="4" s="1"/>
  <c r="G26" i="1"/>
  <c r="G26" i="4" s="1"/>
  <c r="G27" i="1"/>
  <c r="G27" i="4" s="1"/>
  <c r="G28" i="1"/>
  <c r="G28" i="4" s="1"/>
  <c r="G29" i="1"/>
  <c r="G29" i="4" s="1"/>
  <c r="G30" i="1"/>
  <c r="G30" i="4" s="1"/>
  <c r="G31" i="1"/>
  <c r="G31" i="4" s="1"/>
  <c r="G32" i="1"/>
  <c r="G32" i="4" s="1"/>
  <c r="G33" i="1"/>
  <c r="G33" i="4" s="1"/>
  <c r="G34" i="1"/>
  <c r="G34" i="4" s="1"/>
  <c r="G35" i="1"/>
  <c r="G35" i="4" s="1"/>
  <c r="G36" i="1"/>
  <c r="G36" i="4" s="1"/>
  <c r="G37" i="1"/>
  <c r="G37" i="4" s="1"/>
  <c r="G38" i="1"/>
  <c r="G38" i="4" s="1"/>
  <c r="G39" i="1"/>
  <c r="G39" i="4" s="1"/>
  <c r="G40" i="1"/>
  <c r="G40" i="4" s="1"/>
  <c r="G11" i="1"/>
  <c r="G11" i="4" s="1"/>
  <c r="C5" i="1"/>
  <c r="B11" i="2"/>
  <c r="H1" i="1"/>
  <c r="H1" i="4" s="1"/>
  <c r="I1" i="1"/>
  <c r="I1" i="4" s="1"/>
  <c r="G1" i="1"/>
  <c r="G1" i="4" s="1"/>
  <c r="A3" i="2"/>
  <c r="C3" i="2"/>
  <c r="D3" i="2"/>
  <c r="A4" i="2"/>
  <c r="C4" i="2"/>
  <c r="D4" i="2"/>
  <c r="A5" i="2"/>
  <c r="C5" i="2"/>
  <c r="D5" i="2"/>
  <c r="A6" i="2"/>
  <c r="C6" i="2"/>
  <c r="D6" i="2"/>
  <c r="A7" i="2"/>
  <c r="B7" i="2"/>
  <c r="C7" i="2"/>
  <c r="D7" i="2"/>
  <c r="A8" i="2"/>
  <c r="C8" i="2"/>
  <c r="D8" i="2"/>
  <c r="A9" i="2"/>
  <c r="C9" i="2"/>
  <c r="D9" i="2"/>
  <c r="A10" i="2"/>
  <c r="C10" i="2"/>
  <c r="D10" i="2"/>
  <c r="A11" i="2"/>
  <c r="C11" i="2"/>
  <c r="D11" i="2"/>
  <c r="A12" i="2"/>
  <c r="C12" i="2"/>
  <c r="D12" i="2"/>
  <c r="A13" i="2"/>
  <c r="C13" i="2"/>
  <c r="D13" i="2"/>
  <c r="A14" i="2"/>
  <c r="C14" i="2"/>
  <c r="D14" i="2"/>
  <c r="A15" i="2"/>
  <c r="B15" i="2"/>
  <c r="C15" i="2"/>
  <c r="D15" i="2"/>
  <c r="A16" i="2"/>
  <c r="C16" i="2"/>
  <c r="D16" i="2"/>
  <c r="A17" i="2"/>
  <c r="C17" i="2"/>
  <c r="D17" i="2"/>
  <c r="A18" i="2"/>
  <c r="C18" i="2"/>
  <c r="D18" i="2"/>
  <c r="A19" i="2"/>
  <c r="C19" i="2"/>
  <c r="D19" i="2"/>
  <c r="A20" i="2"/>
  <c r="C20" i="2"/>
  <c r="D20" i="2"/>
  <c r="A21" i="2"/>
  <c r="C21" i="2"/>
  <c r="D21" i="2"/>
  <c r="D2" i="2"/>
  <c r="C2" i="2"/>
  <c r="A2" i="2"/>
  <c r="B8" i="2" l="1"/>
  <c r="P11" i="4"/>
  <c r="C11" i="4"/>
  <c r="B16" i="2"/>
  <c r="P19" i="4"/>
  <c r="C19" i="4"/>
  <c r="P27" i="4"/>
  <c r="C27" i="4"/>
  <c r="P35" i="4"/>
  <c r="C35" i="4"/>
  <c r="B9" i="2"/>
  <c r="C12" i="4"/>
  <c r="P12" i="4"/>
  <c r="B17" i="2"/>
  <c r="C20" i="4"/>
  <c r="P20" i="4"/>
  <c r="C28" i="4"/>
  <c r="P28" i="4"/>
  <c r="C36" i="4"/>
  <c r="P36" i="4"/>
  <c r="B10" i="2"/>
  <c r="P13" i="4"/>
  <c r="C13" i="4"/>
  <c r="B18" i="2"/>
  <c r="P21" i="4"/>
  <c r="C21" i="4"/>
  <c r="P29" i="4"/>
  <c r="C29" i="4"/>
  <c r="P37" i="4"/>
  <c r="C37" i="4"/>
  <c r="B3" i="2"/>
  <c r="P6" i="4"/>
  <c r="C6" i="4"/>
  <c r="C14" i="4"/>
  <c r="P14" i="4"/>
  <c r="B19" i="2"/>
  <c r="C22" i="4"/>
  <c r="P22" i="4"/>
  <c r="C30" i="4"/>
  <c r="P30" i="4"/>
  <c r="C38" i="4"/>
  <c r="P38" i="4"/>
  <c r="B2" i="2"/>
  <c r="P5" i="4"/>
  <c r="C5" i="4"/>
  <c r="B4" i="2"/>
  <c r="P7" i="4"/>
  <c r="C7" i="4"/>
  <c r="B12" i="2"/>
  <c r="P15" i="4"/>
  <c r="C15" i="4"/>
  <c r="B20" i="2"/>
  <c r="P23" i="4"/>
  <c r="C23" i="4"/>
  <c r="P31" i="4"/>
  <c r="C31" i="4"/>
  <c r="P39" i="4"/>
  <c r="C39" i="4"/>
  <c r="B5" i="2"/>
  <c r="C8" i="4"/>
  <c r="P8" i="4"/>
  <c r="B13" i="2"/>
  <c r="P16" i="4"/>
  <c r="C16" i="4"/>
  <c r="B21" i="2"/>
  <c r="P24" i="4"/>
  <c r="C24" i="4"/>
  <c r="P32" i="4"/>
  <c r="C32" i="4"/>
  <c r="P40" i="4"/>
  <c r="C40" i="4"/>
  <c r="B6" i="2"/>
  <c r="P9" i="4"/>
  <c r="C9" i="4"/>
  <c r="B14" i="2"/>
  <c r="P17" i="4"/>
  <c r="C17" i="4"/>
  <c r="P25" i="4"/>
  <c r="C25" i="4"/>
  <c r="P33" i="4"/>
  <c r="C33" i="4"/>
  <c r="A19" i="3"/>
  <c r="A42" i="4"/>
  <c r="P10" i="4"/>
  <c r="C10" i="4"/>
  <c r="P18" i="4"/>
  <c r="C18" i="4"/>
  <c r="P26" i="4"/>
  <c r="C26" i="4"/>
  <c r="P34" i="4"/>
  <c r="C34" i="4"/>
  <c r="D16" i="3"/>
  <c r="N39" i="4"/>
  <c r="D15" i="3"/>
  <c r="N38" i="4"/>
  <c r="D14" i="3"/>
  <c r="N37" i="4"/>
  <c r="D13" i="3"/>
  <c r="N36" i="4"/>
  <c r="D12" i="3"/>
  <c r="N35" i="4"/>
  <c r="D11" i="3"/>
  <c r="N34" i="4"/>
  <c r="D10" i="3"/>
  <c r="N33" i="4"/>
  <c r="D9" i="3"/>
  <c r="N32" i="4"/>
  <c r="D8" i="3"/>
  <c r="N31" i="4"/>
  <c r="D7" i="3"/>
  <c r="N30" i="4"/>
  <c r="D6" i="3"/>
  <c r="N29" i="4"/>
  <c r="D5" i="3"/>
  <c r="N28" i="4"/>
  <c r="D4" i="3"/>
  <c r="N27" i="4"/>
  <c r="D3" i="3"/>
  <c r="N26" i="4"/>
  <c r="D2" i="3"/>
  <c r="N25" i="4"/>
  <c r="J40" i="1"/>
  <c r="J40" i="4" s="1"/>
  <c r="D17" i="3"/>
  <c r="A39" i="2"/>
  <c r="A43" i="1"/>
  <c r="A43" i="4" s="1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1" i="2"/>
  <c r="C1" i="2"/>
  <c r="B1" i="2"/>
  <c r="A1" i="2"/>
  <c r="A44" i="1" l="1"/>
  <c r="A44" i="4" s="1"/>
  <c r="A20" i="3"/>
  <c r="A45" i="1" l="1"/>
  <c r="A45" i="4" s="1"/>
  <c r="A21" i="3"/>
  <c r="A46" i="1" l="1"/>
  <c r="A46" i="4" s="1"/>
  <c r="A22" i="3"/>
  <c r="A47" i="1" l="1"/>
  <c r="A47" i="4" s="1"/>
  <c r="A23" i="3"/>
  <c r="A48" i="1" l="1"/>
  <c r="A48" i="4" s="1"/>
  <c r="A24" i="3"/>
  <c r="A49" i="1" l="1"/>
  <c r="A49" i="4" s="1"/>
  <c r="A25" i="3"/>
  <c r="A50" i="1" l="1"/>
  <c r="A50" i="4" s="1"/>
  <c r="A26" i="3"/>
  <c r="A51" i="1" l="1"/>
  <c r="A51" i="4" s="1"/>
  <c r="A27" i="3"/>
  <c r="A52" i="1" l="1"/>
  <c r="A52" i="4" s="1"/>
  <c r="A28" i="3"/>
  <c r="A53" i="1" l="1"/>
  <c r="A53" i="4" s="1"/>
  <c r="A29" i="3"/>
  <c r="A54" i="1" l="1"/>
  <c r="A54" i="4" s="1"/>
  <c r="A30" i="3"/>
  <c r="A55" i="1" l="1"/>
  <c r="A55" i="4" s="1"/>
  <c r="A31" i="3"/>
  <c r="A56" i="1" l="1"/>
  <c r="A56" i="4" s="1"/>
  <c r="A32" i="3"/>
  <c r="A57" i="1" l="1"/>
  <c r="A57" i="4" s="1"/>
  <c r="A33" i="3"/>
  <c r="A58" i="1" l="1"/>
  <c r="A58" i="4" s="1"/>
  <c r="A34" i="3"/>
  <c r="A35" i="3" l="1"/>
  <c r="A59" i="1"/>
  <c r="A59" i="4" s="1"/>
  <c r="A60" i="1" l="1"/>
  <c r="A60" i="4" s="1"/>
  <c r="A36" i="3"/>
  <c r="A61" i="1" l="1"/>
  <c r="A61" i="4" s="1"/>
  <c r="A37" i="3"/>
  <c r="D37" i="3" l="1"/>
  <c r="B37" i="3"/>
  <c r="C37" i="3"/>
  <c r="A62" i="1"/>
  <c r="A62" i="4" s="1"/>
  <c r="A38" i="3"/>
  <c r="C38" i="3" l="1"/>
  <c r="B38" i="3"/>
  <c r="D38" i="3"/>
  <c r="A63" i="1"/>
  <c r="A63" i="4" s="1"/>
  <c r="A39" i="3"/>
  <c r="A40" i="3" l="1"/>
  <c r="C40" i="3" s="1"/>
  <c r="A64" i="1"/>
  <c r="A64" i="4" s="1"/>
  <c r="B39" i="3"/>
  <c r="C39" i="3"/>
  <c r="D39" i="3"/>
  <c r="D40" i="3" l="1"/>
  <c r="B40" i="3"/>
  <c r="A65" i="1"/>
  <c r="A65" i="4" s="1"/>
  <c r="A41" i="3"/>
  <c r="B41" i="3" l="1"/>
  <c r="C41" i="3"/>
  <c r="D41" i="3"/>
  <c r="A66" i="1"/>
  <c r="A66" i="4" s="1"/>
  <c r="A42" i="3"/>
  <c r="C42" i="3" l="1"/>
  <c r="D42" i="3"/>
  <c r="B42" i="3"/>
  <c r="A67" i="1"/>
  <c r="A67" i="4" s="1"/>
  <c r="A44" i="3"/>
  <c r="A45" i="3" l="1"/>
  <c r="D45" i="3" s="1"/>
  <c r="A68" i="1"/>
  <c r="A68" i="4" s="1"/>
  <c r="C44" i="3"/>
  <c r="D44" i="3"/>
  <c r="B44" i="3"/>
  <c r="C45" i="3" l="1"/>
  <c r="B45" i="3"/>
  <c r="A69" i="1"/>
  <c r="A69" i="4" s="1"/>
  <c r="A46" i="3"/>
  <c r="C46" i="3" l="1"/>
  <c r="B46" i="3"/>
  <c r="D46" i="3"/>
  <c r="A70" i="1"/>
  <c r="A70" i="4" s="1"/>
  <c r="A48" i="3"/>
  <c r="C48" i="3" l="1"/>
  <c r="B48" i="3"/>
  <c r="D48" i="3"/>
  <c r="A71" i="1"/>
  <c r="A71" i="4" s="1"/>
  <c r="A49" i="3"/>
  <c r="B49" i="3" l="1"/>
  <c r="C49" i="3"/>
  <c r="D49" i="3"/>
  <c r="A72" i="1"/>
  <c r="A50" i="3"/>
  <c r="A51" i="3" l="1"/>
  <c r="A72" i="4"/>
  <c r="A73" i="1"/>
  <c r="C50" i="3"/>
  <c r="B50" i="3"/>
  <c r="D50" i="3"/>
  <c r="B51" i="3"/>
  <c r="C51" i="3"/>
  <c r="D51" i="3"/>
  <c r="A73" i="4" l="1"/>
  <c r="A74" i="1"/>
  <c r="A52" i="3"/>
  <c r="C52" i="3" l="1"/>
  <c r="B52" i="3"/>
  <c r="D52" i="3"/>
  <c r="A74" i="4"/>
  <c r="A75" i="1"/>
  <c r="A54" i="3"/>
  <c r="C54" i="3" l="1"/>
  <c r="B54" i="3"/>
  <c r="D54" i="3"/>
  <c r="A75" i="4"/>
  <c r="A76" i="1"/>
  <c r="A55" i="3"/>
  <c r="B55" i="3" l="1"/>
  <c r="D55" i="3"/>
  <c r="C55" i="3"/>
  <c r="A76" i="4"/>
  <c r="A77" i="1"/>
  <c r="A56" i="3"/>
  <c r="C56" i="3" l="1"/>
  <c r="D56" i="3"/>
  <c r="B56" i="3"/>
  <c r="A77" i="4"/>
  <c r="A78" i="1"/>
  <c r="A57" i="3"/>
  <c r="A78" i="4" l="1"/>
  <c r="A79" i="1"/>
  <c r="A58" i="3"/>
  <c r="B57" i="3"/>
  <c r="D57" i="3"/>
  <c r="C57" i="3"/>
  <c r="A79" i="4" l="1"/>
  <c r="A80" i="1"/>
  <c r="A59" i="3"/>
  <c r="C58" i="3"/>
  <c r="D58" i="3"/>
  <c r="B58" i="3"/>
  <c r="B59" i="3" l="1"/>
  <c r="D59" i="3"/>
  <c r="C59" i="3"/>
  <c r="A80" i="4"/>
  <c r="A81" i="1"/>
  <c r="A60" i="3"/>
  <c r="A81" i="4" l="1"/>
  <c r="A82" i="1"/>
  <c r="A61" i="3"/>
  <c r="C60" i="3"/>
  <c r="D60" i="3"/>
  <c r="B60" i="3"/>
  <c r="B61" i="3" l="1"/>
  <c r="D61" i="3"/>
  <c r="C61" i="3"/>
  <c r="A82" i="4"/>
  <c r="A83" i="1"/>
  <c r="A62" i="3"/>
  <c r="A83" i="4" l="1"/>
  <c r="A84" i="1"/>
  <c r="A63" i="3"/>
  <c r="C62" i="3"/>
  <c r="D62" i="3"/>
  <c r="B62" i="3"/>
  <c r="A84" i="4" l="1"/>
  <c r="A85" i="1"/>
  <c r="A64" i="3"/>
  <c r="B63" i="3"/>
  <c r="C63" i="3"/>
  <c r="D63" i="3"/>
  <c r="C64" i="3" l="1"/>
  <c r="B64" i="3"/>
  <c r="D64" i="3"/>
  <c r="A85" i="4"/>
  <c r="A86" i="1"/>
  <c r="A65" i="3"/>
  <c r="B65" i="3" l="1"/>
  <c r="D65" i="3"/>
  <c r="C65" i="3"/>
  <c r="A87" i="1"/>
  <c r="A86" i="4"/>
  <c r="A66" i="3"/>
  <c r="C66" i="3" l="1"/>
  <c r="D66" i="3"/>
  <c r="B66" i="3"/>
  <c r="A87" i="4"/>
  <c r="A88" i="1"/>
  <c r="A67" i="3"/>
  <c r="A89" i="1" l="1"/>
  <c r="A88" i="4"/>
  <c r="A68" i="3"/>
  <c r="B67" i="3"/>
  <c r="D67" i="3"/>
  <c r="C67" i="3"/>
  <c r="C68" i="3" l="1"/>
  <c r="B68" i="3"/>
  <c r="D68" i="3"/>
  <c r="A90" i="1"/>
  <c r="A89" i="4"/>
  <c r="A69" i="3"/>
  <c r="B69" i="3" l="1"/>
  <c r="D69" i="3"/>
  <c r="C69" i="3"/>
  <c r="A91" i="1"/>
  <c r="A90" i="4"/>
  <c r="A70" i="3"/>
  <c r="C70" i="3" l="1"/>
  <c r="B70" i="3"/>
  <c r="D70" i="3"/>
  <c r="A92" i="1"/>
  <c r="A91" i="4"/>
  <c r="A71" i="3"/>
  <c r="A93" i="1" l="1"/>
  <c r="A92" i="4"/>
  <c r="A72" i="3"/>
  <c r="B71" i="3"/>
  <c r="C71" i="3"/>
  <c r="D71" i="3"/>
  <c r="C72" i="3" l="1"/>
  <c r="B72" i="3"/>
  <c r="D72" i="3"/>
  <c r="A94" i="1"/>
  <c r="A93" i="4"/>
  <c r="A73" i="3"/>
  <c r="B73" i="3" l="1"/>
  <c r="D73" i="3"/>
  <c r="C73" i="3"/>
  <c r="A95" i="1"/>
  <c r="A75" i="3" s="1"/>
  <c r="A94" i="4"/>
  <c r="A74" i="3"/>
  <c r="B75" i="3" l="1"/>
  <c r="D75" i="3"/>
  <c r="C75" i="3"/>
  <c r="C74" i="3"/>
  <c r="B74" i="3"/>
  <c r="D74" i="3"/>
</calcChain>
</file>

<file path=xl/sharedStrings.xml><?xml version="1.0" encoding="utf-8"?>
<sst xmlns="http://schemas.openxmlformats.org/spreadsheetml/2006/main" count="254" uniqueCount="17">
  <si>
    <t>Date</t>
  </si>
  <si>
    <t>Statewide %</t>
  </si>
  <si>
    <t>Non-cluster %</t>
  </si>
  <si>
    <t>Cluster %</t>
  </si>
  <si>
    <t>-</t>
  </si>
  <si>
    <t>Tests</t>
  </si>
  <si>
    <t>Statewide cases</t>
  </si>
  <si>
    <t>NYC tests</t>
  </si>
  <si>
    <t>NYC cases</t>
  </si>
  <si>
    <t>NYC State 7-day %</t>
  </si>
  <si>
    <t>NYC City 7-day %</t>
  </si>
  <si>
    <t>NYC State 1-day %</t>
  </si>
  <si>
    <t>Extrapolate Non-cluster Delta</t>
  </si>
  <si>
    <t>Extrapolate Statewide Delta</t>
  </si>
  <si>
    <t>Extrapolate Cluster Delta (Rand)</t>
  </si>
  <si>
    <t>NYC rolling % - State</t>
  </si>
  <si>
    <t>NYC rolling % -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</si>
</sst>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0" fontId="0" fillId="0" borderId="0" xfId="0" applyNumberFormat="1"/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10" fontId="0" fillId="2" borderId="0" xfId="0" applyNumberFormat="1" applyFill="1"/>
    <xf numFmtId="10" fontId="0" fillId="2" borderId="0" xfId="0" applyNumberFormat="1" applyFill="1" applyAlignment="1">
      <alignment horizontal="right"/>
    </xf>
    <xf numFmtId="3" fontId="0" fillId="2" borderId="0" xfId="0" applyNumberFormat="1" applyFill="1" applyAlignment="1">
      <alignment horizontal="right"/>
    </xf>
    <xf numFmtId="14" fontId="0" fillId="0" borderId="0" xfId="0" applyNumberFormat="1" applyAlignment="1">
      <alignment horizontal="right"/>
    </xf>
    <xf numFmtId="10" fontId="0" fillId="3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New York City Positivity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NYC City 7-day 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Sheet1!$A$23:$A$38</c:f>
              <c:numCache>
                <c:formatCode>m/d/yyyy</c:formatCode>
                <c:ptCount val="16"/>
                <c:pt idx="0">
                  <c:v>44155</c:v>
                </c:pt>
                <c:pt idx="1">
                  <c:v>44156</c:v>
                </c:pt>
                <c:pt idx="2">
                  <c:v>44157</c:v>
                </c:pt>
                <c:pt idx="3">
                  <c:v>44158</c:v>
                </c:pt>
                <c:pt idx="4">
                  <c:v>44159</c:v>
                </c:pt>
                <c:pt idx="5">
                  <c:v>44160</c:v>
                </c:pt>
                <c:pt idx="6">
                  <c:v>44161</c:v>
                </c:pt>
                <c:pt idx="7">
                  <c:v>44162</c:v>
                </c:pt>
                <c:pt idx="8">
                  <c:v>44163</c:v>
                </c:pt>
                <c:pt idx="9">
                  <c:v>44164</c:v>
                </c:pt>
                <c:pt idx="10">
                  <c:v>44165</c:v>
                </c:pt>
                <c:pt idx="11">
                  <c:v>44166</c:v>
                </c:pt>
                <c:pt idx="12">
                  <c:v>44167</c:v>
                </c:pt>
                <c:pt idx="13">
                  <c:v>44168</c:v>
                </c:pt>
                <c:pt idx="14">
                  <c:v>44169</c:v>
                </c:pt>
                <c:pt idx="15">
                  <c:v>44170</c:v>
                </c:pt>
              </c:numCache>
            </c:numRef>
          </c:cat>
          <c:val>
            <c:numRef>
              <c:f>Sheet1!$B$23:$B$38</c:f>
              <c:numCache>
                <c:formatCode>0.00%</c:formatCode>
                <c:ptCount val="16"/>
                <c:pt idx="0">
                  <c:v>3.0200000000000001E-2</c:v>
                </c:pt>
                <c:pt idx="1">
                  <c:v>3.1099999999999999E-2</c:v>
                </c:pt>
                <c:pt idx="2">
                  <c:v>3.09E-2</c:v>
                </c:pt>
                <c:pt idx="3">
                  <c:v>3.0599999999999999E-2</c:v>
                </c:pt>
                <c:pt idx="4">
                  <c:v>3.1699999999999999E-2</c:v>
                </c:pt>
                <c:pt idx="5">
                  <c:v>3.0499999999999999E-2</c:v>
                </c:pt>
                <c:pt idx="6">
                  <c:v>3.1899999999999998E-2</c:v>
                </c:pt>
                <c:pt idx="7">
                  <c:v>3.3300000000000003E-2</c:v>
                </c:pt>
                <c:pt idx="8">
                  <c:v>3.6400000000000002E-2</c:v>
                </c:pt>
                <c:pt idx="9">
                  <c:v>3.9E-2</c:v>
                </c:pt>
                <c:pt idx="10">
                  <c:v>4.0300000000000002E-2</c:v>
                </c:pt>
                <c:pt idx="11">
                  <c:v>4.1399999999999999E-2</c:v>
                </c:pt>
                <c:pt idx="12">
                  <c:v>4.8000000000000001E-2</c:v>
                </c:pt>
                <c:pt idx="13">
                  <c:v>5.1900000000000002E-2</c:v>
                </c:pt>
                <c:pt idx="14">
                  <c:v>5.4300000000000001E-2</c:v>
                </c:pt>
                <c:pt idx="1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5-45FB-A3FA-A2DAE83FF09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NYC State 7-day 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Sheet1!$A$23:$A$38</c:f>
              <c:numCache>
                <c:formatCode>m/d/yyyy</c:formatCode>
                <c:ptCount val="16"/>
                <c:pt idx="0">
                  <c:v>44155</c:v>
                </c:pt>
                <c:pt idx="1">
                  <c:v>44156</c:v>
                </c:pt>
                <c:pt idx="2">
                  <c:v>44157</c:v>
                </c:pt>
                <c:pt idx="3">
                  <c:v>44158</c:v>
                </c:pt>
                <c:pt idx="4">
                  <c:v>44159</c:v>
                </c:pt>
                <c:pt idx="5">
                  <c:v>44160</c:v>
                </c:pt>
                <c:pt idx="6">
                  <c:v>44161</c:v>
                </c:pt>
                <c:pt idx="7">
                  <c:v>44162</c:v>
                </c:pt>
                <c:pt idx="8">
                  <c:v>44163</c:v>
                </c:pt>
                <c:pt idx="9">
                  <c:v>44164</c:v>
                </c:pt>
                <c:pt idx="10">
                  <c:v>44165</c:v>
                </c:pt>
                <c:pt idx="11">
                  <c:v>44166</c:v>
                </c:pt>
                <c:pt idx="12">
                  <c:v>44167</c:v>
                </c:pt>
                <c:pt idx="13">
                  <c:v>44168</c:v>
                </c:pt>
                <c:pt idx="14">
                  <c:v>44169</c:v>
                </c:pt>
                <c:pt idx="15">
                  <c:v>44170</c:v>
                </c:pt>
              </c:numCache>
            </c:numRef>
          </c:cat>
          <c:val>
            <c:numRef>
              <c:f>Sheet1!$C$23:$C$38</c:f>
              <c:numCache>
                <c:formatCode>0.00%</c:formatCode>
                <c:ptCount val="16"/>
                <c:pt idx="0">
                  <c:v>2.5190575623825182E-2</c:v>
                </c:pt>
                <c:pt idx="1">
                  <c:v>2.5356695091751199E-2</c:v>
                </c:pt>
                <c:pt idx="2">
                  <c:v>2.5441507953348895E-2</c:v>
                </c:pt>
                <c:pt idx="3">
                  <c:v>2.5722934042859871E-2</c:v>
                </c:pt>
                <c:pt idx="4">
                  <c:v>2.5206939276483282E-2</c:v>
                </c:pt>
                <c:pt idx="5">
                  <c:v>2.4922312935984344E-2</c:v>
                </c:pt>
                <c:pt idx="6">
                  <c:v>2.4984262458277215E-2</c:v>
                </c:pt>
                <c:pt idx="7">
                  <c:v>2.5577798687042384E-2</c:v>
                </c:pt>
                <c:pt idx="8">
                  <c:v>2.6101432795087559E-2</c:v>
                </c:pt>
                <c:pt idx="9">
                  <c:v>2.7503758161380312E-2</c:v>
                </c:pt>
                <c:pt idx="10">
                  <c:v>2.9238347859037513E-2</c:v>
                </c:pt>
                <c:pt idx="11">
                  <c:v>3.1186098968384621E-2</c:v>
                </c:pt>
                <c:pt idx="12">
                  <c:v>3.3396429216881796E-2</c:v>
                </c:pt>
                <c:pt idx="13">
                  <c:v>3.6221445143988604E-2</c:v>
                </c:pt>
                <c:pt idx="14">
                  <c:v>3.8874255588794995E-2</c:v>
                </c:pt>
                <c:pt idx="15">
                  <c:v>3.9999922697994593E-2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05-45FB-A3FA-A2DAE83FF09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NYC State 1-day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Sheet1!$A$23:$A$38</c:f>
              <c:numCache>
                <c:formatCode>m/d/yyyy</c:formatCode>
                <c:ptCount val="16"/>
                <c:pt idx="0">
                  <c:v>44155</c:v>
                </c:pt>
                <c:pt idx="1">
                  <c:v>44156</c:v>
                </c:pt>
                <c:pt idx="2">
                  <c:v>44157</c:v>
                </c:pt>
                <c:pt idx="3">
                  <c:v>44158</c:v>
                </c:pt>
                <c:pt idx="4">
                  <c:v>44159</c:v>
                </c:pt>
                <c:pt idx="5">
                  <c:v>44160</c:v>
                </c:pt>
                <c:pt idx="6">
                  <c:v>44161</c:v>
                </c:pt>
                <c:pt idx="7">
                  <c:v>44162</c:v>
                </c:pt>
                <c:pt idx="8">
                  <c:v>44163</c:v>
                </c:pt>
                <c:pt idx="9">
                  <c:v>44164</c:v>
                </c:pt>
                <c:pt idx="10">
                  <c:v>44165</c:v>
                </c:pt>
                <c:pt idx="11">
                  <c:v>44166</c:v>
                </c:pt>
                <c:pt idx="12">
                  <c:v>44167</c:v>
                </c:pt>
                <c:pt idx="13">
                  <c:v>44168</c:v>
                </c:pt>
                <c:pt idx="14">
                  <c:v>44169</c:v>
                </c:pt>
                <c:pt idx="15">
                  <c:v>44170</c:v>
                </c:pt>
              </c:numCache>
            </c:numRef>
          </c:cat>
          <c:val>
            <c:numRef>
              <c:f>Sheet1!$D$23:$D$38</c:f>
              <c:numCache>
                <c:formatCode>0.00%</c:formatCode>
                <c:ptCount val="16"/>
                <c:pt idx="0">
                  <c:v>2.4157014618519979E-2</c:v>
                </c:pt>
                <c:pt idx="1">
                  <c:v>2.5766708617606146E-2</c:v>
                </c:pt>
                <c:pt idx="2">
                  <c:v>2.3474178403755867E-2</c:v>
                </c:pt>
                <c:pt idx="3">
                  <c:v>2.5373771892353694E-2</c:v>
                </c:pt>
                <c:pt idx="4">
                  <c:v>2.5270916509454656E-2</c:v>
                </c:pt>
                <c:pt idx="5">
                  <c:v>2.6969961431266013E-2</c:v>
                </c:pt>
                <c:pt idx="6">
                  <c:v>2.442141876813796E-2</c:v>
                </c:pt>
                <c:pt idx="7">
                  <c:v>2.7811905409078554E-2</c:v>
                </c:pt>
                <c:pt idx="8">
                  <c:v>2.9872604219985215E-2</c:v>
                </c:pt>
                <c:pt idx="9">
                  <c:v>3.4020970205697845E-2</c:v>
                </c:pt>
                <c:pt idx="10">
                  <c:v>3.962401493812704E-2</c:v>
                </c:pt>
                <c:pt idx="11">
                  <c:v>4.1181751146163958E-2</c:v>
                </c:pt>
                <c:pt idx="12">
                  <c:v>4.2700349827756563E-2</c:v>
                </c:pt>
                <c:pt idx="13">
                  <c:v>4.0628032974188238E-2</c:v>
                </c:pt>
                <c:pt idx="14">
                  <c:v>4.2928750447547438E-2</c:v>
                </c:pt>
                <c:pt idx="15">
                  <c:v>3.8274165827060988E-2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05-45FB-A3FA-A2DAE83FF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689896"/>
        <c:axId val="858687272"/>
      </c:lineChart>
      <c:dateAx>
        <c:axId val="8586898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687272"/>
        <c:crosses val="autoZero"/>
        <c:auto val="1"/>
        <c:lblOffset val="100"/>
        <c:baseTimeUnit val="days"/>
      </c:dateAx>
      <c:valAx>
        <c:axId val="85868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68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New York State Positivity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Statewide 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'Sheet1 (2)'!$A$2:$A$39</c:f>
              <c:numCache>
                <c:formatCode>m/d/yyyy</c:formatCode>
                <c:ptCount val="38"/>
                <c:pt idx="0">
                  <c:v>44114</c:v>
                </c:pt>
                <c:pt idx="1">
                  <c:v>44115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44120</c:v>
                </c:pt>
                <c:pt idx="7">
                  <c:v>44121</c:v>
                </c:pt>
                <c:pt idx="8">
                  <c:v>44122</c:v>
                </c:pt>
                <c:pt idx="9">
                  <c:v>44123</c:v>
                </c:pt>
                <c:pt idx="10">
                  <c:v>44124</c:v>
                </c:pt>
                <c:pt idx="11">
                  <c:v>44125</c:v>
                </c:pt>
                <c:pt idx="12">
                  <c:v>44126</c:v>
                </c:pt>
                <c:pt idx="13">
                  <c:v>44127</c:v>
                </c:pt>
                <c:pt idx="14">
                  <c:v>44128</c:v>
                </c:pt>
                <c:pt idx="15">
                  <c:v>44129</c:v>
                </c:pt>
                <c:pt idx="16">
                  <c:v>44130</c:v>
                </c:pt>
                <c:pt idx="17">
                  <c:v>44131</c:v>
                </c:pt>
                <c:pt idx="18">
                  <c:v>44132</c:v>
                </c:pt>
                <c:pt idx="19">
                  <c:v>44133</c:v>
                </c:pt>
                <c:pt idx="20">
                  <c:v>44134</c:v>
                </c:pt>
                <c:pt idx="21">
                  <c:v>44135</c:v>
                </c:pt>
                <c:pt idx="22">
                  <c:v>44136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44142</c:v>
                </c:pt>
                <c:pt idx="29">
                  <c:v>44143</c:v>
                </c:pt>
                <c:pt idx="30">
                  <c:v>44144</c:v>
                </c:pt>
                <c:pt idx="31">
                  <c:v>44145</c:v>
                </c:pt>
                <c:pt idx="32">
                  <c:v>44146</c:v>
                </c:pt>
                <c:pt idx="33">
                  <c:v>44147</c:v>
                </c:pt>
                <c:pt idx="34">
                  <c:v>44148</c:v>
                </c:pt>
                <c:pt idx="35">
                  <c:v>44149</c:v>
                </c:pt>
                <c:pt idx="36">
                  <c:v>44150</c:v>
                </c:pt>
                <c:pt idx="37">
                  <c:v>44151</c:v>
                </c:pt>
              </c:numCache>
            </c:numRef>
          </c:cat>
          <c:val>
            <c:numRef>
              <c:f>'Sheet1 (2)'!$B$2:$B$39</c:f>
              <c:numCache>
                <c:formatCode>0.00%</c:formatCode>
                <c:ptCount val="38"/>
                <c:pt idx="0">
                  <c:v>1.0752048982382096E-2</c:v>
                </c:pt>
                <c:pt idx="1">
                  <c:v>9.6656349890912787E-3</c:v>
                </c:pt>
                <c:pt idx="2">
                  <c:v>1.1210005120216138E-2</c:v>
                </c:pt>
                <c:pt idx="3">
                  <c:v>1.4060765115574846E-2</c:v>
                </c:pt>
                <c:pt idx="4">
                  <c:v>1.102520045819015E-2</c:v>
                </c:pt>
                <c:pt idx="5">
                  <c:v>1.0959973575954119E-2</c:v>
                </c:pt>
                <c:pt idx="6">
                  <c:v>1.2547872301325355E-2</c:v>
                </c:pt>
                <c:pt idx="7">
                  <c:v>1.1151951591528517E-2</c:v>
                </c:pt>
                <c:pt idx="8">
                  <c:v>1.0795026521593936E-2</c:v>
                </c:pt>
                <c:pt idx="9">
                  <c:v>1.216939604189784E-2</c:v>
                </c:pt>
                <c:pt idx="10">
                  <c:v>1.326485531256903E-2</c:v>
                </c:pt>
                <c:pt idx="11">
                  <c:v>1.6235405364254864E-2</c:v>
                </c:pt>
                <c:pt idx="12">
                  <c:v>1.2028875211502796E-2</c:v>
                </c:pt>
                <c:pt idx="13">
                  <c:v>1.1568250558272325E-2</c:v>
                </c:pt>
                <c:pt idx="14">
                  <c:v>1.3132407289409965E-2</c:v>
                </c:pt>
                <c:pt idx="15">
                  <c:v>1.3506691274445703E-2</c:v>
                </c:pt>
                <c:pt idx="16">
                  <c:v>1.4503695946028228E-2</c:v>
                </c:pt>
                <c:pt idx="17">
                  <c:v>1.783762475586375E-2</c:v>
                </c:pt>
                <c:pt idx="18">
                  <c:v>1.5664044423877834E-2</c:v>
                </c:pt>
                <c:pt idx="19">
                  <c:v>1.4843810327110298E-2</c:v>
                </c:pt>
                <c:pt idx="20">
                  <c:v>1.5352146236851959E-2</c:v>
                </c:pt>
                <c:pt idx="21">
                  <c:v>1.4960353966793708E-2</c:v>
                </c:pt>
                <c:pt idx="22">
                  <c:v>1.5140833249404103E-2</c:v>
                </c:pt>
                <c:pt idx="23">
                  <c:v>1.6992539099489078E-2</c:v>
                </c:pt>
                <c:pt idx="24">
                  <c:v>1.8151389312499513E-2</c:v>
                </c:pt>
                <c:pt idx="25">
                  <c:v>1.592103883655099E-2</c:v>
                </c:pt>
                <c:pt idx="26">
                  <c:v>1.8612710301268796E-2</c:v>
                </c:pt>
                <c:pt idx="27">
                  <c:v>1.9968264833079244E-2</c:v>
                </c:pt>
                <c:pt idx="28">
                  <c:v>2.1966917956286629E-2</c:v>
                </c:pt>
                <c:pt idx="29">
                  <c:v>2.3537166476703147E-2</c:v>
                </c:pt>
                <c:pt idx="30">
                  <c:v>2.8218568248725498E-2</c:v>
                </c:pt>
                <c:pt idx="31">
                  <c:v>3.0967852791402416E-2</c:v>
                </c:pt>
                <c:pt idx="32">
                  <c:v>2.9336579427875837E-2</c:v>
                </c:pt>
                <c:pt idx="33">
                  <c:v>2.9496947001420429E-2</c:v>
                </c:pt>
                <c:pt idx="34">
                  <c:v>2.6511748911501515E-2</c:v>
                </c:pt>
                <c:pt idx="35">
                  <c:v>2.9256849947328981E-2</c:v>
                </c:pt>
                <c:pt idx="36">
                  <c:v>2.7394483566312817E-2</c:v>
                </c:pt>
                <c:pt idx="37">
                  <c:v>2.8017500903142936E-2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C-4E40-BAF2-FBE87F449D49}"/>
            </c:ext>
          </c:extLst>
        </c:ser>
        <c:ser>
          <c:idx val="1"/>
          <c:order val="1"/>
          <c:tx>
            <c:strRef>
              <c:f>'Sheet1 (2)'!$C$1</c:f>
              <c:strCache>
                <c:ptCount val="1"/>
                <c:pt idx="0">
                  <c:v>Cluster 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'Sheet1 (2)'!$A$2:$A$39</c:f>
              <c:numCache>
                <c:formatCode>m/d/yyyy</c:formatCode>
                <c:ptCount val="38"/>
                <c:pt idx="0">
                  <c:v>44114</c:v>
                </c:pt>
                <c:pt idx="1">
                  <c:v>44115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44120</c:v>
                </c:pt>
                <c:pt idx="7">
                  <c:v>44121</c:v>
                </c:pt>
                <c:pt idx="8">
                  <c:v>44122</c:v>
                </c:pt>
                <c:pt idx="9">
                  <c:v>44123</c:v>
                </c:pt>
                <c:pt idx="10">
                  <c:v>44124</c:v>
                </c:pt>
                <c:pt idx="11">
                  <c:v>44125</c:v>
                </c:pt>
                <c:pt idx="12">
                  <c:v>44126</c:v>
                </c:pt>
                <c:pt idx="13">
                  <c:v>44127</c:v>
                </c:pt>
                <c:pt idx="14">
                  <c:v>44128</c:v>
                </c:pt>
                <c:pt idx="15">
                  <c:v>44129</c:v>
                </c:pt>
                <c:pt idx="16">
                  <c:v>44130</c:v>
                </c:pt>
                <c:pt idx="17">
                  <c:v>44131</c:v>
                </c:pt>
                <c:pt idx="18">
                  <c:v>44132</c:v>
                </c:pt>
                <c:pt idx="19">
                  <c:v>44133</c:v>
                </c:pt>
                <c:pt idx="20">
                  <c:v>44134</c:v>
                </c:pt>
                <c:pt idx="21">
                  <c:v>44135</c:v>
                </c:pt>
                <c:pt idx="22">
                  <c:v>44136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44142</c:v>
                </c:pt>
                <c:pt idx="29">
                  <c:v>44143</c:v>
                </c:pt>
                <c:pt idx="30">
                  <c:v>44144</c:v>
                </c:pt>
                <c:pt idx="31">
                  <c:v>44145</c:v>
                </c:pt>
                <c:pt idx="32">
                  <c:v>44146</c:v>
                </c:pt>
                <c:pt idx="33">
                  <c:v>44147</c:v>
                </c:pt>
                <c:pt idx="34">
                  <c:v>44148</c:v>
                </c:pt>
                <c:pt idx="35">
                  <c:v>44149</c:v>
                </c:pt>
                <c:pt idx="36">
                  <c:v>44150</c:v>
                </c:pt>
                <c:pt idx="37">
                  <c:v>44151</c:v>
                </c:pt>
              </c:numCache>
            </c:numRef>
          </c:cat>
          <c:val>
            <c:numRef>
              <c:f>'Sheet1 (2)'!$C$2:$C$39</c:f>
              <c:numCache>
                <c:formatCode>0.00%</c:formatCode>
                <c:ptCount val="38"/>
                <c:pt idx="0">
                  <c:v>4.9500000000000002E-2</c:v>
                </c:pt>
                <c:pt idx="1">
                  <c:v>5.7000000000000002E-2</c:v>
                </c:pt>
                <c:pt idx="2">
                  <c:v>3.6999999999999998E-2</c:v>
                </c:pt>
                <c:pt idx="3">
                  <c:v>4.1300000000000003E-2</c:v>
                </c:pt>
                <c:pt idx="4">
                  <c:v>6.2E-2</c:v>
                </c:pt>
                <c:pt idx="5">
                  <c:v>4.8399999999999999E-2</c:v>
                </c:pt>
                <c:pt idx="6">
                  <c:v>4.8399999999999999E-2</c:v>
                </c:pt>
                <c:pt idx="7">
                  <c:v>4.3400000000000001E-2</c:v>
                </c:pt>
                <c:pt idx="8">
                  <c:v>3.1899999999999998E-2</c:v>
                </c:pt>
                <c:pt idx="9">
                  <c:v>3.3099999999999997E-2</c:v>
                </c:pt>
                <c:pt idx="10">
                  <c:v>2.9100000000000001E-2</c:v>
                </c:pt>
                <c:pt idx="11">
                  <c:v>6.6100000000000006E-2</c:v>
                </c:pt>
                <c:pt idx="12">
                  <c:v>3.2000000000000001E-2</c:v>
                </c:pt>
                <c:pt idx="13">
                  <c:v>2.3099999999999999E-2</c:v>
                </c:pt>
                <c:pt idx="14">
                  <c:v>2.58E-2</c:v>
                </c:pt>
                <c:pt idx="15">
                  <c:v>3.1800000000000002E-2</c:v>
                </c:pt>
                <c:pt idx="16">
                  <c:v>3.2500000000000001E-2</c:v>
                </c:pt>
                <c:pt idx="17">
                  <c:v>3.6499999999999998E-2</c:v>
                </c:pt>
                <c:pt idx="18">
                  <c:v>3.78E-2</c:v>
                </c:pt>
                <c:pt idx="19">
                  <c:v>3.2399999999999998E-2</c:v>
                </c:pt>
                <c:pt idx="20">
                  <c:v>2.75E-2</c:v>
                </c:pt>
                <c:pt idx="21">
                  <c:v>3.0099999999999998E-2</c:v>
                </c:pt>
                <c:pt idx="22">
                  <c:v>3.1E-2</c:v>
                </c:pt>
                <c:pt idx="23">
                  <c:v>3.5000000000000003E-2</c:v>
                </c:pt>
                <c:pt idx="24">
                  <c:v>2.63E-2</c:v>
                </c:pt>
                <c:pt idx="25">
                  <c:v>2.69E-2</c:v>
                </c:pt>
                <c:pt idx="26">
                  <c:v>3.04E-2</c:v>
                </c:pt>
                <c:pt idx="27">
                  <c:v>3.1600000000000003E-2</c:v>
                </c:pt>
                <c:pt idx="28">
                  <c:v>4.2200000000000001E-2</c:v>
                </c:pt>
                <c:pt idx="29">
                  <c:v>3.6999999999999998E-2</c:v>
                </c:pt>
                <c:pt idx="30">
                  <c:v>4.3200000000000002E-2</c:v>
                </c:pt>
                <c:pt idx="31">
                  <c:v>5.5899999999999998E-2</c:v>
                </c:pt>
                <c:pt idx="32">
                  <c:v>4.9599999999999998E-2</c:v>
                </c:pt>
                <c:pt idx="33">
                  <c:v>4.8599999999999997E-2</c:v>
                </c:pt>
                <c:pt idx="34">
                  <c:v>4.58E-2</c:v>
                </c:pt>
                <c:pt idx="35">
                  <c:v>4.8300000000000003E-2</c:v>
                </c:pt>
                <c:pt idx="36">
                  <c:v>4.0500000000000001E-2</c:v>
                </c:pt>
                <c:pt idx="37">
                  <c:v>4.19E-2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7C-4E40-BAF2-FBE87F449D49}"/>
            </c:ext>
          </c:extLst>
        </c:ser>
        <c:ser>
          <c:idx val="2"/>
          <c:order val="2"/>
          <c:tx>
            <c:strRef>
              <c:f>'Sheet1 (2)'!$D$1</c:f>
              <c:strCache>
                <c:ptCount val="1"/>
                <c:pt idx="0">
                  <c:v>Non-cluster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'Sheet1 (2)'!$A$2:$A$39</c:f>
              <c:numCache>
                <c:formatCode>m/d/yyyy</c:formatCode>
                <c:ptCount val="38"/>
                <c:pt idx="0">
                  <c:v>44114</c:v>
                </c:pt>
                <c:pt idx="1">
                  <c:v>44115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44120</c:v>
                </c:pt>
                <c:pt idx="7">
                  <c:v>44121</c:v>
                </c:pt>
                <c:pt idx="8">
                  <c:v>44122</c:v>
                </c:pt>
                <c:pt idx="9">
                  <c:v>44123</c:v>
                </c:pt>
                <c:pt idx="10">
                  <c:v>44124</c:v>
                </c:pt>
                <c:pt idx="11">
                  <c:v>44125</c:v>
                </c:pt>
                <c:pt idx="12">
                  <c:v>44126</c:v>
                </c:pt>
                <c:pt idx="13">
                  <c:v>44127</c:v>
                </c:pt>
                <c:pt idx="14">
                  <c:v>44128</c:v>
                </c:pt>
                <c:pt idx="15">
                  <c:v>44129</c:v>
                </c:pt>
                <c:pt idx="16">
                  <c:v>44130</c:v>
                </c:pt>
                <c:pt idx="17">
                  <c:v>44131</c:v>
                </c:pt>
                <c:pt idx="18">
                  <c:v>44132</c:v>
                </c:pt>
                <c:pt idx="19">
                  <c:v>44133</c:v>
                </c:pt>
                <c:pt idx="20">
                  <c:v>44134</c:v>
                </c:pt>
                <c:pt idx="21">
                  <c:v>44135</c:v>
                </c:pt>
                <c:pt idx="22">
                  <c:v>44136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44142</c:v>
                </c:pt>
                <c:pt idx="29">
                  <c:v>44143</c:v>
                </c:pt>
                <c:pt idx="30">
                  <c:v>44144</c:v>
                </c:pt>
                <c:pt idx="31">
                  <c:v>44145</c:v>
                </c:pt>
                <c:pt idx="32">
                  <c:v>44146</c:v>
                </c:pt>
                <c:pt idx="33">
                  <c:v>44147</c:v>
                </c:pt>
                <c:pt idx="34">
                  <c:v>44148</c:v>
                </c:pt>
                <c:pt idx="35">
                  <c:v>44149</c:v>
                </c:pt>
                <c:pt idx="36">
                  <c:v>44150</c:v>
                </c:pt>
                <c:pt idx="37">
                  <c:v>44151</c:v>
                </c:pt>
              </c:numCache>
            </c:numRef>
          </c:cat>
          <c:val>
            <c:numRef>
              <c:f>'Sheet1 (2)'!$D$2:$D$39</c:f>
              <c:numCache>
                <c:formatCode>0.00%</c:formatCode>
                <c:ptCount val="38"/>
                <c:pt idx="0">
                  <c:v>9.5999999999999992E-3</c:v>
                </c:pt>
                <c:pt idx="1">
                  <c:v>8.3999999999999995E-3</c:v>
                </c:pt>
                <c:pt idx="2">
                  <c:v>1.0500000000000001E-2</c:v>
                </c:pt>
                <c:pt idx="3">
                  <c:v>1.2E-2</c:v>
                </c:pt>
                <c:pt idx="4">
                  <c:v>9.4999999999999998E-3</c:v>
                </c:pt>
                <c:pt idx="5">
                  <c:v>9.9000000000000008E-3</c:v>
                </c:pt>
                <c:pt idx="6">
                  <c:v>1.14E-2</c:v>
                </c:pt>
                <c:pt idx="7">
                  <c:v>1.0200000000000001E-2</c:v>
                </c:pt>
                <c:pt idx="8">
                  <c:v>0.01</c:v>
                </c:pt>
                <c:pt idx="9">
                  <c:v>1.1299999999999999E-2</c:v>
                </c:pt>
                <c:pt idx="10">
                  <c:v>1.2500000000000001E-2</c:v>
                </c:pt>
                <c:pt idx="11">
                  <c:v>1.4200000000000001E-2</c:v>
                </c:pt>
                <c:pt idx="12">
                  <c:v>9.5999999999999992E-3</c:v>
                </c:pt>
                <c:pt idx="13">
                  <c:v>9.7999999999999997E-3</c:v>
                </c:pt>
                <c:pt idx="14">
                  <c:v>1.1299999999999999E-2</c:v>
                </c:pt>
                <c:pt idx="15">
                  <c:v>1.06E-2</c:v>
                </c:pt>
                <c:pt idx="16">
                  <c:v>1.18E-2</c:v>
                </c:pt>
                <c:pt idx="17">
                  <c:v>1.5299999999999999E-2</c:v>
                </c:pt>
                <c:pt idx="18">
                  <c:v>1.37E-2</c:v>
                </c:pt>
                <c:pt idx="19">
                  <c:v>1.2500000000000001E-2</c:v>
                </c:pt>
                <c:pt idx="20">
                  <c:v>1.38E-2</c:v>
                </c:pt>
                <c:pt idx="21">
                  <c:v>1.2999999999999999E-2</c:v>
                </c:pt>
                <c:pt idx="22">
                  <c:v>1.3599999999999999E-2</c:v>
                </c:pt>
                <c:pt idx="23">
                  <c:v>1.49E-2</c:v>
                </c:pt>
                <c:pt idx="24">
                  <c:v>1.7100000000000001E-2</c:v>
                </c:pt>
                <c:pt idx="25">
                  <c:v>1.4200000000000001E-2</c:v>
                </c:pt>
                <c:pt idx="26">
                  <c:v>1.7000000000000001E-2</c:v>
                </c:pt>
                <c:pt idx="27">
                  <c:v>1.84E-2</c:v>
                </c:pt>
                <c:pt idx="28">
                  <c:v>2.01E-2</c:v>
                </c:pt>
                <c:pt idx="29">
                  <c:v>2.23E-2</c:v>
                </c:pt>
                <c:pt idx="30">
                  <c:v>2.69E-2</c:v>
                </c:pt>
                <c:pt idx="31">
                  <c:v>2.5600000000000001E-2</c:v>
                </c:pt>
                <c:pt idx="32">
                  <c:v>2.58E-2</c:v>
                </c:pt>
                <c:pt idx="33">
                  <c:v>2.53E-2</c:v>
                </c:pt>
                <c:pt idx="34">
                  <c:v>2.29E-2</c:v>
                </c:pt>
                <c:pt idx="35">
                  <c:v>2.5700000000000001E-2</c:v>
                </c:pt>
                <c:pt idx="36">
                  <c:v>2.4500000000000001E-2</c:v>
                </c:pt>
                <c:pt idx="37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7C-4E40-BAF2-FBE87F449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689896"/>
        <c:axId val="858687272"/>
      </c:lineChart>
      <c:dateAx>
        <c:axId val="8586898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687272"/>
        <c:crosses val="autoZero"/>
        <c:auto val="1"/>
        <c:lblOffset val="100"/>
        <c:baseTimeUnit val="days"/>
      </c:dateAx>
      <c:valAx>
        <c:axId val="85868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68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21</xdr:col>
      <xdr:colOff>71748</xdr:colOff>
      <xdr:row>31</xdr:row>
      <xdr:rowOff>177019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319E4A-C841-498B-9288-795619806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493331</xdr:colOff>
      <xdr:row>1</xdr:row>
      <xdr:rowOff>35274</xdr:rowOff>
    </xdr:from>
    <xdr:to>
      <xdr:col>20</xdr:col>
      <xdr:colOff>565079</xdr:colOff>
      <xdr:row>31</xdr:row>
      <xdr:rowOff>136989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41D53D-FF98-44AF-8B29-3F0F458A4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CF582-6789-436D-BBD8-B2A03AFEA987}">
  <dimension ref="A1:R145"/>
  <sheetViews>
    <sheetView tabSelected="1" workbookViewId="0">
      <pane xSplit="1" ySplit="1" topLeftCell="B136" activePane="bottomRight" state="frozen"/>
      <selection pane="topRight" activeCell="B1" sqref="B1"/>
      <selection pane="bottomLeft" activeCell="A2" sqref="A2"/>
      <selection pane="bottomRight" activeCell="A144" sqref="A144"/>
    </sheetView>
  </sheetViews>
  <sheetFormatPr defaultRowHeight="14.4" x14ac:dyDescent="0.3"/>
  <cols>
    <col min="1" max="1" width="10.5546875" bestFit="1" customWidth="1"/>
    <col min="2" max="2" width="8.88671875" customWidth="1"/>
  </cols>
  <sheetData>
    <row r="1" spans="1:18" x14ac:dyDescent="0.3">
      <c r="A1" t="str">
        <f>nys_cluster!A1</f>
        <v>Date</v>
      </c>
      <c r="B1" t="str">
        <f>nys_cluster!B1</f>
        <v>Tests</v>
      </c>
      <c r="C1" t="str">
        <f>nys_cluster!C1</f>
        <v>Statewide %</v>
      </c>
      <c r="D1" t="str">
        <f>nys_cluster!D1</f>
        <v>Cluster %</v>
      </c>
      <c r="E1" t="str">
        <f>nys_cluster!E1</f>
        <v>Non-cluster %</v>
      </c>
      <c r="F1" t="str">
        <f>nys_cluster!F1</f>
        <v>Statewide cases</v>
      </c>
      <c r="G1" t="str">
        <f>nys_cluster!G1</f>
        <v>7-day Statewide %</v>
      </c>
      <c r="H1" t="str">
        <f>nys_cluster!H1</f>
        <v>7-day Cluster %</v>
      </c>
      <c r="I1" t="str">
        <f>nys_cluster!I1</f>
        <v>7-day Non-cluster %</v>
      </c>
      <c r="J1" t="str">
        <f>nys_cluster!J1</f>
        <v>NYC rolling % - City</v>
      </c>
      <c r="K1" t="str">
        <f>nys_cluster!K1</f>
        <v>7-day NYC rolling % - City</v>
      </c>
      <c r="L1" t="str">
        <f>nys_cluster!L1</f>
        <v>NYC tests</v>
      </c>
      <c r="M1" t="str">
        <f>nys_cluster!M1</f>
        <v>NYC cases</v>
      </c>
      <c r="N1" t="str">
        <f>nys_cluster!N1</f>
        <v>NYC rolling % - State</v>
      </c>
      <c r="O1" t="str">
        <f>nys_cluster!O1</f>
        <v>7-day NYC rolling % - State</v>
      </c>
      <c r="P1" t="s">
        <v>13</v>
      </c>
      <c r="Q1" t="s">
        <v>14</v>
      </c>
      <c r="R1" t="s">
        <v>12</v>
      </c>
    </row>
    <row r="2" spans="1:18" x14ac:dyDescent="0.3">
      <c r="A2" s="1">
        <f>nys_cluster!A2</f>
        <v>44111</v>
      </c>
      <c r="B2" s="7">
        <f>nys_cluster!B2</f>
        <v>108246</v>
      </c>
      <c r="C2" s="2">
        <f>nys_cluster!C2</f>
        <v>1.2563974650333499E-2</v>
      </c>
      <c r="D2" s="5">
        <f>nys_cluster!D2</f>
        <v>5.0999999999999997E-2</v>
      </c>
      <c r="E2" s="6" t="str">
        <f>nys_cluster!E2</f>
        <v>-</v>
      </c>
      <c r="F2" s="7">
        <f>nys_cluster!F2</f>
        <v>1360</v>
      </c>
      <c r="G2" s="3" t="str">
        <f>nys_cluster!G2</f>
        <v>-</v>
      </c>
      <c r="H2" s="3" t="s">
        <v>4</v>
      </c>
      <c r="I2" s="3" t="s">
        <v>4</v>
      </c>
      <c r="J2" s="6" t="str">
        <f>nys_cluster!J2</f>
        <v>-</v>
      </c>
      <c r="K2" s="6" t="str">
        <f>nys_cluster!K2</f>
        <v>-</v>
      </c>
      <c r="L2" s="7">
        <f>nys_cluster!L2</f>
        <v>37573</v>
      </c>
      <c r="M2" s="7">
        <f>nys_cluster!M2</f>
        <v>548</v>
      </c>
      <c r="N2" s="4">
        <f>nys_cluster!N2</f>
        <v>1.4584941314241609E-2</v>
      </c>
      <c r="O2" s="4" t="str">
        <f>nys_cluster!O2</f>
        <v>-</v>
      </c>
      <c r="P2" s="4" t="s">
        <v>4</v>
      </c>
      <c r="Q2" s="4" t="s">
        <v>4</v>
      </c>
      <c r="R2" s="4" t="s">
        <v>4</v>
      </c>
    </row>
    <row r="3" spans="1:18" x14ac:dyDescent="0.3">
      <c r="A3" s="1">
        <f>nys_cluster!A3</f>
        <v>44112</v>
      </c>
      <c r="B3" s="7">
        <f>nys_cluster!B3</f>
        <v>145811</v>
      </c>
      <c r="C3" s="2">
        <f>nys_cluster!C3</f>
        <v>1.2591642605839065E-2</v>
      </c>
      <c r="D3" s="5">
        <f>IFERROR(IF(ISNUMBER(nys_cluster!D3),nys_cluster!D3,Q3+D2),"-")</f>
        <v>5.8000000000000003E-2</v>
      </c>
      <c r="E3" s="5">
        <f>IFERROR(IF(ISNUMBER(nys_cluster!E3),nys_cluster!E3,R3+E2),"-")</f>
        <v>1.01E-2</v>
      </c>
      <c r="F3" s="7">
        <f>nys_cluster!F3</f>
        <v>1836</v>
      </c>
      <c r="G3" s="3" t="str">
        <f>nys_cluster!G3</f>
        <v>-</v>
      </c>
      <c r="H3" s="3" t="s">
        <v>4</v>
      </c>
      <c r="I3" s="3" t="s">
        <v>4</v>
      </c>
      <c r="J3" s="6" t="str">
        <f>nys_cluster!J3</f>
        <v>-</v>
      </c>
      <c r="K3" s="6" t="str">
        <f>nys_cluster!K3</f>
        <v>-</v>
      </c>
      <c r="L3" s="7">
        <f>nys_cluster!L3</f>
        <v>56650</v>
      </c>
      <c r="M3" s="7">
        <f>nys_cluster!M3</f>
        <v>696</v>
      </c>
      <c r="N3" s="4">
        <f>nys_cluster!N3</f>
        <v>1.2285966460723743E-2</v>
      </c>
      <c r="O3" s="4" t="str">
        <f>nys_cluster!O3</f>
        <v>-</v>
      </c>
      <c r="P3" s="4">
        <f>IFERROR(nys_cluster!C3-nys_cluster!C2,"-")</f>
        <v>2.7667955505565611E-5</v>
      </c>
      <c r="Q3" s="4">
        <f ca="1">IFERROR(IF(AND(ISNUMBER(nys_cluster!D3),ISNUMBER(nys_cluster!D2)),nys_cluster!D3-nys_cluster!D2,$P3*0.662939159101225+(1-0.662939159101225)*(RANDBETWEEN(0,2)/1000*IF(RANDBETWEEN(0,1)&gt;0,-1,1))),"-")</f>
        <v>7.0000000000000062E-3</v>
      </c>
      <c r="R3" s="4">
        <f>IFERROR(IF(AND(ISNUMBER(nys_cluster!E3),ISNUMBER(nys_cluster!E2)),nys_cluster!E3-nys_cluster!E2,$P3),"-")</f>
        <v>2.7667955505565611E-5</v>
      </c>
    </row>
    <row r="4" spans="1:18" x14ac:dyDescent="0.3">
      <c r="A4" s="1">
        <f>nys_cluster!A4</f>
        <v>44113</v>
      </c>
      <c r="B4" s="7">
        <f>nys_cluster!B4</f>
        <v>139300</v>
      </c>
      <c r="C4" s="2">
        <f>nys_cluster!C4</f>
        <v>1.1428571428571429E-2</v>
      </c>
      <c r="D4" s="5">
        <f>IFERROR(IF(ISNUMBER(nys_cluster!D4),nys_cluster!D4,Q4+D3),"-")</f>
        <v>5.3999999999999999E-2</v>
      </c>
      <c r="E4" s="5">
        <f>IFERROR(IF(ISNUMBER(nys_cluster!E4),nys_cluster!E4,R4+E3),"-")</f>
        <v>8.9999999999999993E-3</v>
      </c>
      <c r="F4" s="7">
        <f>nys_cluster!F4</f>
        <v>1592</v>
      </c>
      <c r="G4" s="3" t="str">
        <f>nys_cluster!G4</f>
        <v>-</v>
      </c>
      <c r="H4" s="3" t="s">
        <v>4</v>
      </c>
      <c r="I4" s="3" t="s">
        <v>4</v>
      </c>
      <c r="J4" s="6" t="str">
        <f>nys_cluster!J4</f>
        <v>-</v>
      </c>
      <c r="K4" s="6" t="str">
        <f>nys_cluster!K4</f>
        <v>-</v>
      </c>
      <c r="L4" s="7">
        <f>nys_cluster!L4</f>
        <v>52767</v>
      </c>
      <c r="M4" s="7">
        <f>nys_cluster!M4</f>
        <v>624</v>
      </c>
      <c r="N4" s="4">
        <f>nys_cluster!N4</f>
        <v>1.1825572801182557E-2</v>
      </c>
      <c r="O4" s="4" t="str">
        <f>nys_cluster!O4</f>
        <v>-</v>
      </c>
      <c r="P4" s="4">
        <f>IFERROR(nys_cluster!C4-nys_cluster!C3,"-")</f>
        <v>-1.1630711772676362E-3</v>
      </c>
      <c r="Q4" s="4">
        <f ca="1">IFERROR(IF(AND(ISNUMBER(nys_cluster!D4),ISNUMBER(nys_cluster!D3)),nys_cluster!D4-nys_cluster!D3,$P4*0.662939159101225+(1-0.662939159101225)*(RANDBETWEEN(0,2)/1000*IF(RANDBETWEEN(0,1)&gt;0,-1,1))),"-")</f>
        <v>-4.0000000000000036E-3</v>
      </c>
      <c r="R4" s="4">
        <f>IFERROR(IF(AND(ISNUMBER(nys_cluster!E4),ISNUMBER(nys_cluster!E3)),nys_cluster!E4-nys_cluster!E3,$P4),"-")</f>
        <v>-1.1000000000000003E-3</v>
      </c>
    </row>
    <row r="5" spans="1:18" x14ac:dyDescent="0.3">
      <c r="A5" s="1">
        <f>nys_cluster!A5</f>
        <v>44114</v>
      </c>
      <c r="B5" s="7">
        <f>nys_cluster!B5</f>
        <v>134579</v>
      </c>
      <c r="C5" s="2">
        <f>nys_cluster!C5</f>
        <v>1.0752048982382096E-2</v>
      </c>
      <c r="D5" s="5">
        <f>IFERROR(IF(ISNUMBER(nys_cluster!D5),nys_cluster!D5,Q5+D4),"-")</f>
        <v>4.9500000000000002E-2</v>
      </c>
      <c r="E5" s="5">
        <f>IFERROR(IF(ISNUMBER(nys_cluster!E5),nys_cluster!E5,R5+E4),"-")</f>
        <v>9.5999999999999992E-3</v>
      </c>
      <c r="F5" s="7">
        <f>nys_cluster!F5</f>
        <v>1447</v>
      </c>
      <c r="G5" s="3" t="str">
        <f>nys_cluster!G5</f>
        <v>-</v>
      </c>
      <c r="H5" s="3" t="s">
        <v>4</v>
      </c>
      <c r="I5" s="3" t="s">
        <v>4</v>
      </c>
      <c r="J5" s="6" t="str">
        <f>nys_cluster!J5</f>
        <v>-</v>
      </c>
      <c r="K5" s="6" t="str">
        <f>nys_cluster!K5</f>
        <v>-</v>
      </c>
      <c r="L5" s="7">
        <f>nys_cluster!L5</f>
        <v>51461</v>
      </c>
      <c r="M5" s="7">
        <f>nys_cluster!M5</f>
        <v>575</v>
      </c>
      <c r="N5" s="4">
        <f>nys_cluster!N5</f>
        <v>1.1173510036726841E-2</v>
      </c>
      <c r="O5" s="4" t="str">
        <f>nys_cluster!O5</f>
        <v>-</v>
      </c>
      <c r="P5" s="4">
        <f>IFERROR(nys_cluster!C5-nys_cluster!C4,"-")</f>
        <v>-6.7652244618933259E-4</v>
      </c>
      <c r="Q5" s="4">
        <f ca="1">IFERROR(IF(AND(ISNUMBER(nys_cluster!D5),ISNUMBER(nys_cluster!D4)),nys_cluster!D5-nys_cluster!D4,$P5*0.662939159101225+(1-0.662939159101225)*(RANDBETWEEN(0,2)/1000*IF(RANDBETWEEN(0,1)&gt;0,-1,1))),"-")</f>
        <v>-4.4999999999999971E-3</v>
      </c>
      <c r="R5" s="4">
        <f>IFERROR(IF(AND(ISNUMBER(nys_cluster!E5),ISNUMBER(nys_cluster!E4)),nys_cluster!E5-nys_cluster!E4,$P5),"-")</f>
        <v>5.9999999999999984E-4</v>
      </c>
    </row>
    <row r="6" spans="1:18" x14ac:dyDescent="0.3">
      <c r="A6" s="1">
        <f>nys_cluster!A6</f>
        <v>44115</v>
      </c>
      <c r="B6" s="7">
        <f>nys_cluster!B6</f>
        <v>118254</v>
      </c>
      <c r="C6" s="2">
        <f>nys_cluster!C6</f>
        <v>9.6656349890912787E-3</v>
      </c>
      <c r="D6" s="5">
        <f>IFERROR(IF(ISNUMBER(nys_cluster!D6),nys_cluster!D6,Q6+D5),"-")</f>
        <v>5.7000000000000002E-2</v>
      </c>
      <c r="E6" s="5">
        <f>IFERROR(IF(ISNUMBER(nys_cluster!E6),nys_cluster!E6,R6+E5),"-")</f>
        <v>8.3999999999999995E-3</v>
      </c>
      <c r="F6" s="7">
        <f>nys_cluster!F6</f>
        <v>1143</v>
      </c>
      <c r="G6" s="3" t="str">
        <f>nys_cluster!G6</f>
        <v>-</v>
      </c>
      <c r="H6" s="3" t="s">
        <v>4</v>
      </c>
      <c r="I6" s="3" t="s">
        <v>4</v>
      </c>
      <c r="J6" s="6" t="str">
        <f>nys_cluster!J6</f>
        <v>-</v>
      </c>
      <c r="K6" s="6" t="str">
        <f>nys_cluster!K6</f>
        <v>-</v>
      </c>
      <c r="L6" s="7">
        <f>nys_cluster!L6</f>
        <v>43788</v>
      </c>
      <c r="M6" s="7">
        <f>nys_cluster!M6</f>
        <v>469</v>
      </c>
      <c r="N6" s="4">
        <f>nys_cluster!N6</f>
        <v>1.0710696994610396E-2</v>
      </c>
      <c r="O6" s="4" t="str">
        <f>nys_cluster!O6</f>
        <v>-</v>
      </c>
      <c r="P6" s="4">
        <f>IFERROR(nys_cluster!C6-nys_cluster!C5,"-")</f>
        <v>-1.0864139932908173E-3</v>
      </c>
      <c r="Q6" s="4">
        <f ca="1">IFERROR(IF(AND(ISNUMBER(nys_cluster!D6),ISNUMBER(nys_cluster!D5)),nys_cluster!D6-nys_cluster!D5,$P6*0.662939159101225+(1-0.662939159101225)*(RANDBETWEEN(0,2)/1000*IF(RANDBETWEEN(0,1)&gt;0,-1,1))),"-")</f>
        <v>7.4999999999999997E-3</v>
      </c>
      <c r="R6" s="4">
        <f>IFERROR(IF(AND(ISNUMBER(nys_cluster!E6),ISNUMBER(nys_cluster!E5)),nys_cluster!E6-nys_cluster!E5,$P6),"-")</f>
        <v>-1.1999999999999997E-3</v>
      </c>
    </row>
    <row r="7" spans="1:18" x14ac:dyDescent="0.3">
      <c r="A7" s="1">
        <f>nys_cluster!A7</f>
        <v>44116</v>
      </c>
      <c r="B7" s="7">
        <f>nys_cluster!B7</f>
        <v>91793</v>
      </c>
      <c r="C7" s="2">
        <f>nys_cluster!C7</f>
        <v>1.1210005120216138E-2</v>
      </c>
      <c r="D7" s="5">
        <f>IFERROR(IF(ISNUMBER(nys_cluster!D7),nys_cluster!D7,Q7+D6),"-")</f>
        <v>3.6999999999999998E-2</v>
      </c>
      <c r="E7" s="5">
        <f>IFERROR(IF(ISNUMBER(nys_cluster!E7),nys_cluster!E7,R7+E6),"-")</f>
        <v>1.0500000000000001E-2</v>
      </c>
      <c r="F7" s="7">
        <f>nys_cluster!F7</f>
        <v>1029</v>
      </c>
      <c r="G7" s="3" t="str">
        <f>nys_cluster!G7</f>
        <v>-</v>
      </c>
      <c r="H7" s="3" t="s">
        <v>4</v>
      </c>
      <c r="I7" s="3" t="s">
        <v>4</v>
      </c>
      <c r="J7" s="6" t="str">
        <f>nys_cluster!J7</f>
        <v>-</v>
      </c>
      <c r="K7" s="5">
        <f>nys_cluster!K7</f>
        <v>1.5299999999999999E-2</v>
      </c>
      <c r="L7" s="7">
        <f>nys_cluster!L7</f>
        <v>35182</v>
      </c>
      <c r="M7" s="7">
        <f>nys_cluster!M7</f>
        <v>393</v>
      </c>
      <c r="N7" s="4">
        <f>nys_cluster!N7</f>
        <v>1.1170484907054743E-2</v>
      </c>
      <c r="O7" s="4" t="str">
        <f>nys_cluster!O7</f>
        <v>-</v>
      </c>
      <c r="P7" s="4">
        <f>IFERROR(nys_cluster!C7-nys_cluster!C6,"-")</f>
        <v>1.544370131124859E-3</v>
      </c>
      <c r="Q7" s="4">
        <f ca="1">IFERROR(IF(AND(ISNUMBER(nys_cluster!D7),ISNUMBER(nys_cluster!D6)),nys_cluster!D7-nys_cluster!D6,$P7*0.662939159101225+(1-0.662939159101225)*(RANDBETWEEN(0,2)/1000*IF(RANDBETWEEN(0,1)&gt;0,-1,1))),"-")</f>
        <v>-2.0000000000000004E-2</v>
      </c>
      <c r="R7" s="4">
        <f>IFERROR(IF(AND(ISNUMBER(nys_cluster!E7),ISNUMBER(nys_cluster!E6)),nys_cluster!E7-nys_cluster!E6,$P7),"-")</f>
        <v>2.1000000000000012E-3</v>
      </c>
    </row>
    <row r="8" spans="1:18" x14ac:dyDescent="0.3">
      <c r="A8" s="1">
        <f>nys_cluster!A8</f>
        <v>44117</v>
      </c>
      <c r="B8" s="7">
        <f>nys_cluster!B8</f>
        <v>99070</v>
      </c>
      <c r="C8" s="2">
        <f>nys_cluster!C8</f>
        <v>1.4060765115574846E-2</v>
      </c>
      <c r="D8" s="5">
        <f>IFERROR(IF(ISNUMBER(nys_cluster!D8),nys_cluster!D8,Q8+D7),"-")</f>
        <v>4.1300000000000003E-2</v>
      </c>
      <c r="E8" s="5">
        <f>IFERROR(IF(ISNUMBER(nys_cluster!E8),nys_cluster!E8,R8+E7),"-")</f>
        <v>1.2E-2</v>
      </c>
      <c r="F8" s="7">
        <f>nys_cluster!F8</f>
        <v>1393</v>
      </c>
      <c r="G8" s="4">
        <f>nys_cluster!G8</f>
        <v>1.1707741325818078E-2</v>
      </c>
      <c r="H8" s="4">
        <f t="shared" ref="H8" si="0">IFERROR(SUM(D2:D8)/7,"-")</f>
        <v>4.9685714285714284E-2</v>
      </c>
      <c r="I8" s="4">
        <f t="shared" ref="I8" si="1">IFERROR(SUM(E2:E8)/7,"-")</f>
        <v>8.5142857142857138E-3</v>
      </c>
      <c r="J8" s="6" t="str">
        <f>nys_cluster!J8</f>
        <v>-</v>
      </c>
      <c r="K8" s="6" t="str">
        <f>nys_cluster!K8</f>
        <v>-</v>
      </c>
      <c r="L8" s="7">
        <f>nys_cluster!L8</f>
        <v>42463</v>
      </c>
      <c r="M8" s="7">
        <f>nys_cluster!M8</f>
        <v>545</v>
      </c>
      <c r="N8" s="4">
        <f>nys_cluster!N8</f>
        <v>1.2834703153333491E-2</v>
      </c>
      <c r="O8" s="4" t="str">
        <f>nys_cluster!O8</f>
        <v>-</v>
      </c>
      <c r="P8" s="4">
        <f>IFERROR(nys_cluster!C8-nys_cluster!C7,"-")</f>
        <v>2.8507599953587082E-3</v>
      </c>
      <c r="Q8" s="4">
        <f ca="1">IFERROR(IF(AND(ISNUMBER(nys_cluster!D8),ISNUMBER(nys_cluster!D7)),nys_cluster!D8-nys_cluster!D7,$P8*0.662939159101225+(1-0.662939159101225)*(RANDBETWEEN(0,2)/1000*IF(RANDBETWEEN(0,1)&gt;0,-1,1))),"-")</f>
        <v>4.3000000000000052E-3</v>
      </c>
      <c r="R8" s="4">
        <f>IFERROR(IF(AND(ISNUMBER(nys_cluster!E8),ISNUMBER(nys_cluster!E7)),nys_cluster!E8-nys_cluster!E7,$P8),"-")</f>
        <v>1.4999999999999996E-3</v>
      </c>
    </row>
    <row r="9" spans="1:18" x14ac:dyDescent="0.3">
      <c r="A9" s="1">
        <f>nys_cluster!A9</f>
        <v>44118</v>
      </c>
      <c r="B9" s="7">
        <f>nys_cluster!B9</f>
        <v>111744</v>
      </c>
      <c r="C9" s="2">
        <f>nys_cluster!C9</f>
        <v>1.102520045819015E-2</v>
      </c>
      <c r="D9" s="5">
        <f>IFERROR(IF(ISNUMBER(nys_cluster!D9),nys_cluster!D9,Q9+D8),"-")</f>
        <v>6.2E-2</v>
      </c>
      <c r="E9" s="5">
        <f>IFERROR(IF(ISNUMBER(nys_cluster!E9),nys_cluster!E9,R9+E8),"-")</f>
        <v>9.4999999999999998E-3</v>
      </c>
      <c r="F9" s="7">
        <f>nys_cluster!F9</f>
        <v>1232</v>
      </c>
      <c r="G9" s="4">
        <f>nys_cluster!G9</f>
        <v>1.1506737842201128E-2</v>
      </c>
      <c r="H9" s="4">
        <f t="shared" ref="H9:I10" si="2">IFERROR(SUM(D3:D9)/7,"-")</f>
        <v>5.1257142857142855E-2</v>
      </c>
      <c r="I9" s="4">
        <f t="shared" si="2"/>
        <v>9.8714285714285709E-3</v>
      </c>
      <c r="J9" s="6" t="str">
        <f>nys_cluster!J9</f>
        <v>-</v>
      </c>
      <c r="K9" s="6" t="str">
        <f>nys_cluster!K9</f>
        <v>-</v>
      </c>
      <c r="L9" s="7">
        <f>nys_cluster!L9</f>
        <v>37560</v>
      </c>
      <c r="M9" s="7">
        <f>nys_cluster!M9</f>
        <v>464</v>
      </c>
      <c r="N9" s="4">
        <f>nys_cluster!N9</f>
        <v>1.235356762513312E-2</v>
      </c>
      <c r="O9" s="4" t="str">
        <f>nys_cluster!O9</f>
        <v>-</v>
      </c>
      <c r="P9" s="4">
        <f>IFERROR(nys_cluster!C9-nys_cluster!C8,"-")</f>
        <v>-3.0355646573846963E-3</v>
      </c>
      <c r="Q9" s="4">
        <f ca="1">IFERROR(IF(AND(ISNUMBER(nys_cluster!D9),ISNUMBER(nys_cluster!D8)),nys_cluster!D9-nys_cluster!D8,$P9*0.662939159101225+(1-0.662939159101225)*(RANDBETWEEN(0,2)/1000*IF(RANDBETWEEN(0,1)&gt;0,-1,1))),"-")</f>
        <v>2.0699999999999996E-2</v>
      </c>
      <c r="R9" s="4">
        <f>IFERROR(IF(AND(ISNUMBER(nys_cluster!E9),ISNUMBER(nys_cluster!E8)),nys_cluster!E9-nys_cluster!E8,$P9),"-")</f>
        <v>-2.5000000000000005E-3</v>
      </c>
    </row>
    <row r="10" spans="1:18" x14ac:dyDescent="0.3">
      <c r="A10" s="1">
        <f>nys_cluster!A10</f>
        <v>44119</v>
      </c>
      <c r="B10" s="7">
        <f>nys_cluster!B10</f>
        <v>133212</v>
      </c>
      <c r="C10" s="2">
        <f>nys_cluster!C10</f>
        <v>1.0959973575954119E-2</v>
      </c>
      <c r="D10" s="5">
        <f>IFERROR(IF(ISNUMBER(nys_cluster!D10),nys_cluster!D10,Q10+D9),"-")</f>
        <v>4.8399999999999999E-2</v>
      </c>
      <c r="E10" s="5">
        <f>IFERROR(IF(ISNUMBER(nys_cluster!E10),nys_cluster!E10,R10+E9),"-")</f>
        <v>9.9000000000000008E-3</v>
      </c>
      <c r="F10" s="7">
        <f>nys_cluster!F10</f>
        <v>1460</v>
      </c>
      <c r="G10" s="4">
        <f>nys_cluster!G10</f>
        <v>1.1227704021489168E-2</v>
      </c>
      <c r="H10" s="4">
        <f t="shared" si="2"/>
        <v>4.988571428571429E-2</v>
      </c>
      <c r="I10" s="4">
        <f t="shared" si="2"/>
        <v>9.8428571428571428E-3</v>
      </c>
      <c r="J10" s="6" t="str">
        <f>nys_cluster!J10</f>
        <v>-</v>
      </c>
      <c r="K10" s="6" t="str">
        <f>nys_cluster!K10</f>
        <v>-</v>
      </c>
      <c r="L10" s="7">
        <f>nys_cluster!L10</f>
        <v>51261</v>
      </c>
      <c r="M10" s="7">
        <f>nys_cluster!M10</f>
        <v>508</v>
      </c>
      <c r="N10" s="4">
        <f>nys_cluster!N10</f>
        <v>9.9100680829480505E-3</v>
      </c>
      <c r="O10" s="4" t="str">
        <f>nys_cluster!O10</f>
        <v>-</v>
      </c>
      <c r="P10" s="4">
        <f>IFERROR(nys_cluster!C10-nys_cluster!C9,"-")</f>
        <v>-6.5226882236030584E-5</v>
      </c>
      <c r="Q10" s="4">
        <f ca="1">IFERROR(IF(AND(ISNUMBER(nys_cluster!D10),ISNUMBER(nys_cluster!D9)),nys_cluster!D10-nys_cluster!D9,$P10*0.662939159101225+(1-0.662939159101225)*(RANDBETWEEN(0,2)/1000*IF(RANDBETWEEN(0,1)&gt;0,-1,1))),"-")</f>
        <v>-1.3600000000000001E-2</v>
      </c>
      <c r="R10" s="4">
        <f>IFERROR(IF(AND(ISNUMBER(nys_cluster!E10),ISNUMBER(nys_cluster!E9)),nys_cluster!E10-nys_cluster!E9,$P10),"-")</f>
        <v>4.0000000000000105E-4</v>
      </c>
    </row>
    <row r="11" spans="1:18" x14ac:dyDescent="0.3">
      <c r="A11" s="1">
        <f>nys_cluster!A11</f>
        <v>44120</v>
      </c>
      <c r="B11" s="7">
        <f>nys_cluster!B11</f>
        <v>136039</v>
      </c>
      <c r="C11" s="2">
        <f>nys_cluster!C11</f>
        <v>1.2547872301325355E-2</v>
      </c>
      <c r="D11" s="5">
        <f>IFERROR(IF(ISNUMBER(nys_cluster!D11),nys_cluster!D11,Q11+D10),"-")</f>
        <v>4.8399999999999999E-2</v>
      </c>
      <c r="E11" s="5">
        <f>IFERROR(IF(ISNUMBER(nys_cluster!E11),nys_cluster!E11,R11+E10),"-")</f>
        <v>1.14E-2</v>
      </c>
      <c r="F11" s="7">
        <f>nys_cluster!F11</f>
        <v>1707</v>
      </c>
      <c r="G11" s="4">
        <f>nys_cluster!G11</f>
        <v>1.1411546870282323E-2</v>
      </c>
      <c r="H11" s="4">
        <f>IFERROR(SUM(D5:D11)/7,"-")</f>
        <v>4.9085714285714288E-2</v>
      </c>
      <c r="I11" s="4">
        <f>IFERROR(SUM(E5:E11)/7,"-")</f>
        <v>1.0185714285714286E-2</v>
      </c>
      <c r="J11" s="6" t="str">
        <f>nys_cluster!J11</f>
        <v>-</v>
      </c>
      <c r="K11" s="6" t="str">
        <f>nys_cluster!K11</f>
        <v>-</v>
      </c>
      <c r="L11" s="7">
        <f>nys_cluster!L11</f>
        <v>54557</v>
      </c>
      <c r="M11" s="7">
        <f>nys_cluster!M11</f>
        <v>660</v>
      </c>
      <c r="N11" s="4">
        <f>nys_cluster!N11</f>
        <v>1.2097439375332222E-2</v>
      </c>
      <c r="O11" s="4">
        <f>nys_cluster!O11</f>
        <v>1.1426873071280416E-2</v>
      </c>
      <c r="P11" s="4">
        <f>IFERROR(nys_cluster!C11-nys_cluster!C10,"-")</f>
        <v>1.5878987253712361E-3</v>
      </c>
      <c r="Q11" s="4">
        <f ca="1">IFERROR(IF(AND(ISNUMBER(nys_cluster!D11),ISNUMBER(nys_cluster!D10)),nys_cluster!D11-nys_cluster!D10,$P11*0.662939159101225+(1-0.662939159101225)*(RANDBETWEEN(0,2)/1000*IF(RANDBETWEEN(0,1)&gt;0,-1,1))),"-")</f>
        <v>0</v>
      </c>
      <c r="R11" s="4">
        <f>IFERROR(IF(AND(ISNUMBER(nys_cluster!E11),ISNUMBER(nys_cluster!E10)),nys_cluster!E11-nys_cluster!E10,$P11),"-")</f>
        <v>1.4999999999999996E-3</v>
      </c>
    </row>
    <row r="12" spans="1:18" x14ac:dyDescent="0.3">
      <c r="A12" s="1">
        <f>nys_cluster!A12</f>
        <v>44121</v>
      </c>
      <c r="B12" s="7">
        <f>nys_cluster!B12</f>
        <v>159972</v>
      </c>
      <c r="C12" s="2">
        <f>nys_cluster!C12</f>
        <v>1.1151951591528517E-2</v>
      </c>
      <c r="D12" s="5">
        <f>IFERROR(IF(ISNUMBER(nys_cluster!D12),nys_cluster!D12,Q12+D11),"-")</f>
        <v>4.3400000000000001E-2</v>
      </c>
      <c r="E12" s="5">
        <f>IFERROR(IF(ISNUMBER(nys_cluster!E12),nys_cluster!E12,R12+E11),"-")</f>
        <v>1.0200000000000001E-2</v>
      </c>
      <c r="F12" s="7">
        <f>nys_cluster!F12</f>
        <v>1784</v>
      </c>
      <c r="G12" s="4">
        <f>nys_cluster!G12</f>
        <v>1.1467102074618509E-2</v>
      </c>
      <c r="H12" s="4">
        <f t="shared" ref="H12:I13" si="3">IFERROR(SUM(D6:D12)/7,"-")</f>
        <v>4.8214285714285716E-2</v>
      </c>
      <c r="I12" s="4">
        <f t="shared" si="3"/>
        <v>1.027142857142857E-2</v>
      </c>
      <c r="J12" s="6" t="str">
        <f>nys_cluster!J12</f>
        <v>-</v>
      </c>
      <c r="K12" s="6" t="str">
        <f>nys_cluster!K12</f>
        <v>-</v>
      </c>
      <c r="L12" s="7">
        <f>nys_cluster!L12</f>
        <v>67573</v>
      </c>
      <c r="M12" s="7">
        <f>nys_cluster!M12</f>
        <v>806</v>
      </c>
      <c r="N12" s="4">
        <f>nys_cluster!N12</f>
        <v>1.1927841001583473E-2</v>
      </c>
      <c r="O12" s="4">
        <f>nys_cluster!O12</f>
        <v>1.1567945508809088E-2</v>
      </c>
      <c r="P12" s="4">
        <f>IFERROR(nys_cluster!C12-nys_cluster!C11,"-")</f>
        <v>-1.3959207097968378E-3</v>
      </c>
      <c r="Q12" s="4">
        <f ca="1">IFERROR(IF(AND(ISNUMBER(nys_cluster!D12),ISNUMBER(nys_cluster!D11)),nys_cluster!D12-nys_cluster!D11,$P12*0.662939159101225+(1-0.662939159101225)*(RANDBETWEEN(0,2)/1000*IF(RANDBETWEEN(0,1)&gt;0,-1,1))),"-")</f>
        <v>-4.9999999999999975E-3</v>
      </c>
      <c r="R12" s="4">
        <f>IFERROR(IF(AND(ISNUMBER(nys_cluster!E12),ISNUMBER(nys_cluster!E11)),nys_cluster!E12-nys_cluster!E11,$P12),"-")</f>
        <v>-1.1999999999999997E-3</v>
      </c>
    </row>
    <row r="13" spans="1:18" x14ac:dyDescent="0.3">
      <c r="A13" s="1">
        <f>nys_cluster!A13</f>
        <v>44122</v>
      </c>
      <c r="B13" s="7">
        <f>nys_cluster!B13</f>
        <v>128763</v>
      </c>
      <c r="C13" s="2">
        <f>nys_cluster!C13</f>
        <v>1.0795026521593936E-2</v>
      </c>
      <c r="D13" s="5">
        <f>IFERROR(IF(ISNUMBER(nys_cluster!D13),nys_cluster!D13,Q13+D12),"-")</f>
        <v>3.1899999999999998E-2</v>
      </c>
      <c r="E13" s="5">
        <f>IFERROR(IF(ISNUMBER(nys_cluster!E13),nys_cluster!E13,R13+E12),"-")</f>
        <v>0.01</v>
      </c>
      <c r="F13" s="7">
        <f>nys_cluster!F13</f>
        <v>1390</v>
      </c>
      <c r="G13" s="4">
        <f>nys_cluster!G13</f>
        <v>1.1614084706708048E-2</v>
      </c>
      <c r="H13" s="4">
        <f t="shared" si="3"/>
        <v>4.4628571428571427E-2</v>
      </c>
      <c r="I13" s="4">
        <f t="shared" si="3"/>
        <v>1.0499999999999999E-2</v>
      </c>
      <c r="J13" s="6" t="str">
        <f>nys_cluster!J13</f>
        <v>-</v>
      </c>
      <c r="K13" s="6" t="str">
        <f>nys_cluster!K13</f>
        <v>-</v>
      </c>
      <c r="L13" s="7">
        <f>nys_cluster!L13</f>
        <v>56960</v>
      </c>
      <c r="M13" s="7">
        <f>nys_cluster!M13</f>
        <v>612</v>
      </c>
      <c r="N13" s="4">
        <f>nys_cluster!N13</f>
        <v>1.074438202247191E-2</v>
      </c>
      <c r="O13" s="4">
        <f>nys_cluster!O13</f>
        <v>1.154082116936184E-2</v>
      </c>
      <c r="P13" s="4">
        <f>IFERROR(nys_cluster!C13-nys_cluster!C12,"-")</f>
        <v>-3.5692506993458169E-4</v>
      </c>
      <c r="Q13" s="4">
        <f ca="1">IFERROR(IF(AND(ISNUMBER(nys_cluster!D13),ISNUMBER(nys_cluster!D12)),nys_cluster!D13-nys_cluster!D12,$P13*0.662939159101225+(1-0.662939159101225)*(RANDBETWEEN(0,2)/1000*IF(RANDBETWEEN(0,1)&gt;0,-1,1))),"-")</f>
        <v>-1.1500000000000003E-2</v>
      </c>
      <c r="R13" s="4">
        <f>IFERROR(IF(AND(ISNUMBER(nys_cluster!E13),ISNUMBER(nys_cluster!E12)),nys_cluster!E13-nys_cluster!E12,$P13),"-")</f>
        <v>-2.0000000000000052E-4</v>
      </c>
    </row>
    <row r="14" spans="1:18" x14ac:dyDescent="0.3">
      <c r="A14" s="1">
        <f>nys_cluster!A14</f>
        <v>44123</v>
      </c>
      <c r="B14" s="7">
        <f>nys_cluster!B14</f>
        <v>82009</v>
      </c>
      <c r="C14" s="2">
        <f>nys_cluster!C14</f>
        <v>1.216939604189784E-2</v>
      </c>
      <c r="D14" s="5">
        <f>IFERROR(IF(ISNUMBER(nys_cluster!D14),nys_cluster!D14,Q14+D13),"-")</f>
        <v>3.3099999999999997E-2</v>
      </c>
      <c r="E14" s="5">
        <f>IFERROR(IF(ISNUMBER(nys_cluster!E14),nys_cluster!E14,R14+E13),"-")</f>
        <v>1.1299999999999999E-2</v>
      </c>
      <c r="F14" s="7">
        <f>nys_cluster!F14</f>
        <v>998</v>
      </c>
      <c r="G14" s="4">
        <f>nys_cluster!G14</f>
        <v>1.1711206628044602E-2</v>
      </c>
      <c r="H14" s="4">
        <f t="shared" ref="H14:I29" si="4">IFERROR(SUM(D8:D14)/7,"-")</f>
        <v>4.4071428571428574E-2</v>
      </c>
      <c r="I14" s="4">
        <f t="shared" si="4"/>
        <v>1.0614285714285715E-2</v>
      </c>
      <c r="J14" s="6" t="str">
        <f>nys_cluster!J14</f>
        <v>-</v>
      </c>
      <c r="K14" s="6" t="str">
        <f>nys_cluster!K14</f>
        <v>-</v>
      </c>
      <c r="L14" s="7">
        <f>nys_cluster!L14</f>
        <v>32502</v>
      </c>
      <c r="M14" s="7">
        <f>nys_cluster!M14</f>
        <v>419</v>
      </c>
      <c r="N14" s="4">
        <f>nys_cluster!N14</f>
        <v>1.2891514368346563E-2</v>
      </c>
      <c r="O14" s="4">
        <f>nys_cluster!O14</f>
        <v>1.170685612291324E-2</v>
      </c>
      <c r="P14" s="4">
        <f>IFERROR(nys_cluster!C14-nys_cluster!C13,"-")</f>
        <v>1.3743695203039044E-3</v>
      </c>
      <c r="Q14" s="4">
        <f ca="1">IFERROR(IF(AND(ISNUMBER(nys_cluster!D14),ISNUMBER(nys_cluster!D13)),nys_cluster!D14-nys_cluster!D13,$P14*0.662939159101225+(1-0.662939159101225)*(RANDBETWEEN(0,2)/1000*IF(RANDBETWEEN(0,1)&gt;0,-1,1))),"-")</f>
        <v>1.1999999999999997E-3</v>
      </c>
      <c r="R14" s="4">
        <f>IFERROR(IF(AND(ISNUMBER(nys_cluster!E14),ISNUMBER(nys_cluster!E13)),nys_cluster!E14-nys_cluster!E13,$P14),"-")</f>
        <v>1.2999999999999991E-3</v>
      </c>
    </row>
    <row r="15" spans="1:18" x14ac:dyDescent="0.3">
      <c r="A15" s="1">
        <f>nys_cluster!A15</f>
        <v>44124</v>
      </c>
      <c r="B15" s="7">
        <f>nys_cluster!B15</f>
        <v>90540</v>
      </c>
      <c r="C15" s="2">
        <f>nys_cluster!C15</f>
        <v>1.326485531256903E-2</v>
      </c>
      <c r="D15" s="5">
        <f>IFERROR(IF(ISNUMBER(nys_cluster!D15),nys_cluster!D15,Q15+D14),"-")</f>
        <v>2.9100000000000001E-2</v>
      </c>
      <c r="E15" s="5">
        <f>IFERROR(IF(ISNUMBER(nys_cluster!E15),nys_cluster!E15,R15+E14),"-")</f>
        <v>1.2500000000000001E-2</v>
      </c>
      <c r="F15" s="7">
        <f>nys_cluster!F15</f>
        <v>1201</v>
      </c>
      <c r="G15" s="4">
        <f>nys_cluster!G15</f>
        <v>1.1601856392003125E-2</v>
      </c>
      <c r="H15" s="4">
        <f t="shared" si="4"/>
        <v>4.2328571428571431E-2</v>
      </c>
      <c r="I15" s="4">
        <f t="shared" si="4"/>
        <v>1.0685714285714286E-2</v>
      </c>
      <c r="J15" s="6" t="str">
        <f>nys_cluster!J15</f>
        <v>-</v>
      </c>
      <c r="K15" s="6" t="str">
        <f>nys_cluster!K15</f>
        <v>-</v>
      </c>
      <c r="L15" s="7">
        <f>nys_cluster!L15</f>
        <v>32901</v>
      </c>
      <c r="M15" s="7">
        <f>nys_cluster!M15</f>
        <v>436</v>
      </c>
      <c r="N15" s="4">
        <f>nys_cluster!N15</f>
        <v>1.325187684264916E-2</v>
      </c>
      <c r="O15" s="4">
        <f>nys_cluster!O15</f>
        <v>1.1715679509411546E-2</v>
      </c>
      <c r="P15" s="4">
        <f>IFERROR(nys_cluster!C15-nys_cluster!C14,"-")</f>
        <v>1.0954592706711903E-3</v>
      </c>
      <c r="Q15" s="4">
        <f ca="1">IFERROR(IF(AND(ISNUMBER(nys_cluster!D15),ISNUMBER(nys_cluster!D14)),nys_cluster!D15-nys_cluster!D14,$P15*0.662939159101225+(1-0.662939159101225)*(RANDBETWEEN(0,2)/1000*IF(RANDBETWEEN(0,1)&gt;0,-1,1))),"-")</f>
        <v>-3.9999999999999966E-3</v>
      </c>
      <c r="R15" s="4">
        <f>IFERROR(IF(AND(ISNUMBER(nys_cluster!E15),ISNUMBER(nys_cluster!E14)),nys_cluster!E15-nys_cluster!E14,$P15),"-")</f>
        <v>1.2000000000000014E-3</v>
      </c>
    </row>
    <row r="16" spans="1:18" x14ac:dyDescent="0.3">
      <c r="A16" s="1">
        <f>nys_cluster!A16</f>
        <v>44125</v>
      </c>
      <c r="B16" s="7">
        <f>nys_cluster!B16</f>
        <v>124789</v>
      </c>
      <c r="C16" s="2">
        <f>nys_cluster!C16</f>
        <v>1.6235405364254864E-2</v>
      </c>
      <c r="D16" s="5">
        <f>IFERROR(IF(ISNUMBER(nys_cluster!D16),nys_cluster!D16,Q16+D15),"-")</f>
        <v>6.6100000000000006E-2</v>
      </c>
      <c r="E16" s="5">
        <f>IFERROR(IF(ISNUMBER(nys_cluster!E16),nys_cluster!E16,R16+E15),"-")</f>
        <v>1.4200000000000001E-2</v>
      </c>
      <c r="F16" s="7">
        <f>nys_cluster!F16</f>
        <v>2026</v>
      </c>
      <c r="G16" s="4">
        <f>nys_cluster!G16</f>
        <v>1.2353213519087504E-2</v>
      </c>
      <c r="H16" s="4">
        <f t="shared" si="4"/>
        <v>4.2914285714285703E-2</v>
      </c>
      <c r="I16" s="4">
        <f t="shared" si="4"/>
        <v>1.1357142857142857E-2</v>
      </c>
      <c r="J16" s="6">
        <f>nys_cluster!J16</f>
        <v>1.5599999999999999E-2</v>
      </c>
      <c r="K16" s="6" t="str">
        <f>nys_cluster!K16</f>
        <v>-</v>
      </c>
      <c r="L16" s="7">
        <f>nys_cluster!L16</f>
        <v>51903</v>
      </c>
      <c r="M16" s="7">
        <f>nys_cluster!M16</f>
        <v>839</v>
      </c>
      <c r="N16" s="4">
        <f>nys_cluster!N16</f>
        <v>1.6164768895824903E-2</v>
      </c>
      <c r="O16" s="4">
        <f>nys_cluster!O16</f>
        <v>1.2310984677426313E-2</v>
      </c>
      <c r="P16" s="4">
        <f>IFERROR(nys_cluster!C16-nys_cluster!C15,"-")</f>
        <v>2.9705500516858333E-3</v>
      </c>
      <c r="Q16" s="4">
        <f ca="1">IFERROR(IF(AND(ISNUMBER(nys_cluster!D16),ISNUMBER(nys_cluster!D15)),nys_cluster!D16-nys_cluster!D15,$P16*0.662939159101225+(1-0.662939159101225)*(RANDBETWEEN(0,2)/1000*IF(RANDBETWEEN(0,1)&gt;0,-1,1))),"-")</f>
        <v>3.7000000000000005E-2</v>
      </c>
      <c r="R16" s="4">
        <f>IFERROR(IF(AND(ISNUMBER(nys_cluster!E16),ISNUMBER(nys_cluster!E15)),nys_cluster!E16-nys_cluster!E15,$P16),"-")</f>
        <v>1.7000000000000001E-3</v>
      </c>
    </row>
    <row r="17" spans="1:18" x14ac:dyDescent="0.3">
      <c r="A17" s="1">
        <f>nys_cluster!A17</f>
        <v>44126</v>
      </c>
      <c r="B17" s="7">
        <f>nys_cluster!B17</f>
        <v>135341</v>
      </c>
      <c r="C17" s="2">
        <f>nys_cluster!C17</f>
        <v>1.2028875211502796E-2</v>
      </c>
      <c r="D17" s="5">
        <f>IFERROR(IF(ISNUMBER(nys_cluster!D17),nys_cluster!D17,Q17+D16),"-")</f>
        <v>3.2000000000000001E-2</v>
      </c>
      <c r="E17" s="5">
        <f>IFERROR(IF(ISNUMBER(nys_cluster!E17),nys_cluster!E17,R17+E16),"-")</f>
        <v>9.5999999999999992E-3</v>
      </c>
      <c r="F17" s="7">
        <f>nys_cluster!F17</f>
        <v>1628</v>
      </c>
      <c r="G17" s="4">
        <f>nys_cluster!G17</f>
        <v>1.2518470400126887E-2</v>
      </c>
      <c r="H17" s="4">
        <f t="shared" si="4"/>
        <v>4.0571428571428578E-2</v>
      </c>
      <c r="I17" s="4">
        <f t="shared" si="4"/>
        <v>1.1314285714285716E-2</v>
      </c>
      <c r="J17" s="6" t="str">
        <f>nys_cluster!J17</f>
        <v>-</v>
      </c>
      <c r="K17" s="6" t="str">
        <f>nys_cluster!K17</f>
        <v>-</v>
      </c>
      <c r="L17" s="7">
        <f>nys_cluster!L17</f>
        <v>47546</v>
      </c>
      <c r="M17" s="7">
        <f>nys_cluster!M17</f>
        <v>530</v>
      </c>
      <c r="N17" s="4">
        <f>nys_cluster!N17</f>
        <v>1.1147099650864425E-2</v>
      </c>
      <c r="O17" s="4">
        <f>nys_cluster!O17</f>
        <v>1.2507922847456839E-2</v>
      </c>
      <c r="P17" s="4">
        <f>IFERROR(nys_cluster!C17-nys_cluster!C16,"-")</f>
        <v>-4.2065301527520679E-3</v>
      </c>
      <c r="Q17" s="4">
        <f ca="1">IFERROR(IF(AND(ISNUMBER(nys_cluster!D17),ISNUMBER(nys_cluster!D16)),nys_cluster!D17-nys_cluster!D16,$P17*0.662939159101225+(1-0.662939159101225)*(RANDBETWEEN(0,2)/1000*IF(RANDBETWEEN(0,1)&gt;0,-1,1))),"-")</f>
        <v>-3.4100000000000005E-2</v>
      </c>
      <c r="R17" s="4">
        <f>IFERROR(IF(AND(ISNUMBER(nys_cluster!E17),ISNUMBER(nys_cluster!E16)),nys_cluster!E17-nys_cluster!E16,$P17),"-")</f>
        <v>-4.6000000000000017E-3</v>
      </c>
    </row>
    <row r="18" spans="1:18" x14ac:dyDescent="0.3">
      <c r="A18" s="1">
        <f>nys_cluster!A18</f>
        <v>44127</v>
      </c>
      <c r="B18" s="7">
        <f>nys_cluster!B18</f>
        <v>141508</v>
      </c>
      <c r="C18" s="2">
        <f>nys_cluster!C18</f>
        <v>1.1568250558272325E-2</v>
      </c>
      <c r="D18" s="5">
        <f>IFERROR(IF(ISNUMBER(nys_cluster!D18),nys_cluster!D18,Q18+D17),"-")</f>
        <v>2.3099999999999999E-2</v>
      </c>
      <c r="E18" s="5">
        <f>IFERROR(IF(ISNUMBER(nys_cluster!E18),nys_cluster!E18,R18+E17),"-")</f>
        <v>9.7999999999999997E-3</v>
      </c>
      <c r="F18" s="7">
        <f>nys_cluster!F18</f>
        <v>1637</v>
      </c>
      <c r="G18" s="4">
        <f>nys_cluster!G18</f>
        <v>1.2358011500460064E-2</v>
      </c>
      <c r="H18" s="4">
        <f t="shared" si="4"/>
        <v>3.6957142857142855E-2</v>
      </c>
      <c r="I18" s="4">
        <f t="shared" si="4"/>
        <v>1.1085714285714286E-2</v>
      </c>
      <c r="J18" s="6" t="str">
        <f>nys_cluster!J18</f>
        <v>-</v>
      </c>
      <c r="K18" s="6" t="str">
        <f>nys_cluster!K18</f>
        <v>-</v>
      </c>
      <c r="L18" s="7">
        <f>nys_cluster!L18</f>
        <v>56599</v>
      </c>
      <c r="M18" s="7">
        <f>nys_cluster!M18</f>
        <v>571</v>
      </c>
      <c r="N18" s="4">
        <f>nys_cluster!N18</f>
        <v>1.008851746497288E-2</v>
      </c>
      <c r="O18" s="4">
        <f>nys_cluster!O18</f>
        <v>1.2176863669996301E-2</v>
      </c>
      <c r="P18" s="4">
        <f>IFERROR(nys_cluster!C18-nys_cluster!C17,"-")</f>
        <v>-4.6062465323047121E-4</v>
      </c>
      <c r="Q18" s="4">
        <f ca="1">IFERROR(IF(AND(ISNUMBER(nys_cluster!D18),ISNUMBER(nys_cluster!D17)),nys_cluster!D18-nys_cluster!D17,$P18*0.662939159101225+(1-0.662939159101225)*(RANDBETWEEN(0,2)/1000*IF(RANDBETWEEN(0,1)&gt;0,-1,1))),"-")</f>
        <v>-8.9000000000000017E-3</v>
      </c>
      <c r="R18" s="4">
        <f>IFERROR(IF(AND(ISNUMBER(nys_cluster!E18),ISNUMBER(nys_cluster!E17)),nys_cluster!E18-nys_cluster!E17,$P18),"-")</f>
        <v>2.0000000000000052E-4</v>
      </c>
    </row>
    <row r="19" spans="1:18" x14ac:dyDescent="0.3">
      <c r="A19" s="1">
        <f>nys_cluster!A19</f>
        <v>44128</v>
      </c>
      <c r="B19" s="7">
        <f>nys_cluster!B19</f>
        <v>156940</v>
      </c>
      <c r="C19" s="2">
        <f>nys_cluster!C19</f>
        <v>1.3132407289409965E-2</v>
      </c>
      <c r="D19" s="5">
        <f>IFERROR(IF(ISNUMBER(nys_cluster!D19),nys_cluster!D19,Q19+D18),"-")</f>
        <v>2.58E-2</v>
      </c>
      <c r="E19" s="5">
        <f>IFERROR(IF(ISNUMBER(nys_cluster!E19),nys_cluster!E19,R19+E18),"-")</f>
        <v>1.1299999999999999E-2</v>
      </c>
      <c r="F19" s="7">
        <f>nys_cluster!F19</f>
        <v>2061</v>
      </c>
      <c r="G19" s="4">
        <f>nys_cluster!G19</f>
        <v>1.2723720475874821E-2</v>
      </c>
      <c r="H19" s="4">
        <f t="shared" si="4"/>
        <v>3.4442857142857143E-2</v>
      </c>
      <c r="I19" s="4">
        <f t="shared" si="4"/>
        <v>1.1242857142857143E-2</v>
      </c>
      <c r="J19" s="6" t="str">
        <f>nys_cluster!J19</f>
        <v>-</v>
      </c>
      <c r="K19" s="6" t="str">
        <f>nys_cluster!K19</f>
        <v>-</v>
      </c>
      <c r="L19" s="7">
        <f>nys_cluster!L19</f>
        <v>60543</v>
      </c>
      <c r="M19" s="7">
        <f>nys_cluster!M19</f>
        <v>755</v>
      </c>
      <c r="N19" s="4">
        <f>nys_cluster!N19</f>
        <v>1.2470475529788746E-2</v>
      </c>
      <c r="O19" s="4">
        <f>nys_cluster!O19</f>
        <v>1.2278952306212643E-2</v>
      </c>
      <c r="P19" s="4">
        <f>IFERROR(nys_cluster!C19-nys_cluster!C18,"-")</f>
        <v>1.5641567311376406E-3</v>
      </c>
      <c r="Q19" s="4">
        <f ca="1">IFERROR(IF(AND(ISNUMBER(nys_cluster!D19),ISNUMBER(nys_cluster!D18)),nys_cluster!D19-nys_cluster!D18,$P19*0.662939159101225+(1-0.662939159101225)*(RANDBETWEEN(0,2)/1000*IF(RANDBETWEEN(0,1)&gt;0,-1,1))),"-")</f>
        <v>2.700000000000001E-3</v>
      </c>
      <c r="R19" s="4">
        <f>IFERROR(IF(AND(ISNUMBER(nys_cluster!E19),ISNUMBER(nys_cluster!E18)),nys_cluster!E19-nys_cluster!E18,$P19),"-")</f>
        <v>1.4999999999999996E-3</v>
      </c>
    </row>
    <row r="20" spans="1:18" x14ac:dyDescent="0.3">
      <c r="A20" s="1">
        <f>nys_cluster!A20</f>
        <v>44129</v>
      </c>
      <c r="B20" s="7">
        <f>nys_cluster!B20</f>
        <v>120829</v>
      </c>
      <c r="C20" s="2">
        <f>nys_cluster!C20</f>
        <v>1.3506691274445703E-2</v>
      </c>
      <c r="D20" s="5">
        <f>IFERROR(IF(ISNUMBER(nys_cluster!D20),nys_cluster!D20,Q20+D19),"-")</f>
        <v>3.1800000000000002E-2</v>
      </c>
      <c r="E20" s="5">
        <f>IFERROR(IF(ISNUMBER(nys_cluster!E20),nys_cluster!E20,R20+E19),"-")</f>
        <v>1.06E-2</v>
      </c>
      <c r="F20" s="7">
        <f>nys_cluster!F20</f>
        <v>1632</v>
      </c>
      <c r="G20" s="4">
        <f>nys_cluster!G20</f>
        <v>1.3126264736676541E-2</v>
      </c>
      <c r="H20" s="4">
        <f t="shared" si="4"/>
        <v>3.4428571428571426E-2</v>
      </c>
      <c r="I20" s="4">
        <f t="shared" si="4"/>
        <v>1.1328571428571429E-2</v>
      </c>
      <c r="J20" s="6" t="str">
        <f>nys_cluster!J20</f>
        <v>-</v>
      </c>
      <c r="K20" s="6" t="str">
        <f>nys_cluster!K20</f>
        <v>-</v>
      </c>
      <c r="L20" s="7">
        <f>nys_cluster!L20</f>
        <v>47770</v>
      </c>
      <c r="M20" s="7">
        <f>nys_cluster!M20</f>
        <v>653</v>
      </c>
      <c r="N20" s="4">
        <f>nys_cluster!N20</f>
        <v>1.3669667155118276E-2</v>
      </c>
      <c r="O20" s="4">
        <f>nys_cluster!O20</f>
        <v>1.2745478584684805E-2</v>
      </c>
      <c r="P20" s="4">
        <f>IFERROR(nys_cluster!C20-nys_cluster!C19,"-")</f>
        <v>3.742839850357383E-4</v>
      </c>
      <c r="Q20" s="4">
        <f ca="1">IFERROR(IF(AND(ISNUMBER(nys_cluster!D20),ISNUMBER(nys_cluster!D19)),nys_cluster!D20-nys_cluster!D19,$P20*0.662939159101225+(1-0.662939159101225)*(RANDBETWEEN(0,2)/1000*IF(RANDBETWEEN(0,1)&gt;0,-1,1))),"-")</f>
        <v>6.0000000000000019E-3</v>
      </c>
      <c r="R20" s="4">
        <f>IFERROR(IF(AND(ISNUMBER(nys_cluster!E20),ISNUMBER(nys_cluster!E19)),nys_cluster!E20-nys_cluster!E19,$P20),"-")</f>
        <v>-6.9999999999999923E-4</v>
      </c>
    </row>
    <row r="21" spans="1:18" x14ac:dyDescent="0.3">
      <c r="A21" s="1">
        <f>nys_cluster!A21</f>
        <v>44130</v>
      </c>
      <c r="B21" s="7">
        <f>nys_cluster!B21</f>
        <v>82117</v>
      </c>
      <c r="C21" s="2">
        <f>nys_cluster!C21</f>
        <v>1.4503695946028228E-2</v>
      </c>
      <c r="D21" s="5">
        <f>IFERROR(IF(ISNUMBER(nys_cluster!D21),nys_cluster!D21,Q21+D20),"-")</f>
        <v>3.2500000000000001E-2</v>
      </c>
      <c r="E21" s="5">
        <f>IFERROR(IF(ISNUMBER(nys_cluster!E21),nys_cluster!E21,R21+E20),"-")</f>
        <v>1.18E-2</v>
      </c>
      <c r="F21" s="7">
        <f>nys_cluster!F21</f>
        <v>1191</v>
      </c>
      <c r="G21" s="4">
        <f>nys_cluster!G21</f>
        <v>1.335110977579149E-2</v>
      </c>
      <c r="H21" s="4">
        <f t="shared" si="4"/>
        <v>3.434285714285714E-2</v>
      </c>
      <c r="I21" s="4">
        <f t="shared" si="4"/>
        <v>1.1400000000000002E-2</v>
      </c>
      <c r="J21" s="6" t="str">
        <f>nys_cluster!J21</f>
        <v>-</v>
      </c>
      <c r="K21" s="6" t="str">
        <f>nys_cluster!K21</f>
        <v>-</v>
      </c>
      <c r="L21" s="7">
        <f>nys_cluster!L21</f>
        <v>31367</v>
      </c>
      <c r="M21" s="7">
        <f>nys_cluster!M21</f>
        <v>424</v>
      </c>
      <c r="N21" s="4">
        <f>nys_cluster!N21</f>
        <v>1.3517390888513406E-2</v>
      </c>
      <c r="O21" s="4">
        <f>nys_cluster!O21</f>
        <v>1.2804712913346053E-2</v>
      </c>
      <c r="P21" s="4">
        <f>IFERROR(nys_cluster!C21-nys_cluster!C20,"-")</f>
        <v>9.9700467158252495E-4</v>
      </c>
      <c r="Q21" s="4">
        <f ca="1">IFERROR(IF(AND(ISNUMBER(nys_cluster!D21),ISNUMBER(nys_cluster!D20)),nys_cluster!D21-nys_cluster!D20,$P21*0.662939159101225+(1-0.662939159101225)*(RANDBETWEEN(0,2)/1000*IF(RANDBETWEEN(0,1)&gt;0,-1,1))),"-")</f>
        <v>6.9999999999999923E-4</v>
      </c>
      <c r="R21" s="4">
        <f>IFERROR(IF(AND(ISNUMBER(nys_cluster!E21),ISNUMBER(nys_cluster!E20)),nys_cluster!E21-nys_cluster!E20,$P21),"-")</f>
        <v>1.1999999999999997E-3</v>
      </c>
    </row>
    <row r="22" spans="1:18" x14ac:dyDescent="0.3">
      <c r="A22" s="1">
        <f>nys_cluster!A22</f>
        <v>44131</v>
      </c>
      <c r="B22" s="7">
        <f>nys_cluster!B22</f>
        <v>111618</v>
      </c>
      <c r="C22" s="2">
        <f>nys_cluster!C22</f>
        <v>1.783762475586375E-2</v>
      </c>
      <c r="D22" s="5">
        <f>IFERROR(IF(ISNUMBER(nys_cluster!D22),nys_cluster!D22,Q22+D21),"-")</f>
        <v>3.6499999999999998E-2</v>
      </c>
      <c r="E22" s="5">
        <f>IFERROR(IF(ISNUMBER(nys_cluster!E22),nys_cluster!E22,R22+E21),"-")</f>
        <v>1.5299999999999999E-2</v>
      </c>
      <c r="F22" s="7">
        <f>nys_cluster!F22</f>
        <v>1991</v>
      </c>
      <c r="G22" s="4">
        <f>nys_cluster!G22</f>
        <v>1.3933586976688787E-2</v>
      </c>
      <c r="H22" s="4">
        <f t="shared" si="4"/>
        <v>3.5400000000000001E-2</v>
      </c>
      <c r="I22" s="4">
        <f t="shared" si="4"/>
        <v>1.18E-2</v>
      </c>
      <c r="J22" s="6" t="str">
        <f>nys_cluster!J22</f>
        <v>-</v>
      </c>
      <c r="K22" s="6" t="str">
        <f>nys_cluster!K22</f>
        <v>-</v>
      </c>
      <c r="L22" s="7">
        <f>nys_cluster!L22</f>
        <v>43286</v>
      </c>
      <c r="M22" s="7">
        <f>nys_cluster!M22</f>
        <v>731</v>
      </c>
      <c r="N22" s="4">
        <f>nys_cluster!N22</f>
        <v>1.6887677309060666E-2</v>
      </c>
      <c r="O22" s="4">
        <f>nys_cluster!O22</f>
        <v>1.3282637295214946E-2</v>
      </c>
      <c r="P22" s="4">
        <f>IFERROR(nys_cluster!C22-nys_cluster!C21,"-")</f>
        <v>3.3339288098355215E-3</v>
      </c>
      <c r="Q22" s="4">
        <f ca="1">IFERROR(IF(AND(ISNUMBER(nys_cluster!D22),ISNUMBER(nys_cluster!D21)),nys_cluster!D22-nys_cluster!D21,$P22*0.662939159101225+(1-0.662939159101225)*(RANDBETWEEN(0,2)/1000*IF(RANDBETWEEN(0,1)&gt;0,-1,1))),"-")</f>
        <v>3.9999999999999966E-3</v>
      </c>
      <c r="R22" s="4">
        <f>IFERROR(IF(AND(ISNUMBER(nys_cluster!E22),ISNUMBER(nys_cluster!E21)),nys_cluster!E22-nys_cluster!E21,$P22),"-")</f>
        <v>3.4999999999999996E-3</v>
      </c>
    </row>
    <row r="23" spans="1:18" x14ac:dyDescent="0.3">
      <c r="A23" s="1">
        <f>nys_cluster!A23</f>
        <v>44132</v>
      </c>
      <c r="B23" s="7">
        <f>nys_cluster!B23</f>
        <v>129660</v>
      </c>
      <c r="C23" s="2">
        <f>nys_cluster!C23</f>
        <v>1.5664044423877834E-2</v>
      </c>
      <c r="D23" s="5">
        <f>IFERROR(IF(ISNUMBER(nys_cluster!D23),nys_cluster!D23,Q23+D22),"-")</f>
        <v>3.78E-2</v>
      </c>
      <c r="E23" s="5">
        <f>IFERROR(IF(ISNUMBER(nys_cluster!E23),nys_cluster!E23,R23+E22),"-")</f>
        <v>1.37E-2</v>
      </c>
      <c r="F23" s="7">
        <f>nys_cluster!F23</f>
        <v>2031</v>
      </c>
      <c r="G23" s="4">
        <f>nys_cluster!G23</f>
        <v>1.386198154241452E-2</v>
      </c>
      <c r="H23" s="4">
        <f t="shared" si="4"/>
        <v>3.1357142857142854E-2</v>
      </c>
      <c r="I23" s="4">
        <f t="shared" si="4"/>
        <v>1.1728571428571427E-2</v>
      </c>
      <c r="J23" s="6" t="str">
        <f>nys_cluster!J23</f>
        <v>-</v>
      </c>
      <c r="K23" s="6" t="str">
        <f>nys_cluster!K23</f>
        <v>-</v>
      </c>
      <c r="L23" s="7">
        <f>nys_cluster!L23</f>
        <v>52496</v>
      </c>
      <c r="M23" s="7">
        <f>nys_cluster!M23</f>
        <v>837</v>
      </c>
      <c r="N23" s="4">
        <f>nys_cluster!N23</f>
        <v>1.5944071929289851E-2</v>
      </c>
      <c r="O23" s="4">
        <f>nys_cluster!O23</f>
        <v>1.3253554844275884E-2</v>
      </c>
      <c r="P23" s="4">
        <f>IFERROR(nys_cluster!C23-nys_cluster!C22,"-")</f>
        <v>-2.1735803319859158E-3</v>
      </c>
      <c r="Q23" s="4">
        <f ca="1">IFERROR(IF(AND(ISNUMBER(nys_cluster!D23),ISNUMBER(nys_cluster!D22)),nys_cluster!D23-nys_cluster!D22,$P23*0.662939159101225+(1-0.662939159101225)*(RANDBETWEEN(0,2)/1000*IF(RANDBETWEEN(0,1)&gt;0,-1,1))),"-")</f>
        <v>1.3000000000000025E-3</v>
      </c>
      <c r="R23" s="4">
        <f>IFERROR(IF(AND(ISNUMBER(nys_cluster!E23),ISNUMBER(nys_cluster!E22)),nys_cluster!E23-nys_cluster!E22,$P23),"-")</f>
        <v>-1.599999999999999E-3</v>
      </c>
    </row>
    <row r="24" spans="1:18" x14ac:dyDescent="0.3">
      <c r="A24" s="1">
        <f>nys_cluster!A24</f>
        <v>44133</v>
      </c>
      <c r="B24" s="7">
        <f>nys_cluster!B24</f>
        <v>168353</v>
      </c>
      <c r="C24" s="2">
        <f>nys_cluster!C24</f>
        <v>1.4843810327110298E-2</v>
      </c>
      <c r="D24" s="5">
        <f>IFERROR(IF(ISNUMBER(nys_cluster!D24),nys_cluster!D24,Q24+D23),"-")</f>
        <v>3.2399999999999998E-2</v>
      </c>
      <c r="E24" s="5">
        <f>IFERROR(IF(ISNUMBER(nys_cluster!E24),nys_cluster!E24,R24+E23),"-")</f>
        <v>1.2500000000000001E-2</v>
      </c>
      <c r="F24" s="7">
        <f>nys_cluster!F24</f>
        <v>2499</v>
      </c>
      <c r="G24" s="4">
        <f>nys_cluster!G24</f>
        <v>1.4315743256222388E-2</v>
      </c>
      <c r="H24" s="4">
        <f t="shared" si="4"/>
        <v>3.1414285714285714E-2</v>
      </c>
      <c r="I24" s="4">
        <f t="shared" si="4"/>
        <v>1.2142857142857141E-2</v>
      </c>
      <c r="J24" s="6" t="str">
        <f>nys_cluster!J24</f>
        <v>-</v>
      </c>
      <c r="K24" s="6" t="str">
        <f>nys_cluster!K24</f>
        <v>-</v>
      </c>
      <c r="L24" s="7">
        <f>nys_cluster!L24</f>
        <v>70453</v>
      </c>
      <c r="M24" s="7">
        <f>nys_cluster!M24</f>
        <v>1060</v>
      </c>
      <c r="N24" s="4">
        <f>nys_cluster!N24</f>
        <v>1.5045491320454771E-2</v>
      </c>
      <c r="O24" s="4">
        <f>nys_cluster!O24</f>
        <v>1.3878084708452639E-2</v>
      </c>
      <c r="P24" s="4">
        <f>IFERROR(nys_cluster!C24-nys_cluster!C23,"-")</f>
        <v>-8.2023409676753624E-4</v>
      </c>
      <c r="Q24" s="4">
        <f ca="1">IFERROR(IF(AND(ISNUMBER(nys_cluster!D24),ISNUMBER(nys_cluster!D23)),nys_cluster!D24-nys_cluster!D23,$P24*0.662939159101225+(1-0.662939159101225)*(RANDBETWEEN(0,2)/1000*IF(RANDBETWEEN(0,1)&gt;0,-1,1))),"-")</f>
        <v>-5.400000000000002E-3</v>
      </c>
      <c r="R24" s="4">
        <f>IFERROR(IF(AND(ISNUMBER(nys_cluster!E24),ISNUMBER(nys_cluster!E23)),nys_cluster!E24-nys_cluster!E23,$P24),"-")</f>
        <v>-1.1999999999999997E-3</v>
      </c>
    </row>
    <row r="25" spans="1:18" x14ac:dyDescent="0.3">
      <c r="A25" s="1">
        <f>nys_cluster!A25</f>
        <v>44134</v>
      </c>
      <c r="B25" s="7">
        <f>nys_cluster!B25</f>
        <v>146885</v>
      </c>
      <c r="C25" s="2">
        <f>nys_cluster!C25</f>
        <v>1.5352146236851959E-2</v>
      </c>
      <c r="D25" s="5">
        <f>IFERROR(IF(ISNUMBER(nys_cluster!D25),nys_cluster!D25,Q25+D24),"-")</f>
        <v>2.75E-2</v>
      </c>
      <c r="E25" s="5">
        <f>IFERROR(IF(ISNUMBER(nys_cluster!E25),nys_cluster!E25,R25+E24),"-")</f>
        <v>1.38E-2</v>
      </c>
      <c r="F25" s="7">
        <f>nys_cluster!F25</f>
        <v>2255</v>
      </c>
      <c r="G25" s="4">
        <f>nys_cluster!G25</f>
        <v>1.4906121985766073E-2</v>
      </c>
      <c r="H25" s="4">
        <f t="shared" si="4"/>
        <v>3.2042857142857137E-2</v>
      </c>
      <c r="I25" s="4">
        <f t="shared" si="4"/>
        <v>1.2714285714285714E-2</v>
      </c>
      <c r="J25" s="6" t="str">
        <f>nys_cluster!J25</f>
        <v>-</v>
      </c>
      <c r="K25" s="5">
        <f>nys_cluster!K25</f>
        <v>1.5699999999999999E-2</v>
      </c>
      <c r="L25" s="7">
        <f>nys_cluster!L25</f>
        <v>57765</v>
      </c>
      <c r="M25" s="7">
        <f>nys_cluster!M25</f>
        <v>903</v>
      </c>
      <c r="N25" s="4">
        <f>nys_cluster!N25</f>
        <v>1.5632303297844714E-2</v>
      </c>
      <c r="O25" s="4">
        <f>nys_cluster!O25</f>
        <v>1.4746480422349318E-2</v>
      </c>
      <c r="P25" s="4">
        <f>IFERROR(nys_cluster!C25-nys_cluster!C24,"-")</f>
        <v>5.0833590974166086E-4</v>
      </c>
      <c r="Q25" s="4">
        <f ca="1">IFERROR(IF(AND(ISNUMBER(nys_cluster!D25),ISNUMBER(nys_cluster!D24)),nys_cluster!D25-nys_cluster!D24,$P25*0.662939159101225+(1-0.662939159101225)*(RANDBETWEEN(0,2)/1000*IF(RANDBETWEEN(0,1)&gt;0,-1,1))),"-")</f>
        <v>-4.8999999999999981E-3</v>
      </c>
      <c r="R25" s="4">
        <f>IFERROR(IF(AND(ISNUMBER(nys_cluster!E25),ISNUMBER(nys_cluster!E24)),nys_cluster!E25-nys_cluster!E24,$P25),"-")</f>
        <v>1.2999999999999991E-3</v>
      </c>
    </row>
    <row r="26" spans="1:18" x14ac:dyDescent="0.3">
      <c r="A26" s="1">
        <f>nys_cluster!A26</f>
        <v>44135</v>
      </c>
      <c r="B26" s="7">
        <f>nys_cluster!B26</f>
        <v>136962</v>
      </c>
      <c r="C26" s="2">
        <f>nys_cluster!C26</f>
        <v>1.4960353966793708E-2</v>
      </c>
      <c r="D26" s="5">
        <f>IFERROR(IF(ISNUMBER(nys_cluster!D26),nys_cluster!D26,Q26+D25),"-")</f>
        <v>3.0099999999999998E-2</v>
      </c>
      <c r="E26" s="5">
        <f>IFERROR(IF(ISNUMBER(nys_cluster!E26),nys_cluster!E26,R26+E25),"-")</f>
        <v>1.2999999999999999E-2</v>
      </c>
      <c r="F26" s="7">
        <f>nys_cluster!F26</f>
        <v>2049</v>
      </c>
      <c r="G26" s="4">
        <f>nys_cluster!G26</f>
        <v>1.5224938198888026E-2</v>
      </c>
      <c r="H26" s="4">
        <f t="shared" si="4"/>
        <v>3.265714285714285E-2</v>
      </c>
      <c r="I26" s="4">
        <f t="shared" si="4"/>
        <v>1.2957142857142856E-2</v>
      </c>
      <c r="J26" s="5">
        <f>nys_cluster!J26</f>
        <v>2.0799999999999999E-2</v>
      </c>
      <c r="K26" s="5">
        <f>nys_cluster!K26</f>
        <v>1.8100000000000002E-2</v>
      </c>
      <c r="L26" s="7">
        <f>nys_cluster!L26</f>
        <v>51890</v>
      </c>
      <c r="M26" s="7">
        <f>nys_cluster!M26</f>
        <v>699</v>
      </c>
      <c r="N26" s="4">
        <f>nys_cluster!N26</f>
        <v>1.3470803623048757E-2</v>
      </c>
      <c r="O26" s="4">
        <f>nys_cluster!O26</f>
        <v>1.4948158872423787E-2</v>
      </c>
      <c r="P26" s="4">
        <f>IFERROR(nys_cluster!C26-nys_cluster!C25,"-")</f>
        <v>-3.9179227005825025E-4</v>
      </c>
      <c r="Q26" s="4">
        <f ca="1">IFERROR(IF(AND(ISNUMBER(nys_cluster!D26),ISNUMBER(nys_cluster!D25)),nys_cluster!D26-nys_cluster!D25,$P26*0.662939159101225+(1-0.662939159101225)*(RANDBETWEEN(0,2)/1000*IF(RANDBETWEEN(0,1)&gt;0,-1,1))),"-")</f>
        <v>2.5999999999999981E-3</v>
      </c>
      <c r="R26" s="4">
        <f>IFERROR(IF(AND(ISNUMBER(nys_cluster!E26),ISNUMBER(nys_cluster!E25)),nys_cluster!E26-nys_cluster!E25,$P26),"-")</f>
        <v>-8.0000000000000036E-4</v>
      </c>
    </row>
    <row r="27" spans="1:18" x14ac:dyDescent="0.3">
      <c r="A27" s="1">
        <f>nys_cluster!A27</f>
        <v>44136</v>
      </c>
      <c r="B27" s="7">
        <f>nys_cluster!B27</f>
        <v>148935</v>
      </c>
      <c r="C27" s="2">
        <f>nys_cluster!C27</f>
        <v>1.5140833249404103E-2</v>
      </c>
      <c r="D27" s="5">
        <f>IFERROR(IF(ISNUMBER(nys_cluster!D27),nys_cluster!D27,Q27+D26),"-")</f>
        <v>3.1E-2</v>
      </c>
      <c r="E27" s="5">
        <f>IFERROR(IF(ISNUMBER(nys_cluster!E27),nys_cluster!E27,R27+E26),"-")</f>
        <v>1.3599999999999999E-2</v>
      </c>
      <c r="F27" s="7">
        <f>nys_cluster!F27</f>
        <v>2255</v>
      </c>
      <c r="G27" s="4">
        <f>nys_cluster!G27</f>
        <v>1.5435951240089559E-2</v>
      </c>
      <c r="H27" s="4">
        <f t="shared" si="4"/>
        <v>3.2542857142857137E-2</v>
      </c>
      <c r="I27" s="4">
        <f t="shared" si="4"/>
        <v>1.3385714285714284E-2</v>
      </c>
      <c r="J27" s="6" t="str">
        <f>nys_cluster!J27</f>
        <v>-</v>
      </c>
      <c r="K27" s="6" t="str">
        <f>nys_cluster!K27</f>
        <v>-</v>
      </c>
      <c r="L27" s="7">
        <f>nys_cluster!L27</f>
        <v>65619</v>
      </c>
      <c r="M27" s="7">
        <f>nys_cluster!M27</f>
        <v>946</v>
      </c>
      <c r="N27" s="4">
        <f>nys_cluster!N27</f>
        <v>1.4416556180374587E-2</v>
      </c>
      <c r="O27" s="4">
        <f>nys_cluster!O27</f>
        <v>1.5018397536982805E-2</v>
      </c>
      <c r="P27" s="4">
        <f>IFERROR(nys_cluster!C27-nys_cluster!C26,"-")</f>
        <v>1.8047928261039417E-4</v>
      </c>
      <c r="Q27" s="4">
        <f ca="1">IFERROR(IF(AND(ISNUMBER(nys_cluster!D27),ISNUMBER(nys_cluster!D26)),nys_cluster!D27-nys_cluster!D26,$P27*0.662939159101225+(1-0.662939159101225)*(RANDBETWEEN(0,2)/1000*IF(RANDBETWEEN(0,1)&gt;0,-1,1))),"-")</f>
        <v>9.0000000000000149E-4</v>
      </c>
      <c r="R27" s="4">
        <f>IFERROR(IF(AND(ISNUMBER(nys_cluster!E27),ISNUMBER(nys_cluster!E26)),nys_cluster!E27-nys_cluster!E26,$P27),"-")</f>
        <v>5.9999999999999984E-4</v>
      </c>
    </row>
    <row r="28" spans="1:18" x14ac:dyDescent="0.3">
      <c r="A28" s="1">
        <f>nys_cluster!A28</f>
        <v>44137</v>
      </c>
      <c r="B28" s="7">
        <f>nys_cluster!B28</f>
        <v>96101</v>
      </c>
      <c r="C28" s="2">
        <f>nys_cluster!C28</f>
        <v>1.6992539099489078E-2</v>
      </c>
      <c r="D28" s="5">
        <f>IFERROR(IF(ISNUMBER(nys_cluster!D28),nys_cluster!D28,Q28+D27),"-")</f>
        <v>3.5000000000000003E-2</v>
      </c>
      <c r="E28" s="5">
        <f>IFERROR(IF(ISNUMBER(nys_cluster!E28),nys_cluster!E28,R28+E27),"-")</f>
        <v>1.49E-2</v>
      </c>
      <c r="F28" s="7">
        <f>nys_cluster!F28</f>
        <v>1633</v>
      </c>
      <c r="G28" s="4">
        <f>nys_cluster!G28</f>
        <v>1.5676910520247965E-2</v>
      </c>
      <c r="H28" s="4">
        <f t="shared" si="4"/>
        <v>3.2899999999999999E-2</v>
      </c>
      <c r="I28" s="4">
        <f t="shared" si="4"/>
        <v>1.3828571428571428E-2</v>
      </c>
      <c r="J28" s="6" t="str">
        <f>nys_cluster!J28</f>
        <v>-</v>
      </c>
      <c r="K28" s="6" t="str">
        <f>nys_cluster!K28</f>
        <v>-</v>
      </c>
      <c r="L28" s="7">
        <f>nys_cluster!L28</f>
        <v>41730</v>
      </c>
      <c r="M28" s="7">
        <f>nys_cluster!M28</f>
        <v>641</v>
      </c>
      <c r="N28" s="4">
        <f>nys_cluster!N28</f>
        <v>1.5360651809249941E-2</v>
      </c>
      <c r="O28" s="4">
        <f>nys_cluster!O28</f>
        <v>1.5178517843956383E-2</v>
      </c>
      <c r="P28" s="4">
        <f>IFERROR(nys_cluster!C28-nys_cluster!C27,"-")</f>
        <v>1.851705850084975E-3</v>
      </c>
      <c r="Q28" s="4">
        <f ca="1">IFERROR(IF(AND(ISNUMBER(nys_cluster!D28),ISNUMBER(nys_cluster!D27)),nys_cluster!D28-nys_cluster!D27,$P28*0.662939159101225+(1-0.662939159101225)*(RANDBETWEEN(0,2)/1000*IF(RANDBETWEEN(0,1)&gt;0,-1,1))),"-")</f>
        <v>4.0000000000000036E-3</v>
      </c>
      <c r="R28" s="4">
        <f>IFERROR(IF(AND(ISNUMBER(nys_cluster!E28),ISNUMBER(nys_cluster!E27)),nys_cluster!E28-nys_cluster!E27,$P28),"-")</f>
        <v>1.3000000000000008E-3</v>
      </c>
    </row>
    <row r="29" spans="1:18" x14ac:dyDescent="0.3">
      <c r="A29" s="1">
        <f>nys_cluster!A29</f>
        <v>44138</v>
      </c>
      <c r="B29" s="7">
        <f>nys_cluster!B29</f>
        <v>127869</v>
      </c>
      <c r="C29" s="2">
        <f>nys_cluster!C29</f>
        <v>1.8151389312499513E-2</v>
      </c>
      <c r="D29" s="5">
        <f>IFERROR(IF(ISNUMBER(nys_cluster!D29),nys_cluster!D29,Q29+D28),"-")</f>
        <v>2.63E-2</v>
      </c>
      <c r="E29" s="5">
        <f>IFERROR(IF(ISNUMBER(nys_cluster!E29),nys_cluster!E29,R29+E28),"-")</f>
        <v>1.7100000000000001E-2</v>
      </c>
      <c r="F29" s="7">
        <f>nys_cluster!F29</f>
        <v>2321</v>
      </c>
      <c r="G29" s="4">
        <f>nys_cluster!G29</f>
        <v>1.5755709520143699E-2</v>
      </c>
      <c r="H29" s="4">
        <f t="shared" si="4"/>
        <v>3.144285714285714E-2</v>
      </c>
      <c r="I29" s="4">
        <f t="shared" si="4"/>
        <v>1.4085714285714285E-2</v>
      </c>
      <c r="J29" s="6" t="str">
        <f>nys_cluster!J29</f>
        <v>-</v>
      </c>
      <c r="K29" s="5">
        <f>nys_cluster!K29</f>
        <v>1.5900000000000001E-2</v>
      </c>
      <c r="L29" s="7">
        <f>nys_cluster!L29</f>
        <v>53036</v>
      </c>
      <c r="M29" s="7">
        <f>nys_cluster!M29</f>
        <v>802</v>
      </c>
      <c r="N29" s="4">
        <f>nys_cluster!N29</f>
        <v>1.5121804057621238E-2</v>
      </c>
      <c r="O29" s="4">
        <f>nys_cluster!O29</f>
        <v>1.4982607655685019E-2</v>
      </c>
      <c r="P29" s="4">
        <f>IFERROR(nys_cluster!C29-nys_cluster!C28,"-")</f>
        <v>1.1588502130104351E-3</v>
      </c>
      <c r="Q29" s="4">
        <f ca="1">IFERROR(IF(AND(ISNUMBER(nys_cluster!D29),ISNUMBER(nys_cluster!D28)),nys_cluster!D29-nys_cluster!D28,$P29*0.662939159101225+(1-0.662939159101225)*(RANDBETWEEN(0,2)/1000*IF(RANDBETWEEN(0,1)&gt;0,-1,1))),"-")</f>
        <v>-8.7000000000000029E-3</v>
      </c>
      <c r="R29" s="4">
        <f>IFERROR(IF(AND(ISNUMBER(nys_cluster!E29),ISNUMBER(nys_cluster!E28)),nys_cluster!E29-nys_cluster!E28,$P29),"-")</f>
        <v>2.2000000000000006E-3</v>
      </c>
    </row>
    <row r="30" spans="1:18" x14ac:dyDescent="0.3">
      <c r="A30" s="1">
        <f>nys_cluster!A30</f>
        <v>44139</v>
      </c>
      <c r="B30" s="7">
        <f>nys_cluster!B30</f>
        <v>133534</v>
      </c>
      <c r="C30" s="2">
        <f>nys_cluster!C30</f>
        <v>1.592103883655099E-2</v>
      </c>
      <c r="D30" s="5">
        <f>IFERROR(IF(ISNUMBER(nys_cluster!D30),nys_cluster!D30,Q30+D29),"-")</f>
        <v>2.69E-2</v>
      </c>
      <c r="E30" s="5">
        <f>IFERROR(IF(ISNUMBER(nys_cluster!E30),nys_cluster!E30,R30+E29),"-")</f>
        <v>1.4200000000000001E-2</v>
      </c>
      <c r="F30" s="7">
        <f>nys_cluster!F30</f>
        <v>2126</v>
      </c>
      <c r="G30" s="4">
        <f>nys_cluster!G30</f>
        <v>1.5791137226839301E-2</v>
      </c>
      <c r="H30" s="4">
        <f t="shared" ref="H30:I45" si="5">IFERROR(SUM(D24:D30)/7,"-")</f>
        <v>2.9885714285714286E-2</v>
      </c>
      <c r="I30" s="4">
        <f t="shared" si="5"/>
        <v>1.4157142857142858E-2</v>
      </c>
      <c r="J30" s="5">
        <f>nys_cluster!J30</f>
        <v>1.8100000000000002E-2</v>
      </c>
      <c r="K30" s="5">
        <f>nys_cluster!K30</f>
        <v>1.7399999999999999E-2</v>
      </c>
      <c r="L30" s="7">
        <f>nys_cluster!L30</f>
        <v>60702</v>
      </c>
      <c r="M30" s="7">
        <f>nys_cluster!M30</f>
        <v>795</v>
      </c>
      <c r="N30" s="4">
        <f>nys_cluster!N30</f>
        <v>1.3096767816546407E-2</v>
      </c>
      <c r="O30" s="4">
        <f>nys_cluster!O30</f>
        <v>1.4571467740126373E-2</v>
      </c>
      <c r="P30" s="4">
        <f>IFERROR(nys_cluster!C30-nys_cluster!C29,"-")</f>
        <v>-2.2303504759485226E-3</v>
      </c>
      <c r="Q30" s="4">
        <f ca="1">IFERROR(IF(AND(ISNUMBER(nys_cluster!D30),ISNUMBER(nys_cluster!D29)),nys_cluster!D30-nys_cluster!D29,$P30*0.662939159101225+(1-0.662939159101225)*(RANDBETWEEN(0,2)/1000*IF(RANDBETWEEN(0,1)&gt;0,-1,1))),"-")</f>
        <v>5.9999999999999984E-4</v>
      </c>
      <c r="R30" s="4">
        <f>IFERROR(IF(AND(ISNUMBER(nys_cluster!E30),ISNUMBER(nys_cluster!E29)),nys_cluster!E30-nys_cluster!E29,$P30),"-")</f>
        <v>-2.8999999999999998E-3</v>
      </c>
    </row>
    <row r="31" spans="1:18" x14ac:dyDescent="0.3">
      <c r="A31" s="1">
        <f>nys_cluster!A31</f>
        <v>44140</v>
      </c>
      <c r="B31" s="7">
        <f>nys_cluster!B31</f>
        <v>161019</v>
      </c>
      <c r="C31" s="2">
        <f>nys_cluster!C31</f>
        <v>1.8612710301268796E-2</v>
      </c>
      <c r="D31" s="5">
        <f>IFERROR(IF(ISNUMBER(nys_cluster!D31),nys_cluster!D31,Q31+D30),"-")</f>
        <v>3.04E-2</v>
      </c>
      <c r="E31" s="5">
        <f>IFERROR(IF(ISNUMBER(nys_cluster!E31),nys_cluster!E31,R31+E30),"-")</f>
        <v>1.7000000000000001E-2</v>
      </c>
      <c r="F31" s="7">
        <f>nys_cluster!F31</f>
        <v>2997</v>
      </c>
      <c r="G31" s="4">
        <f>nys_cluster!G31</f>
        <v>1.643636898786404E-2</v>
      </c>
      <c r="H31" s="4">
        <f t="shared" si="5"/>
        <v>2.9600000000000005E-2</v>
      </c>
      <c r="I31" s="4">
        <f t="shared" si="5"/>
        <v>1.4800000000000002E-2</v>
      </c>
      <c r="J31" s="6" t="str">
        <f>nys_cluster!J31</f>
        <v>-</v>
      </c>
      <c r="K31" s="5">
        <f>nys_cluster!K31</f>
        <v>1.8100000000000002E-2</v>
      </c>
      <c r="L31" s="7">
        <f>nys_cluster!L31</f>
        <v>64902</v>
      </c>
      <c r="M31" s="7">
        <f>nys_cluster!M31</f>
        <v>1067</v>
      </c>
      <c r="N31" s="4">
        <f>nys_cluster!N31</f>
        <v>1.6440171335243906E-2</v>
      </c>
      <c r="O31" s="4">
        <f>nys_cluster!O31</f>
        <v>1.4793602329366804E-2</v>
      </c>
      <c r="P31" s="4">
        <f>IFERROR(nys_cluster!C31-nys_cluster!C30,"-")</f>
        <v>2.6916714647178056E-3</v>
      </c>
      <c r="Q31" s="4">
        <f ca="1">IFERROR(IF(AND(ISNUMBER(nys_cluster!D31),ISNUMBER(nys_cluster!D30)),nys_cluster!D31-nys_cluster!D30,$P31*0.662939159101225+(1-0.662939159101225)*(RANDBETWEEN(0,2)/1000*IF(RANDBETWEEN(0,1)&gt;0,-1,1))),"-")</f>
        <v>3.4999999999999996E-3</v>
      </c>
      <c r="R31" s="4">
        <f>IFERROR(IF(AND(ISNUMBER(nys_cluster!E31),ISNUMBER(nys_cluster!E30)),nys_cluster!E31-nys_cluster!E30,$P31),"-")</f>
        <v>2.8000000000000004E-3</v>
      </c>
    </row>
    <row r="32" spans="1:18" x14ac:dyDescent="0.3">
      <c r="A32" s="1">
        <f>nys_cluster!A32</f>
        <v>44141</v>
      </c>
      <c r="B32" s="7">
        <f>nys_cluster!B32</f>
        <v>160705</v>
      </c>
      <c r="C32" s="2">
        <f>nys_cluster!C32</f>
        <v>1.9968264833079244E-2</v>
      </c>
      <c r="D32" s="5">
        <f>IFERROR(IF(ISNUMBER(nys_cluster!D32),nys_cluster!D32,Q32+D31),"-")</f>
        <v>3.1600000000000003E-2</v>
      </c>
      <c r="E32" s="5">
        <f>IFERROR(IF(ISNUMBER(nys_cluster!E32),nys_cluster!E32,R32+E31),"-")</f>
        <v>1.84E-2</v>
      </c>
      <c r="F32" s="7">
        <f>nys_cluster!F32</f>
        <v>3209</v>
      </c>
      <c r="G32" s="4">
        <f>nys_cluster!G32</f>
        <v>1.7189483227561198E-2</v>
      </c>
      <c r="H32" s="4">
        <f t="shared" si="5"/>
        <v>3.0185714285714291E-2</v>
      </c>
      <c r="I32" s="4">
        <f t="shared" si="5"/>
        <v>1.5457142857142859E-2</v>
      </c>
      <c r="J32" s="6" t="str">
        <f>nys_cluster!J32</f>
        <v>-</v>
      </c>
      <c r="K32" s="5">
        <f>nys_cluster!K32</f>
        <v>1.9599999999999999E-2</v>
      </c>
      <c r="L32" s="7">
        <f>nys_cluster!L32</f>
        <v>63299</v>
      </c>
      <c r="M32" s="7">
        <f>nys_cluster!M32</f>
        <v>1203</v>
      </c>
      <c r="N32" s="4">
        <f>nys_cluster!N32</f>
        <v>1.9005039574084899E-2</v>
      </c>
      <c r="O32" s="4">
        <f>nys_cluster!O32</f>
        <v>1.5337331558560041E-2</v>
      </c>
      <c r="P32" s="4">
        <f>IFERROR(nys_cluster!C32-nys_cluster!C31,"-")</f>
        <v>1.3555545318104482E-3</v>
      </c>
      <c r="Q32" s="4">
        <f ca="1">IFERROR(IF(AND(ISNUMBER(nys_cluster!D32),ISNUMBER(nys_cluster!D31)),nys_cluster!D32-nys_cluster!D31,$P32*0.662939159101225+(1-0.662939159101225)*(RANDBETWEEN(0,2)/1000*IF(RANDBETWEEN(0,1)&gt;0,-1,1))),"-")</f>
        <v>1.2000000000000031E-3</v>
      </c>
      <c r="R32" s="4">
        <f>IFERROR(IF(AND(ISNUMBER(nys_cluster!E32),ISNUMBER(nys_cluster!E31)),nys_cluster!E32-nys_cluster!E31,$P32),"-")</f>
        <v>1.3999999999999985E-3</v>
      </c>
    </row>
    <row r="33" spans="1:18" x14ac:dyDescent="0.3">
      <c r="A33" s="1">
        <f>nys_cluster!A33</f>
        <v>44142</v>
      </c>
      <c r="B33" s="7">
        <f>nys_cluster!B33</f>
        <v>163291</v>
      </c>
      <c r="C33" s="2">
        <f>nys_cluster!C33</f>
        <v>2.1966917956286629E-2</v>
      </c>
      <c r="D33" s="5">
        <f>IFERROR(IF(ISNUMBER(nys_cluster!D33),nys_cluster!D33,Q33+D32),"-")</f>
        <v>4.2200000000000001E-2</v>
      </c>
      <c r="E33" s="5">
        <f>IFERROR(IF(ISNUMBER(nys_cluster!E33),nys_cluster!E33,R33+E32),"-")</f>
        <v>2.01E-2</v>
      </c>
      <c r="F33" s="7">
        <f>nys_cluster!F33</f>
        <v>3587</v>
      </c>
      <c r="G33" s="4">
        <f>nys_cluster!G33</f>
        <v>1.8284257262565887E-2</v>
      </c>
      <c r="H33" s="4">
        <f t="shared" si="5"/>
        <v>3.1914285714285721E-2</v>
      </c>
      <c r="I33" s="4">
        <f t="shared" si="5"/>
        <v>1.6471428571428574E-2</v>
      </c>
      <c r="J33" s="6" t="str">
        <f>nys_cluster!J33</f>
        <v>-</v>
      </c>
      <c r="K33" s="6" t="str">
        <f>nys_cluster!K33</f>
        <v>-</v>
      </c>
      <c r="L33" s="7">
        <f>nys_cluster!L33</f>
        <v>63016</v>
      </c>
      <c r="M33" s="7">
        <f>nys_cluster!M33</f>
        <v>1165</v>
      </c>
      <c r="N33" s="4">
        <f>nys_cluster!N33</f>
        <v>1.8487368287419068E-2</v>
      </c>
      <c r="O33" s="4">
        <f>nys_cluster!O33</f>
        <v>1.6053688540494392E-2</v>
      </c>
      <c r="P33" s="4">
        <f>IFERROR(nys_cluster!C33-nys_cluster!C32,"-")</f>
        <v>1.9986531232073848E-3</v>
      </c>
      <c r="Q33" s="4">
        <f ca="1">IFERROR(IF(AND(ISNUMBER(nys_cluster!D33),ISNUMBER(nys_cluster!D32)),nys_cluster!D33-nys_cluster!D32,$P33*0.662939159101225+(1-0.662939159101225)*(RANDBETWEEN(0,2)/1000*IF(RANDBETWEEN(0,1)&gt;0,-1,1))),"-")</f>
        <v>1.0599999999999998E-2</v>
      </c>
      <c r="R33" s="4">
        <f>IFERROR(IF(AND(ISNUMBER(nys_cluster!E33),ISNUMBER(nys_cluster!E32)),nys_cluster!E33-nys_cluster!E32,$P33),"-")</f>
        <v>1.7000000000000001E-3</v>
      </c>
    </row>
    <row r="34" spans="1:18" x14ac:dyDescent="0.3">
      <c r="A34" s="1">
        <f>nys_cluster!A34</f>
        <v>44143</v>
      </c>
      <c r="B34" s="7">
        <f>nys_cluster!B34</f>
        <v>145642</v>
      </c>
      <c r="C34" s="2">
        <f>nys_cluster!C34</f>
        <v>2.3537166476703147E-2</v>
      </c>
      <c r="D34" s="5">
        <f>IFERROR(IF(ISNUMBER(nys_cluster!D34),nys_cluster!D34,Q34+D33),"-")</f>
        <v>3.6999999999999998E-2</v>
      </c>
      <c r="E34" s="5">
        <f>IFERROR(IF(ISNUMBER(nys_cluster!E34),nys_cluster!E34,R34+E33),"-")</f>
        <v>2.23E-2</v>
      </c>
      <c r="F34" s="7">
        <f>nys_cluster!F34</f>
        <v>3428</v>
      </c>
      <c r="G34" s="4">
        <f>nys_cluster!G34</f>
        <v>1.9532242215590374E-2</v>
      </c>
      <c r="H34" s="4">
        <f t="shared" si="5"/>
        <v>3.2771428571428576E-2</v>
      </c>
      <c r="I34" s="4">
        <f t="shared" si="5"/>
        <v>1.7714285714285717E-2</v>
      </c>
      <c r="J34" s="6" t="str">
        <f>nys_cluster!J34</f>
        <v>-</v>
      </c>
      <c r="K34" s="6" t="str">
        <f>nys_cluster!K34</f>
        <v>-</v>
      </c>
      <c r="L34" s="7">
        <f>nys_cluster!L34</f>
        <v>64371</v>
      </c>
      <c r="M34" s="7">
        <f>nys_cluster!M34</f>
        <v>1391</v>
      </c>
      <c r="N34" s="4">
        <f>nys_cluster!N34</f>
        <v>2.1609109692252722E-2</v>
      </c>
      <c r="O34" s="4">
        <f>nys_cluster!O34</f>
        <v>1.7185006422482583E-2</v>
      </c>
      <c r="P34" s="4">
        <f>IFERROR(nys_cluster!C34-nys_cluster!C33,"-")</f>
        <v>1.5702485204165187E-3</v>
      </c>
      <c r="Q34" s="4">
        <f ca="1">IFERROR(IF(AND(ISNUMBER(nys_cluster!D34),ISNUMBER(nys_cluster!D33)),nys_cluster!D34-nys_cluster!D33,$P34*0.662939159101225+(1-0.662939159101225)*(RANDBETWEEN(0,2)/1000*IF(RANDBETWEEN(0,1)&gt;0,-1,1))),"-")</f>
        <v>-5.2000000000000032E-3</v>
      </c>
      <c r="R34" s="4">
        <f>IFERROR(IF(AND(ISNUMBER(nys_cluster!E34),ISNUMBER(nys_cluster!E33)),nys_cluster!E34-nys_cluster!E33,$P34),"-")</f>
        <v>2.2000000000000006E-3</v>
      </c>
    </row>
    <row r="35" spans="1:18" x14ac:dyDescent="0.3">
      <c r="A35" s="1">
        <f>nys_cluster!A35</f>
        <v>44144</v>
      </c>
      <c r="B35" s="7">
        <f>nys_cluster!B35</f>
        <v>111416</v>
      </c>
      <c r="C35" s="2">
        <f>nys_cluster!C35</f>
        <v>2.8218568248725498E-2</v>
      </c>
      <c r="D35" s="5">
        <f>IFERROR(IF(ISNUMBER(nys_cluster!D35),nys_cluster!D35,Q35+D34),"-")</f>
        <v>4.3200000000000002E-2</v>
      </c>
      <c r="E35" s="5">
        <f>IFERROR(IF(ISNUMBER(nys_cluster!E35),nys_cluster!E35,R35+E34),"-")</f>
        <v>2.69E-2</v>
      </c>
      <c r="F35" s="7">
        <f>nys_cluster!F35</f>
        <v>3144</v>
      </c>
      <c r="G35" s="4">
        <f>nys_cluster!G35</f>
        <v>2.0739908079515604E-2</v>
      </c>
      <c r="H35" s="4">
        <f t="shared" si="5"/>
        <v>3.3942857142857143E-2</v>
      </c>
      <c r="I35" s="4">
        <f t="shared" si="5"/>
        <v>1.942857142857143E-2</v>
      </c>
      <c r="J35" s="5">
        <f>nys_cluster!J35</f>
        <v>2.6100000000000002E-2</v>
      </c>
      <c r="K35" s="5">
        <f>nys_cluster!K35</f>
        <v>2.2100000000000002E-2</v>
      </c>
      <c r="L35" s="7">
        <f>nys_cluster!L35</f>
        <v>45857</v>
      </c>
      <c r="M35" s="7">
        <f>nys_cluster!M35</f>
        <v>1156</v>
      </c>
      <c r="N35" s="4">
        <f>nys_cluster!N35</f>
        <v>2.5208801273524217E-2</v>
      </c>
      <c r="O35" s="4">
        <f>nys_cluster!O35</f>
        <v>1.8254600983180911E-2</v>
      </c>
      <c r="P35" s="4">
        <f>IFERROR(nys_cluster!C35-nys_cluster!C34,"-")</f>
        <v>4.6814017720223505E-3</v>
      </c>
      <c r="Q35" s="4">
        <f ca="1">IFERROR(IF(AND(ISNUMBER(nys_cluster!D35),ISNUMBER(nys_cluster!D34)),nys_cluster!D35-nys_cluster!D34,$P35*0.662939159101225+(1-0.662939159101225)*(RANDBETWEEN(0,2)/1000*IF(RANDBETWEEN(0,1)&gt;0,-1,1))),"-")</f>
        <v>6.2000000000000041E-3</v>
      </c>
      <c r="R35" s="4">
        <f>IFERROR(IF(AND(ISNUMBER(nys_cluster!E35),ISNUMBER(nys_cluster!E34)),nys_cluster!E35-nys_cluster!E34,$P35),"-")</f>
        <v>4.5999999999999999E-3</v>
      </c>
    </row>
    <row r="36" spans="1:18" x14ac:dyDescent="0.3">
      <c r="A36" s="1">
        <f>nys_cluster!A36</f>
        <v>44145</v>
      </c>
      <c r="B36" s="7">
        <f>nys_cluster!B36</f>
        <v>128036</v>
      </c>
      <c r="C36" s="2">
        <f>nys_cluster!C36</f>
        <v>3.0967852791402416E-2</v>
      </c>
      <c r="D36" s="5">
        <f>IFERROR(IF(ISNUMBER(nys_cluster!D36),nys_cluster!D36,Q36+D35),"-")</f>
        <v>5.5899999999999998E-2</v>
      </c>
      <c r="E36" s="5">
        <f>IFERROR(IF(ISNUMBER(nys_cluster!E36),nys_cluster!E36,R36+E35),"-")</f>
        <v>2.5600000000000001E-2</v>
      </c>
      <c r="F36" s="7">
        <f>nys_cluster!F36</f>
        <v>3965</v>
      </c>
      <c r="G36" s="4">
        <f>nys_cluster!G36</f>
        <v>2.2374489733899404E-2</v>
      </c>
      <c r="H36" s="4">
        <f t="shared" si="5"/>
        <v>3.8171428571428571E-2</v>
      </c>
      <c r="I36" s="4">
        <f t="shared" si="5"/>
        <v>2.0642857142857147E-2</v>
      </c>
      <c r="J36" s="6" t="str">
        <f>nys_cluster!J36</f>
        <v>-</v>
      </c>
      <c r="K36" s="5">
        <f>nys_cluster!K36</f>
        <v>2.3099999999999999E-2</v>
      </c>
      <c r="L36" s="7">
        <f>nys_cluster!L36</f>
        <v>49942</v>
      </c>
      <c r="M36" s="7">
        <f>nys_cluster!M36</f>
        <v>1208</v>
      </c>
      <c r="N36" s="4">
        <f>nys_cluster!N36</f>
        <v>2.4188058147451043E-2</v>
      </c>
      <c r="O36" s="4">
        <f>nys_cluster!O36</f>
        <v>1.9376882178364384E-2</v>
      </c>
      <c r="P36" s="4">
        <f>IFERROR(nys_cluster!C36-nys_cluster!C35,"-")</f>
        <v>2.7492845426769184E-3</v>
      </c>
      <c r="Q36" s="4">
        <f ca="1">IFERROR(IF(AND(ISNUMBER(nys_cluster!D36),ISNUMBER(nys_cluster!D35)),nys_cluster!D36-nys_cluster!D35,$P36*0.662939159101225+(1-0.662939159101225)*(RANDBETWEEN(0,2)/1000*IF(RANDBETWEEN(0,1)&gt;0,-1,1))),"-")</f>
        <v>1.2699999999999996E-2</v>
      </c>
      <c r="R36" s="4">
        <f>IFERROR(IF(AND(ISNUMBER(nys_cluster!E36),ISNUMBER(nys_cluster!E35)),nys_cluster!E36-nys_cluster!E35,$P36),"-")</f>
        <v>-1.2999999999999991E-3</v>
      </c>
    </row>
    <row r="37" spans="1:18" x14ac:dyDescent="0.3">
      <c r="A37" s="1">
        <f>nys_cluster!A37</f>
        <v>44146</v>
      </c>
      <c r="B37" s="7">
        <f>nys_cluster!B37</f>
        <v>164300</v>
      </c>
      <c r="C37" s="2">
        <f>nys_cluster!C37</f>
        <v>2.9336579427875837E-2</v>
      </c>
      <c r="D37" s="5">
        <f>IFERROR(IF(ISNUMBER(nys_cluster!D37),nys_cluster!D37,Q37+D36),"-")</f>
        <v>4.9599999999999998E-2</v>
      </c>
      <c r="E37" s="5">
        <f>IFERROR(IF(ISNUMBER(nys_cluster!E37),nys_cluster!E37,R37+E36),"-")</f>
        <v>2.58E-2</v>
      </c>
      <c r="F37" s="7">
        <f>nys_cluster!F37</f>
        <v>4820</v>
      </c>
      <c r="G37" s="4">
        <f>nys_cluster!G37</f>
        <v>2.431340021210179E-2</v>
      </c>
      <c r="H37" s="4">
        <f t="shared" si="5"/>
        <v>4.1414285714285716E-2</v>
      </c>
      <c r="I37" s="4">
        <f t="shared" si="5"/>
        <v>2.2300000000000004E-2</v>
      </c>
      <c r="J37" s="6" t="str">
        <f>nys_cluster!J37</f>
        <v>-</v>
      </c>
      <c r="K37" s="5">
        <f>nys_cluster!K37</f>
        <v>2.52E-2</v>
      </c>
      <c r="L37" s="7">
        <f>nys_cluster!L37</f>
        <v>61053</v>
      </c>
      <c r="M37" s="7">
        <f>nys_cluster!M37</f>
        <v>1731</v>
      </c>
      <c r="N37" s="4">
        <f>nys_cluster!N37</f>
        <v>2.8352415114736376E-2</v>
      </c>
      <c r="O37" s="4">
        <f>nys_cluster!O37</f>
        <v>2.1629812821258851E-2</v>
      </c>
      <c r="P37" s="4">
        <f>IFERROR(nys_cluster!C37-nys_cluster!C36,"-")</f>
        <v>-1.6312733635265794E-3</v>
      </c>
      <c r="Q37" s="4">
        <f ca="1">IFERROR(IF(AND(ISNUMBER(nys_cluster!D37),ISNUMBER(nys_cluster!D36)),nys_cluster!D37-nys_cluster!D36,$P37*0.662939159101225+(1-0.662939159101225)*(RANDBETWEEN(0,2)/1000*IF(RANDBETWEEN(0,1)&gt;0,-1,1))),"-")</f>
        <v>-6.3E-3</v>
      </c>
      <c r="R37" s="4">
        <f>IFERROR(IF(AND(ISNUMBER(nys_cluster!E37),ISNUMBER(nys_cluster!E36)),nys_cluster!E37-nys_cluster!E36,$P37),"-")</f>
        <v>1.9999999999999879E-4</v>
      </c>
    </row>
    <row r="38" spans="1:18" x14ac:dyDescent="0.3">
      <c r="A38" s="1">
        <f>nys_cluster!A38</f>
        <v>44147</v>
      </c>
      <c r="B38" s="7">
        <f>nys_cluster!B38</f>
        <v>162627</v>
      </c>
      <c r="C38" s="2">
        <f>nys_cluster!C38</f>
        <v>2.9496947001420429E-2</v>
      </c>
      <c r="D38" s="5">
        <f>IFERROR(IF(ISNUMBER(nys_cluster!D38),nys_cluster!D38,Q38+D37),"-")</f>
        <v>4.8599999999999997E-2</v>
      </c>
      <c r="E38" s="5">
        <f>IFERROR(IF(ISNUMBER(nys_cluster!E38),nys_cluster!E38,R38+E37),"-")</f>
        <v>2.53E-2</v>
      </c>
      <c r="F38" s="7">
        <f>nys_cluster!F38</f>
        <v>4797</v>
      </c>
      <c r="G38" s="4">
        <f>nys_cluster!G38</f>
        <v>2.6013086657844419E-2</v>
      </c>
      <c r="H38" s="4">
        <f t="shared" si="5"/>
        <v>4.4014285714285714E-2</v>
      </c>
      <c r="I38" s="4">
        <f t="shared" si="5"/>
        <v>2.3485714285714283E-2</v>
      </c>
      <c r="J38" s="5">
        <f>nys_cluster!J38</f>
        <v>3.2000000000000002E-3</v>
      </c>
      <c r="K38" s="5">
        <f>nys_cluster!K38</f>
        <v>2.5999999999999999E-2</v>
      </c>
      <c r="L38" s="7">
        <f>nys_cluster!L38</f>
        <v>68146</v>
      </c>
      <c r="M38" s="7">
        <f>nys_cluster!M38</f>
        <v>1662</v>
      </c>
      <c r="N38" s="4">
        <f>nys_cluster!N38</f>
        <v>2.4388812256038506E-2</v>
      </c>
      <c r="O38" s="4">
        <f>nys_cluster!O38</f>
        <v>2.2892389411187344E-2</v>
      </c>
      <c r="P38" s="4">
        <f>IFERROR(nys_cluster!C38-nys_cluster!C37,"-")</f>
        <v>1.6036757354459183E-4</v>
      </c>
      <c r="Q38" s="4">
        <f ca="1">IFERROR(IF(AND(ISNUMBER(nys_cluster!D38),ISNUMBER(nys_cluster!D37)),nys_cluster!D38-nys_cluster!D37,$P38*0.662939159101225+(1-0.662939159101225)*(RANDBETWEEN(0,2)/1000*IF(RANDBETWEEN(0,1)&gt;0,-1,1))),"-")</f>
        <v>-1.0000000000000009E-3</v>
      </c>
      <c r="R38" s="4">
        <f>IFERROR(IF(AND(ISNUMBER(nys_cluster!E38),ISNUMBER(nys_cluster!E37)),nys_cluster!E38-nys_cluster!E37,$P38),"-")</f>
        <v>-5.0000000000000044E-4</v>
      </c>
    </row>
    <row r="39" spans="1:18" x14ac:dyDescent="0.3">
      <c r="A39" s="1">
        <f>nys_cluster!A39</f>
        <v>44148</v>
      </c>
      <c r="B39" s="7">
        <f>nys_cluster!B39</f>
        <v>203721</v>
      </c>
      <c r="C39" s="2">
        <f>nys_cluster!C39</f>
        <v>2.6511748911501515E-2</v>
      </c>
      <c r="D39" s="5">
        <f>IFERROR(IF(ISNUMBER(nys_cluster!D39),nys_cluster!D39,Q39+D38),"-")</f>
        <v>4.58E-2</v>
      </c>
      <c r="E39" s="5">
        <f>IFERROR(IF(ISNUMBER(nys_cluster!E39),nys_cluster!E39,R39+E38),"-")</f>
        <v>2.29E-2</v>
      </c>
      <c r="F39" s="7">
        <f>nys_cluster!F39</f>
        <v>5401</v>
      </c>
      <c r="G39" s="4">
        <f>nys_cluster!G39</f>
        <v>2.7007515062097268E-2</v>
      </c>
      <c r="H39" s="4">
        <f t="shared" si="5"/>
        <v>4.6042857142857142E-2</v>
      </c>
      <c r="I39" s="4">
        <f t="shared" si="5"/>
        <v>2.4128571428571426E-2</v>
      </c>
      <c r="J39" s="6">
        <f>nys_cluster!J39</f>
        <v>3.0000000000000001E-3</v>
      </c>
      <c r="K39" s="5">
        <f>nys_cluster!K39</f>
        <v>2.8299999999999999E-2</v>
      </c>
      <c r="L39" s="7">
        <f>nys_cluster!L39</f>
        <v>74221</v>
      </c>
      <c r="M39" s="7">
        <f>nys_cluster!M39</f>
        <v>1826</v>
      </c>
      <c r="N39" s="4">
        <f>nys_cluster!N39</f>
        <v>2.4602201533258782E-2</v>
      </c>
      <c r="O39" s="4">
        <f>nys_cluster!O39</f>
        <v>2.376666057205009E-2</v>
      </c>
      <c r="P39" s="4">
        <f>IFERROR(nys_cluster!C39-nys_cluster!C38,"-")</f>
        <v>-2.985198089918914E-3</v>
      </c>
      <c r="Q39" s="4">
        <f ca="1">IFERROR(IF(AND(ISNUMBER(nys_cluster!D39),ISNUMBER(nys_cluster!D38)),nys_cluster!D39-nys_cluster!D38,$P39*0.662939159101225+(1-0.662939159101225)*(RANDBETWEEN(0,2)/1000*IF(RANDBETWEEN(0,1)&gt;0,-1,1))),"-")</f>
        <v>-2.7999999999999969E-3</v>
      </c>
      <c r="R39" s="4">
        <f>IFERROR(IF(AND(ISNUMBER(nys_cluster!E39),ISNUMBER(nys_cluster!E38)),nys_cluster!E39-nys_cluster!E38,$P39),"-")</f>
        <v>-2.3999999999999994E-3</v>
      </c>
    </row>
    <row r="40" spans="1:18" x14ac:dyDescent="0.3">
      <c r="A40" s="1">
        <f>nys_cluster!A40</f>
        <v>44149</v>
      </c>
      <c r="B40" s="7">
        <f>nys_cluster!B40</f>
        <v>184162</v>
      </c>
      <c r="C40" s="2">
        <f>nys_cluster!C40</f>
        <v>2.9256849947328981E-2</v>
      </c>
      <c r="D40" s="5">
        <f>IFERROR(IF(ISNUMBER(nys_cluster!D40),nys_cluster!D40,Q40+D39),"-")</f>
        <v>4.8300000000000003E-2</v>
      </c>
      <c r="E40" s="5">
        <f>IFERROR(IF(ISNUMBER(nys_cluster!E40),nys_cluster!E40,R40+E39),"-")</f>
        <v>2.5700000000000001E-2</v>
      </c>
      <c r="F40" s="7">
        <f>nys_cluster!F40</f>
        <v>5388</v>
      </c>
      <c r="G40" s="4">
        <f>nys_cluster!G40</f>
        <v>2.8132455196089839E-2</v>
      </c>
      <c r="H40" s="4">
        <f t="shared" si="5"/>
        <v>4.6914285714285721E-2</v>
      </c>
      <c r="I40" s="4">
        <f t="shared" si="5"/>
        <v>2.4928571428571432E-2</v>
      </c>
      <c r="J40" s="6">
        <f>nys_cluster!J40</f>
        <v>2.4686778766897462E-2</v>
      </c>
      <c r="K40" s="5">
        <f>nys_cluster!K40</f>
        <v>2.47E-2</v>
      </c>
      <c r="L40" s="7">
        <f>nys_cluster!L40</f>
        <v>72792</v>
      </c>
      <c r="M40" s="7">
        <f>nys_cluster!M40</f>
        <v>1797</v>
      </c>
      <c r="N40" s="4">
        <f>nys_cluster!N40</f>
        <v>2.4686778766897462E-2</v>
      </c>
      <c r="O40" s="4">
        <f>nys_cluster!O40</f>
        <v>2.4682502944667745E-2</v>
      </c>
      <c r="P40" s="4">
        <f>IFERROR(nys_cluster!C40-nys_cluster!C39,"-")</f>
        <v>2.7451010358274658E-3</v>
      </c>
      <c r="Q40" s="4">
        <f ca="1">IFERROR(IF(AND(ISNUMBER(nys_cluster!D40),ISNUMBER(nys_cluster!D39)),nys_cluster!D40-nys_cluster!D39,$P40*0.662939159101225+(1-0.662939159101225)*(RANDBETWEEN(0,2)/1000*IF(RANDBETWEEN(0,1)&gt;0,-1,1))),"-")</f>
        <v>2.5000000000000022E-3</v>
      </c>
      <c r="R40" s="4">
        <f>IFERROR(IF(AND(ISNUMBER(nys_cluster!E40),ISNUMBER(nys_cluster!E39)),nys_cluster!E40-nys_cluster!E39,$P40),"-")</f>
        <v>2.8000000000000004E-3</v>
      </c>
    </row>
    <row r="41" spans="1:18" x14ac:dyDescent="0.3">
      <c r="A41" s="1">
        <f>nys_cluster!A41</f>
        <v>44150</v>
      </c>
      <c r="B41" s="7">
        <f>nys_cluster!B41</f>
        <v>133202</v>
      </c>
      <c r="C41" s="4">
        <f>nys_cluster!C41</f>
        <v>2.7394483566312817E-2</v>
      </c>
      <c r="D41" s="5">
        <f>IFERROR(IF(ISNUMBER(nys_cluster!D41),nys_cluster!D41,Q41+D40),"-")</f>
        <v>4.0500000000000001E-2</v>
      </c>
      <c r="E41" s="5">
        <f>IFERROR(IF(ISNUMBER(nys_cluster!E41),nys_cluster!E41,R41+E40),"-")</f>
        <v>2.4500000000000001E-2</v>
      </c>
      <c r="F41" s="7">
        <f>nys_cluster!F41</f>
        <v>3649</v>
      </c>
      <c r="G41" s="4">
        <f>nys_cluster!G41</f>
        <v>2.865750038621968E-2</v>
      </c>
      <c r="H41" s="4">
        <f t="shared" ref="H41:H63" si="6">IFERROR(SUM(D35:D41)/7,"-")</f>
        <v>4.7414285714285707E-2</v>
      </c>
      <c r="I41" s="4">
        <f t="shared" si="5"/>
        <v>2.5242857142857143E-2</v>
      </c>
      <c r="J41" s="6">
        <f>nys_cluster!J41</f>
        <v>3.2000000000000001E-2</v>
      </c>
      <c r="K41" s="5">
        <f>nys_cluster!K41</f>
        <v>2.5700000000000001E-2</v>
      </c>
      <c r="L41" s="7">
        <f>nys_cluster!L41</f>
        <v>65235</v>
      </c>
      <c r="M41" s="7">
        <f>nys_cluster!M41</f>
        <v>1457</v>
      </c>
      <c r="N41" s="4">
        <f>nys_cluster!N41</f>
        <v>2.2334636314861656E-2</v>
      </c>
      <c r="O41" s="4">
        <f>nys_cluster!O41</f>
        <v>2.4784674988450439E-2</v>
      </c>
      <c r="P41" s="4">
        <f>IFERROR(nys_cluster!C41-nys_cluster!C40,"-")</f>
        <v>-1.8623663810161638E-3</v>
      </c>
      <c r="Q41" s="4">
        <f ca="1">IFERROR(IF(AND(ISNUMBER(nys_cluster!D41),ISNUMBER(nys_cluster!D40)),nys_cluster!D41-nys_cluster!D40,$P41*0.662939159101225+(1-0.662939159101225)*(RANDBETWEEN(0,2)/1000*IF(RANDBETWEEN(0,1)&gt;0,-1,1))),"-")</f>
        <v>-7.8000000000000014E-3</v>
      </c>
      <c r="R41" s="4">
        <f>IFERROR(IF(AND(ISNUMBER(nys_cluster!E41),ISNUMBER(nys_cluster!E40)),nys_cluster!E41-nys_cluster!E40,$P41),"-")</f>
        <v>-1.1999999999999997E-3</v>
      </c>
    </row>
    <row r="42" spans="1:18" x14ac:dyDescent="0.3">
      <c r="A42" s="1">
        <f>nys_cluster!A42</f>
        <v>44151</v>
      </c>
      <c r="B42" s="7">
        <f>nys_cluster!B42</f>
        <v>124565</v>
      </c>
      <c r="C42" s="4">
        <f>nys_cluster!C42</f>
        <v>2.8017500903142936E-2</v>
      </c>
      <c r="D42" s="5">
        <f>IFERROR(IF(ISNUMBER(nys_cluster!D42),nys_cluster!D42,Q42+D41),"-")</f>
        <v>4.19E-2</v>
      </c>
      <c r="E42" s="5">
        <f>IFERROR(IF(ISNUMBER(nys_cluster!E42),nys_cluster!E42,R42+E41),"-")</f>
        <v>2.5000000000000001E-2</v>
      </c>
      <c r="F42" s="7">
        <f>nys_cluster!F42</f>
        <v>3490</v>
      </c>
      <c r="G42" s="4">
        <f>nys_cluster!G42</f>
        <v>2.8629500105850105E-2</v>
      </c>
      <c r="H42" s="4">
        <f t="shared" si="6"/>
        <v>4.7228571428571432E-2</v>
      </c>
      <c r="I42" s="4">
        <f t="shared" si="5"/>
        <v>2.4971428571428572E-2</v>
      </c>
      <c r="J42" s="6">
        <f>nys_cluster!J42</f>
        <v>1.6799999999999999E-2</v>
      </c>
      <c r="K42" s="6">
        <f>nys_cluster!K42</f>
        <v>2.7699999999999999E-2</v>
      </c>
      <c r="L42" s="7">
        <f>nys_cluster!L42</f>
        <v>56374</v>
      </c>
      <c r="M42" s="7">
        <f>nys_cluster!M42</f>
        <v>1285</v>
      </c>
      <c r="N42" s="4">
        <f>nys_cluster!N42</f>
        <v>2.2794195905914073E-2</v>
      </c>
      <c r="O42" s="4">
        <f>nys_cluster!O42</f>
        <v>2.449063455444063E-2</v>
      </c>
      <c r="P42" s="4">
        <f>IFERROR(nys_cluster!C42-nys_cluster!C41,"-")</f>
        <v>6.2301733683011937E-4</v>
      </c>
      <c r="Q42" s="4">
        <f ca="1">IFERROR(IF(AND(ISNUMBER(nys_cluster!D42),ISNUMBER(nys_cluster!D41)),nys_cluster!D42-nys_cluster!D41,$P42*0.662939159101225+(1-0.662939159101225)*(RANDBETWEEN(0,2)/1000*IF(RANDBETWEEN(0,1)&gt;0,-1,1))),"-")</f>
        <v>1.3999999999999985E-3</v>
      </c>
      <c r="R42" s="4">
        <f>IFERROR(IF(AND(ISNUMBER(nys_cluster!E42),ISNUMBER(nys_cluster!E41)),nys_cluster!E42-nys_cluster!E41,$P42),"-")</f>
        <v>5.0000000000000044E-4</v>
      </c>
    </row>
    <row r="43" spans="1:18" x14ac:dyDescent="0.3">
      <c r="A43" s="1">
        <f>nys_cluster!A43</f>
        <v>44152</v>
      </c>
      <c r="B43" s="7">
        <f>nys_cluster!B43</f>
        <v>159852</v>
      </c>
      <c r="C43" s="4">
        <f>nys_cluster!C43</f>
        <v>3.1829442234066509E-2</v>
      </c>
      <c r="D43" s="5">
        <f>IFERROR(IF(ISNUMBER(nys_cluster!D43),nys_cluster!D43,Q43+D42),"-")</f>
        <v>4.8899999999999999E-2</v>
      </c>
      <c r="E43" s="5">
        <f>IFERROR(IF(ISNUMBER(nys_cluster!E43),nys_cluster!E43,R43+E42),"-")</f>
        <v>2.8199999999999999E-2</v>
      </c>
      <c r="F43" s="7">
        <f>nys_cluster!F43</f>
        <v>5088</v>
      </c>
      <c r="G43" s="4">
        <f>nys_cluster!G43</f>
        <v>2.881681765479337E-2</v>
      </c>
      <c r="H43" s="4">
        <f t="shared" si="6"/>
        <v>4.6228571428571431E-2</v>
      </c>
      <c r="I43" s="4">
        <f t="shared" si="5"/>
        <v>2.5342857142857143E-2</v>
      </c>
      <c r="J43" s="6">
        <f>nys_cluster!J43</f>
        <v>2.9284394779079979E-2</v>
      </c>
      <c r="K43" s="6">
        <f>nys_cluster!K43</f>
        <v>2.7400000000000001E-2</v>
      </c>
      <c r="L43" s="7">
        <f>nys_cluster!L43</f>
        <v>66042</v>
      </c>
      <c r="M43" s="7">
        <f>nys_cluster!M43</f>
        <v>1934</v>
      </c>
      <c r="N43" s="4">
        <f>nys_cluster!N43</f>
        <v>2.9284394779079979E-2</v>
      </c>
      <c r="O43" s="4">
        <f>nys_cluster!O43</f>
        <v>2.5205718067619103E-2</v>
      </c>
      <c r="P43" s="4">
        <f>IFERROR(nys_cluster!C43-nys_cluster!C42,"-")</f>
        <v>3.8119413309235725E-3</v>
      </c>
      <c r="Q43" s="4">
        <f ca="1">IFERROR(IF(AND(ISNUMBER(nys_cluster!D43),ISNUMBER(nys_cluster!D42)),nys_cluster!D43-nys_cluster!D42,$P43*0.662939159101225+(1-0.662939159101225)*(RANDBETWEEN(0,2)/1000*IF(RANDBETWEEN(0,1)&gt;0,-1,1))),"-")</f>
        <v>6.9999999999999993E-3</v>
      </c>
      <c r="R43" s="4">
        <f>IFERROR(IF(AND(ISNUMBER(nys_cluster!E43),ISNUMBER(nys_cluster!E42)),nys_cluster!E43-nys_cluster!E42,$P43),"-")</f>
        <v>3.199999999999998E-3</v>
      </c>
    </row>
    <row r="44" spans="1:18" x14ac:dyDescent="0.3">
      <c r="A44" s="1">
        <f>nys_cluster!A44</f>
        <v>44153</v>
      </c>
      <c r="B44" s="7">
        <f>nys_cluster!B44</f>
        <v>154434</v>
      </c>
      <c r="C44" s="4">
        <f>nys_cluster!C44</f>
        <v>3.4280016058639937E-2</v>
      </c>
      <c r="D44" s="5">
        <f>IFERROR(IF(ISNUMBER(nys_cluster!D44),nys_cluster!D44,Q44+D43),"-")</f>
        <v>4.7300000000000002E-2</v>
      </c>
      <c r="E44" s="5">
        <f>IFERROR(IF(ISNUMBER(nys_cluster!E44),nys_cluster!E44,R44+E43),"-")</f>
        <v>3.1E-2</v>
      </c>
      <c r="F44" s="7">
        <f>nys_cluster!F44</f>
        <v>5294</v>
      </c>
      <c r="G44" s="4">
        <f>nys_cluster!G44</f>
        <v>2.9492331388082452E-2</v>
      </c>
      <c r="H44" s="4">
        <f t="shared" si="6"/>
        <v>4.5900000000000003E-2</v>
      </c>
      <c r="I44" s="4">
        <f t="shared" si="5"/>
        <v>2.6085714285714285E-2</v>
      </c>
      <c r="J44" s="6">
        <f>nys_cluster!J44</f>
        <v>3.0700000000000002E-2</v>
      </c>
      <c r="K44" s="6">
        <f>nys_cluster!K44</f>
        <v>0.03</v>
      </c>
      <c r="L44" s="7">
        <f>nys_cluster!L44</f>
        <v>58371</v>
      </c>
      <c r="M44" s="7">
        <f>nys_cluster!M44</f>
        <v>1747</v>
      </c>
      <c r="N44" s="4">
        <f>nys_cluster!N44</f>
        <v>2.9929245687070633E-2</v>
      </c>
      <c r="O44" s="4">
        <f>nys_cluster!O44</f>
        <v>2.5386995561395634E-2</v>
      </c>
      <c r="P44" s="4">
        <f>IFERROR(nys_cluster!C44-nys_cluster!C43,"-")</f>
        <v>2.4505738245734279E-3</v>
      </c>
      <c r="Q44" s="4">
        <f ca="1">IFERROR(IF(AND(ISNUMBER(nys_cluster!D44),ISNUMBER(nys_cluster!D43)),nys_cluster!D44-nys_cluster!D43,$P44*0.662939159101225+(1-0.662939159101225)*(RANDBETWEEN(0,2)/1000*IF(RANDBETWEEN(0,1)&gt;0,-1,1))),"-")</f>
        <v>-1.5999999999999973E-3</v>
      </c>
      <c r="R44" s="4">
        <f>IFERROR(IF(AND(ISNUMBER(nys_cluster!E44),ISNUMBER(nys_cluster!E43)),nys_cluster!E44-nys_cluster!E43,$P44),"-")</f>
        <v>2.8000000000000004E-3</v>
      </c>
    </row>
    <row r="45" spans="1:18" x14ac:dyDescent="0.3">
      <c r="A45" s="1">
        <f>nys_cluster!A45</f>
        <v>44154</v>
      </c>
      <c r="B45" s="7">
        <f>nys_cluster!B45</f>
        <v>195239</v>
      </c>
      <c r="C45" s="4">
        <f>nys_cluster!C45</f>
        <v>2.7197434938716139E-2</v>
      </c>
      <c r="D45" s="5">
        <f>IFERROR(IF(ISNUMBER(nys_cluster!D45),nys_cluster!D45,Q45+D44),"-")</f>
        <v>4.1099999999999998E-2</v>
      </c>
      <c r="E45" s="5">
        <f>IFERROR(IF(ISNUMBER(nys_cluster!E45),nys_cluster!E45,R45+E44),"-")</f>
        <v>2.3800000000000002E-2</v>
      </c>
      <c r="F45" s="7">
        <f>nys_cluster!F45</f>
        <v>5310</v>
      </c>
      <c r="G45" s="4">
        <f>nys_cluster!G45</f>
        <v>2.9103815439219166E-2</v>
      </c>
      <c r="H45" s="4">
        <f t="shared" si="6"/>
        <v>4.4828571428571426E-2</v>
      </c>
      <c r="I45" s="4">
        <f t="shared" si="5"/>
        <v>2.587142857142857E-2</v>
      </c>
      <c r="J45" s="6">
        <f>nys_cluster!J45</f>
        <v>2.386705777456162E-2</v>
      </c>
      <c r="K45" s="6">
        <f>nys_cluster!K45</f>
        <v>3.0099999999999998E-2</v>
      </c>
      <c r="L45" s="7">
        <f>nys_cluster!L45</f>
        <v>77387</v>
      </c>
      <c r="M45" s="7">
        <f>nys_cluster!M45</f>
        <v>1847</v>
      </c>
      <c r="N45" s="4">
        <f>nys_cluster!N45</f>
        <v>2.386705777456162E-2</v>
      </c>
      <c r="O45" s="4">
        <f>nys_cluster!O45</f>
        <v>2.5281555709554399E-2</v>
      </c>
      <c r="P45" s="4">
        <f>IFERROR(nys_cluster!C45-nys_cluster!C44,"-")</f>
        <v>-7.0825811199237976E-3</v>
      </c>
      <c r="Q45" s="4">
        <f ca="1">IFERROR(IF(AND(ISNUMBER(nys_cluster!D45),ISNUMBER(nys_cluster!D44)),nys_cluster!D45-nys_cluster!D44,$P45*0.662939159101225+(1-0.662939159101225)*(RANDBETWEEN(0,2)/1000*IF(RANDBETWEEN(0,1)&gt;0,-1,1))),"-")</f>
        <v>-6.2000000000000041E-3</v>
      </c>
      <c r="R45" s="4">
        <f>IFERROR(IF(AND(ISNUMBER(nys_cluster!E45),ISNUMBER(nys_cluster!E44)),nys_cluster!E45-nys_cluster!E44,$P45),"-")</f>
        <v>-7.1999999999999981E-3</v>
      </c>
    </row>
    <row r="46" spans="1:18" x14ac:dyDescent="0.3">
      <c r="A46" s="1">
        <f>nys_cluster!A46</f>
        <v>44155</v>
      </c>
      <c r="B46" s="7">
        <f>nys_cluster!B46</f>
        <v>205466</v>
      </c>
      <c r="C46" s="4">
        <f>nys_cluster!C46</f>
        <v>2.6612675576494407E-2</v>
      </c>
      <c r="D46" s="5">
        <f>IFERROR(IF(ISNUMBER(nys_cluster!D46),nys_cluster!D46,Q46+D45),"-")</f>
        <v>4.5499999999999999E-2</v>
      </c>
      <c r="E46" s="5">
        <f>IFERROR(IF(ISNUMBER(nys_cluster!E46),nys_cluster!E46,R46+E45),"-")</f>
        <v>2.1499999999999998E-2</v>
      </c>
      <c r="F46" s="7">
        <f>nys_cluster!F46</f>
        <v>5468</v>
      </c>
      <c r="G46" s="4">
        <f>nys_cluster!G46</f>
        <v>2.9117830100611971E-2</v>
      </c>
      <c r="H46" s="4">
        <f t="shared" si="6"/>
        <v>4.4785714285714283E-2</v>
      </c>
      <c r="I46" s="4">
        <f t="shared" ref="I46:I63" si="7">IFERROR(SUM(E40:E46)/7,"-")</f>
        <v>2.5671428571428571E-2</v>
      </c>
      <c r="J46" s="6">
        <f>nys_cluster!J46</f>
        <v>2.4157014618519979E-2</v>
      </c>
      <c r="K46" s="6">
        <f>nys_cluster!K46</f>
        <v>3.0200000000000001E-2</v>
      </c>
      <c r="L46" s="7">
        <f>nys_cluster!L46</f>
        <v>83661</v>
      </c>
      <c r="M46" s="7">
        <f>nys_cluster!M46</f>
        <v>2021</v>
      </c>
      <c r="N46" s="4">
        <f>nys_cluster!N46</f>
        <v>2.4157014618519979E-2</v>
      </c>
      <c r="O46" s="4">
        <f>nys_cluster!O46</f>
        <v>2.5190575623825182E-2</v>
      </c>
      <c r="P46" s="4">
        <f>IFERROR(nys_cluster!C46-nys_cluster!C45,"-")</f>
        <v>-5.8475936222173244E-4</v>
      </c>
      <c r="Q46" s="4">
        <f ca="1">IFERROR(IF(AND(ISNUMBER(nys_cluster!D46),ISNUMBER(nys_cluster!D45)),nys_cluster!D46-nys_cluster!D45,$P46*0.662939159101225+(1-0.662939159101225)*(RANDBETWEEN(0,2)/1000*IF(RANDBETWEEN(0,1)&gt;0,-1,1))),"-")</f>
        <v>4.4000000000000011E-3</v>
      </c>
      <c r="R46" s="4">
        <f>IFERROR(IF(AND(ISNUMBER(nys_cluster!E46),ISNUMBER(nys_cluster!E45)),nys_cluster!E46-nys_cluster!E45,$P46),"-")</f>
        <v>-2.3000000000000034E-3</v>
      </c>
    </row>
    <row r="47" spans="1:18" x14ac:dyDescent="0.3">
      <c r="A47" s="1">
        <f>nys_cluster!A47</f>
        <v>44156</v>
      </c>
      <c r="B47" s="7">
        <f>nys_cluster!B47</f>
        <v>207909</v>
      </c>
      <c r="C47" s="4">
        <f>nys_cluster!C47</f>
        <v>2.8728915054182357E-2</v>
      </c>
      <c r="D47" s="5">
        <f>IFERROR(IF(ISNUMBER(nys_cluster!D47),nys_cluster!D47,Q47+D46),"-")</f>
        <v>4.3400000000000001E-2</v>
      </c>
      <c r="E47" s="5">
        <f>IFERROR(IF(ISNUMBER(nys_cluster!E47),nys_cluster!E47,R47+E46),"-")</f>
        <v>2.4899999999999999E-2</v>
      </c>
      <c r="F47" s="7">
        <f>nys_cluster!F47</f>
        <v>5973</v>
      </c>
      <c r="G47" s="4">
        <f>nys_cluster!G47</f>
        <v>2.9027659788915926E-2</v>
      </c>
      <c r="H47" s="4">
        <f t="shared" si="6"/>
        <v>4.4085714285714284E-2</v>
      </c>
      <c r="I47" s="4">
        <f t="shared" si="7"/>
        <v>2.5557142857142858E-2</v>
      </c>
      <c r="J47" s="6">
        <f>nys_cluster!J47</f>
        <v>2.5766708617606146E-2</v>
      </c>
      <c r="K47" s="6">
        <f>nys_cluster!K47</f>
        <v>3.1099999999999999E-2</v>
      </c>
      <c r="L47" s="7">
        <f>nys_cluster!L47</f>
        <v>75485</v>
      </c>
      <c r="M47" s="7">
        <f>nys_cluster!M47</f>
        <v>1945</v>
      </c>
      <c r="N47" s="4">
        <f>nys_cluster!N47</f>
        <v>2.5766708617606146E-2</v>
      </c>
      <c r="O47" s="4">
        <f>nys_cluster!O47</f>
        <v>2.5356695091751199E-2</v>
      </c>
      <c r="P47" s="4">
        <f>IFERROR(nys_cluster!C47-nys_cluster!C46,"-")</f>
        <v>2.1162394776879506E-3</v>
      </c>
      <c r="Q47" s="4">
        <f ca="1">IFERROR(IF(AND(ISNUMBER(nys_cluster!D47),ISNUMBER(nys_cluster!D46)),nys_cluster!D47-nys_cluster!D46,$P47*0.662939159101225+(1-0.662939159101225)*(RANDBETWEEN(0,2)/1000*IF(RANDBETWEEN(0,1)&gt;0,-1,1))),"-")</f>
        <v>-2.0999999999999977E-3</v>
      </c>
      <c r="R47" s="4">
        <f>IFERROR(IF(AND(ISNUMBER(nys_cluster!E47),ISNUMBER(nys_cluster!E46)),nys_cluster!E47-nys_cluster!E46,$P47),"-")</f>
        <v>3.4000000000000002E-3</v>
      </c>
    </row>
    <row r="48" spans="1:18" x14ac:dyDescent="0.3">
      <c r="A48" s="1">
        <f>nys_cluster!A48</f>
        <v>44157</v>
      </c>
      <c r="B48" s="7">
        <f>nys_cluster!B48</f>
        <v>196608</v>
      </c>
      <c r="C48" s="4">
        <f>nys_cluster!C48</f>
        <v>2.74200439453125E-2</v>
      </c>
      <c r="D48" s="5">
        <f>IFERROR(IF(ISNUMBER(nys_cluster!D48),nys_cluster!D48,Q48+D47),"-")</f>
        <v>4.3900000000000002E-2</v>
      </c>
      <c r="E48" s="5">
        <f>IFERROR(IF(ISNUMBER(nys_cluster!E48),nys_cluster!E48,R48+E47),"-")</f>
        <v>2.29E-2</v>
      </c>
      <c r="F48" s="7">
        <f>nys_cluster!F48</f>
        <v>5391</v>
      </c>
      <c r="G48" s="4">
        <f>nys_cluster!G48</f>
        <v>2.8948462027549832E-2</v>
      </c>
      <c r="H48" s="4">
        <f t="shared" si="6"/>
        <v>4.4571428571428574E-2</v>
      </c>
      <c r="I48" s="4">
        <f t="shared" si="7"/>
        <v>2.5328571428571429E-2</v>
      </c>
      <c r="J48" s="6">
        <f>nys_cluster!J48</f>
        <v>2.3474178403755867E-2</v>
      </c>
      <c r="K48" s="6">
        <f>nys_cluster!K48</f>
        <v>3.09E-2</v>
      </c>
      <c r="L48" s="7">
        <f>nys_cluster!L48</f>
        <v>82218</v>
      </c>
      <c r="M48" s="7">
        <f>nys_cluster!M48</f>
        <v>1930</v>
      </c>
      <c r="N48" s="4">
        <f>nys_cluster!N48</f>
        <v>2.3474178403755867E-2</v>
      </c>
      <c r="O48" s="4">
        <f>nys_cluster!O48</f>
        <v>2.5441507953348895E-2</v>
      </c>
      <c r="P48" s="4">
        <f>IFERROR(nys_cluster!C48-nys_cluster!C47,"-")</f>
        <v>-1.3088711088698572E-3</v>
      </c>
      <c r="Q48" s="4">
        <f ca="1">IFERROR(IF(AND(ISNUMBER(nys_cluster!D48),ISNUMBER(nys_cluster!D47)),nys_cluster!D48-nys_cluster!D47,$P48*0.662939159101225+(1-0.662939159101225)*(RANDBETWEEN(0,2)/1000*IF(RANDBETWEEN(0,1)&gt;0,-1,1))),"-")</f>
        <v>5.0000000000000044E-4</v>
      </c>
      <c r="R48" s="4">
        <f>IFERROR(IF(AND(ISNUMBER(nys_cluster!E48),ISNUMBER(nys_cluster!E47)),nys_cluster!E48-nys_cluster!E47,$P48),"-")</f>
        <v>-1.9999999999999983E-3</v>
      </c>
    </row>
    <row r="49" spans="1:18" x14ac:dyDescent="0.3">
      <c r="A49" s="1">
        <f>nys_cluster!A49</f>
        <v>44158</v>
      </c>
      <c r="B49" s="7">
        <f>nys_cluster!B49</f>
        <v>191489</v>
      </c>
      <c r="C49" s="4">
        <f>nys_cluster!C49</f>
        <v>3.0842502702505104E-2</v>
      </c>
      <c r="D49" s="5">
        <f>IFERROR(IF(ISNUMBER(nys_cluster!D49),nys_cluster!D49,Q49+D48),"-")</f>
        <v>4.48E-2</v>
      </c>
      <c r="E49" s="5">
        <f>IFERROR(IF(ISNUMBER(nys_cluster!E49),nys_cluster!E49,R49+E48),"-")</f>
        <v>2.7300000000000001E-2</v>
      </c>
      <c r="F49" s="7">
        <f>nys_cluster!F49</f>
        <v>5906</v>
      </c>
      <c r="G49" s="4">
        <f>nys_cluster!G49</f>
        <v>2.9313568223268246E-2</v>
      </c>
      <c r="H49" s="4">
        <f t="shared" si="6"/>
        <v>4.4985714285714289E-2</v>
      </c>
      <c r="I49" s="4">
        <f t="shared" si="7"/>
        <v>2.5657142857142858E-2</v>
      </c>
      <c r="J49" s="6">
        <f>nys_cluster!J49</f>
        <v>2.5373771892353694E-2</v>
      </c>
      <c r="K49" s="6">
        <f>nys_cluster!K49</f>
        <v>3.0599999999999999E-2</v>
      </c>
      <c r="L49" s="7">
        <f>nys_cluster!L49</f>
        <v>70230</v>
      </c>
      <c r="M49" s="7">
        <f>nys_cluster!M49</f>
        <v>1782</v>
      </c>
      <c r="N49" s="4">
        <f>nys_cluster!N49</f>
        <v>2.5373771892353694E-2</v>
      </c>
      <c r="O49" s="4">
        <f>nys_cluster!O49</f>
        <v>2.5722934042859871E-2</v>
      </c>
      <c r="P49" s="4">
        <f>IFERROR(nys_cluster!C49-nys_cluster!C48,"-")</f>
        <v>3.4224587571926035E-3</v>
      </c>
      <c r="Q49" s="4">
        <f ca="1">IFERROR(IF(AND(ISNUMBER(nys_cluster!D49),ISNUMBER(nys_cluster!D48)),nys_cluster!D49-nys_cluster!D48,$P49*0.662939159101225+(1-0.662939159101225)*(RANDBETWEEN(0,2)/1000*IF(RANDBETWEEN(0,1)&gt;0,-1,1))),"-")</f>
        <v>8.9999999999999802E-4</v>
      </c>
      <c r="R49" s="4">
        <f>IFERROR(IF(AND(ISNUMBER(nys_cluster!E49),ISNUMBER(nys_cluster!E48)),nys_cluster!E49-nys_cluster!E48,$P49),"-")</f>
        <v>4.4000000000000011E-3</v>
      </c>
    </row>
    <row r="50" spans="1:18" x14ac:dyDescent="0.3">
      <c r="A50" s="1">
        <f>nys_cluster!A50</f>
        <v>44159</v>
      </c>
      <c r="B50" s="7">
        <f>nys_cluster!B50</f>
        <v>164761</v>
      </c>
      <c r="C50" s="4">
        <f>nys_cluster!C50</f>
        <v>2.9624729153136967E-2</v>
      </c>
      <c r="D50" s="5">
        <f>IFERROR(IF(ISNUMBER(nys_cluster!D50),nys_cluster!D50,Q50+D49),"-")</f>
        <v>4.1300000000000003E-2</v>
      </c>
      <c r="E50" s="5">
        <f>IFERROR(IF(ISNUMBER(nys_cluster!E50),nys_cluster!E50,R50+E49),"-")</f>
        <v>2.6200000000000001E-2</v>
      </c>
      <c r="F50" s="7">
        <f>nys_cluster!F50</f>
        <v>4881</v>
      </c>
      <c r="G50" s="4">
        <f>nys_cluster!G50</f>
        <v>2.9046907605862426E-2</v>
      </c>
      <c r="H50" s="4">
        <f t="shared" si="6"/>
        <v>4.3900000000000002E-2</v>
      </c>
      <c r="I50" s="4">
        <f t="shared" si="7"/>
        <v>2.5371428571428573E-2</v>
      </c>
      <c r="J50" s="6">
        <f>nys_cluster!J50</f>
        <v>2.5270916509454656E-2</v>
      </c>
      <c r="K50" s="6">
        <f>nys_cluster!K50</f>
        <v>3.1699999999999999E-2</v>
      </c>
      <c r="L50" s="7">
        <f>nys_cluster!L50</f>
        <v>68379</v>
      </c>
      <c r="M50" s="7">
        <f>nys_cluster!M50</f>
        <v>1728</v>
      </c>
      <c r="N50" s="4">
        <f>nys_cluster!N50</f>
        <v>2.5270916509454656E-2</v>
      </c>
      <c r="O50" s="4">
        <f>nys_cluster!O50</f>
        <v>2.5206939276483282E-2</v>
      </c>
      <c r="P50" s="4">
        <f>IFERROR(nys_cluster!C50-nys_cluster!C49,"-")</f>
        <v>-1.2177735493681362E-3</v>
      </c>
      <c r="Q50" s="4">
        <f ca="1">IFERROR(IF(AND(ISNUMBER(nys_cluster!D50),ISNUMBER(nys_cluster!D49)),nys_cluster!D50-nys_cluster!D49,$P50*0.662939159101225+(1-0.662939159101225)*(RANDBETWEEN(0,2)/1000*IF(RANDBETWEEN(0,1)&gt;0,-1,1))),"-")</f>
        <v>-3.4999999999999962E-3</v>
      </c>
      <c r="R50" s="4">
        <f>IFERROR(IF(AND(ISNUMBER(nys_cluster!E50),ISNUMBER(nys_cluster!E49)),nys_cluster!E50-nys_cluster!E49,$P50),"-")</f>
        <v>-1.1000000000000003E-3</v>
      </c>
    </row>
    <row r="51" spans="1:18" x14ac:dyDescent="0.3">
      <c r="A51" s="1">
        <f>nys_cluster!A51</f>
        <v>44160</v>
      </c>
      <c r="B51" s="7">
        <f>nys_cluster!B51</f>
        <v>173085</v>
      </c>
      <c r="C51" s="4">
        <f>nys_cluster!C51</f>
        <v>3.6196088626975188E-2</v>
      </c>
      <c r="D51" s="5">
        <f>IFERROR(IF(ISNUMBER(nys_cluster!D51),nys_cluster!D51,Q51+D50),"-")</f>
        <v>5.28E-2</v>
      </c>
      <c r="E51" s="5">
        <f>IFERROR(IF(ISNUMBER(nys_cluster!E51),nys_cluster!E51,R51+E50),"-")</f>
        <v>3.04E-2</v>
      </c>
      <c r="F51" s="7">
        <f>nys_cluster!F51</f>
        <v>6265</v>
      </c>
      <c r="G51" s="4">
        <f>nys_cluster!G51</f>
        <v>2.9368547015976087E-2</v>
      </c>
      <c r="H51" s="4">
        <f t="shared" si="6"/>
        <v>4.4685714285714287E-2</v>
      </c>
      <c r="I51" s="4">
        <f t="shared" si="7"/>
        <v>2.528571428571429E-2</v>
      </c>
      <c r="J51" s="6">
        <f>nys_cluster!J51</f>
        <v>3.3000000000000002E-2</v>
      </c>
      <c r="K51" s="6">
        <f>nys_cluster!K51</f>
        <v>3.0499999999999999E-2</v>
      </c>
      <c r="L51" s="7">
        <f>nys_cluster!L51</f>
        <v>71042</v>
      </c>
      <c r="M51" s="7">
        <f>nys_cluster!M51</f>
        <v>1916</v>
      </c>
      <c r="N51" s="4">
        <f>nys_cluster!N51</f>
        <v>2.6969961431266013E-2</v>
      </c>
      <c r="O51" s="4">
        <f>nys_cluster!O51</f>
        <v>2.4922312935984344E-2</v>
      </c>
      <c r="P51" s="4">
        <f>IFERROR(nys_cluster!C51-nys_cluster!C50,"-")</f>
        <v>6.571359473838221E-3</v>
      </c>
      <c r="Q51" s="4">
        <f ca="1">IFERROR(IF(AND(ISNUMBER(nys_cluster!D51),ISNUMBER(nys_cluster!D50)),nys_cluster!D51-nys_cluster!D50,$P51*0.662939159101225+(1-0.662939159101225)*(RANDBETWEEN(0,2)/1000*IF(RANDBETWEEN(0,1)&gt;0,-1,1))),"-")</f>
        <v>1.1499999999999996E-2</v>
      </c>
      <c r="R51" s="4">
        <f>IFERROR(IF(AND(ISNUMBER(nys_cluster!E51),ISNUMBER(nys_cluster!E50)),nys_cluster!E51-nys_cluster!E50,$P51),"-")</f>
        <v>4.1999999999999989E-3</v>
      </c>
    </row>
    <row r="52" spans="1:18" x14ac:dyDescent="0.3">
      <c r="A52" s="1">
        <f>nys_cluster!A52</f>
        <v>44161</v>
      </c>
      <c r="B52" s="7">
        <f>nys_cluster!B52</f>
        <v>217721</v>
      </c>
      <c r="C52" s="4">
        <f>nys_cluster!C52</f>
        <v>3.1843506138590216E-2</v>
      </c>
      <c r="D52" s="5">
        <f>IFERROR(IF(ISNUMBER(nys_cluster!D52),nys_cluster!D52,Q52+D51),"-")</f>
        <v>4.9000000000000002E-2</v>
      </c>
      <c r="E52" s="5">
        <f>IFERROR(IF(ISNUMBER(nys_cluster!E52),nys_cluster!E52,R52+E51),"-")</f>
        <v>2.6800000000000001E-2</v>
      </c>
      <c r="F52" s="7">
        <f>nys_cluster!F52</f>
        <v>6933</v>
      </c>
      <c r="G52" s="4">
        <f>nys_cluster!G52</f>
        <v>3.0077985967978813E-2</v>
      </c>
      <c r="H52" s="4">
        <f t="shared" si="6"/>
        <v>4.581428571428571E-2</v>
      </c>
      <c r="I52" s="4">
        <f t="shared" si="7"/>
        <v>2.5714285714285714E-2</v>
      </c>
      <c r="J52" s="6">
        <f>nys_cluster!J52</f>
        <v>2.442141876813796E-2</v>
      </c>
      <c r="K52" s="6">
        <f>nys_cluster!K52</f>
        <v>3.1899999999999998E-2</v>
      </c>
      <c r="L52" s="7">
        <f>nys_cluster!L52</f>
        <v>95449</v>
      </c>
      <c r="M52" s="7">
        <f>nys_cluster!M52</f>
        <v>2331</v>
      </c>
      <c r="N52" s="4">
        <f>nys_cluster!N52</f>
        <v>2.442141876813796E-2</v>
      </c>
      <c r="O52" s="4">
        <f>nys_cluster!O52</f>
        <v>2.4984262458277215E-2</v>
      </c>
      <c r="P52" s="4">
        <f>IFERROR(nys_cluster!C52-nys_cluster!C51,"-")</f>
        <v>-4.352582488384972E-3</v>
      </c>
      <c r="Q52" s="4">
        <f ca="1">IFERROR(IF(AND(ISNUMBER(nys_cluster!D52),ISNUMBER(nys_cluster!D51)),nys_cluster!D52-nys_cluster!D51,$P52*0.662939159101225+(1-0.662939159101225)*(RANDBETWEEN(0,2)/1000*IF(RANDBETWEEN(0,1)&gt;0,-1,1))),"-")</f>
        <v>-3.7999999999999978E-3</v>
      </c>
      <c r="R52" s="4">
        <f>IFERROR(IF(AND(ISNUMBER(nys_cluster!E52),ISNUMBER(nys_cluster!E51)),nys_cluster!E52-nys_cluster!E51,$P52),"-")</f>
        <v>-3.599999999999999E-3</v>
      </c>
    </row>
    <row r="53" spans="1:18" x14ac:dyDescent="0.3">
      <c r="A53" s="1">
        <f>nys_cluster!A53</f>
        <v>44162</v>
      </c>
      <c r="B53" s="7">
        <f>nys_cluster!B53</f>
        <v>219442</v>
      </c>
      <c r="C53" s="4">
        <f>nys_cluster!C53</f>
        <v>3.7258136546331151E-2</v>
      </c>
      <c r="D53" s="5">
        <f>IFERROR(IF(ISNUMBER(nys_cluster!D53),nys_cluster!D53,Q53+D52),"-")</f>
        <v>5.6899999999999999E-2</v>
      </c>
      <c r="E53" s="5">
        <f>IFERROR(IF(ISNUMBER(nys_cluster!E53),nys_cluster!E53,R53+E52),"-")</f>
        <v>3.1300000000000001E-2</v>
      </c>
      <c r="F53" s="7">
        <f>nys_cluster!F53</f>
        <v>8176</v>
      </c>
      <c r="G53" s="4">
        <f>nys_cluster!G53</f>
        <v>3.1746552736476259E-2</v>
      </c>
      <c r="H53" s="4">
        <f t="shared" si="6"/>
        <v>4.7442857142857141E-2</v>
      </c>
      <c r="I53" s="4">
        <f t="shared" si="7"/>
        <v>2.7114285714285712E-2</v>
      </c>
      <c r="J53" s="6">
        <f>nys_cluster!J53</f>
        <v>2.7811905409078554E-2</v>
      </c>
      <c r="K53" s="6">
        <f>nys_cluster!K53</f>
        <v>3.3300000000000003E-2</v>
      </c>
      <c r="L53" s="7">
        <f>nys_cluster!L53</f>
        <v>91975</v>
      </c>
      <c r="M53" s="7">
        <f>nys_cluster!M53</f>
        <v>2558</v>
      </c>
      <c r="N53" s="4">
        <f>nys_cluster!N53</f>
        <v>2.7811905409078554E-2</v>
      </c>
      <c r="O53" s="4">
        <f>nys_cluster!O53</f>
        <v>2.5577798687042384E-2</v>
      </c>
      <c r="P53" s="4">
        <f>IFERROR(nys_cluster!C53-nys_cluster!C52,"-")</f>
        <v>5.4146304077409349E-3</v>
      </c>
      <c r="Q53" s="4">
        <f ca="1">IFERROR(IF(AND(ISNUMBER(nys_cluster!D53),ISNUMBER(nys_cluster!D52)),nys_cluster!D53-nys_cluster!D52,$P53*0.662939159101225+(1-0.662939159101225)*(RANDBETWEEN(0,2)/1000*IF(RANDBETWEEN(0,1)&gt;0,-1,1))),"-")</f>
        <v>7.8999999999999973E-3</v>
      </c>
      <c r="R53" s="4">
        <f>IFERROR(IF(AND(ISNUMBER(nys_cluster!E53),ISNUMBER(nys_cluster!E52)),nys_cluster!E53-nys_cluster!E52,$P53),"-")</f>
        <v>4.5000000000000005E-3</v>
      </c>
    </row>
    <row r="54" spans="1:18" x14ac:dyDescent="0.3">
      <c r="A54" s="1">
        <f>nys_cluster!A54</f>
        <v>44163</v>
      </c>
      <c r="B54" s="7">
        <f>nys_cluster!B54</f>
        <v>152355</v>
      </c>
      <c r="C54" s="4">
        <f>nys_cluster!C54</f>
        <v>3.9795215122575563E-2</v>
      </c>
      <c r="D54" s="5">
        <f>IFERROR(IF(ISNUMBER(nys_cluster!D54),nys_cluster!D54,Q54+D53),"-")</f>
        <v>5.6500000000000002E-2</v>
      </c>
      <c r="E54" s="5">
        <f>IFERROR(IF(ISNUMBER(nys_cluster!E54),nys_cluster!E54,R54+E53),"-")</f>
        <v>3.4500000000000003E-2</v>
      </c>
      <c r="F54" s="7">
        <f>nys_cluster!F54</f>
        <v>6063</v>
      </c>
      <c r="G54" s="4">
        <f>nys_cluster!G54</f>
        <v>3.3155676983202084E-2</v>
      </c>
      <c r="H54" s="4">
        <f t="shared" si="6"/>
        <v>4.9314285714285713E-2</v>
      </c>
      <c r="I54" s="4">
        <f t="shared" si="7"/>
        <v>2.8485714285714284E-2</v>
      </c>
      <c r="J54" s="6">
        <f>nys_cluster!J54</f>
        <v>2.9872604219985215E-2</v>
      </c>
      <c r="K54" s="6">
        <f>nys_cluster!K54</f>
        <v>3.6400000000000002E-2</v>
      </c>
      <c r="L54" s="7">
        <f>nys_cluster!L54</f>
        <v>70332</v>
      </c>
      <c r="M54" s="7">
        <f>nys_cluster!M54</f>
        <v>2101</v>
      </c>
      <c r="N54" s="4">
        <f>nys_cluster!N54</f>
        <v>2.9872604219985215E-2</v>
      </c>
      <c r="O54" s="4">
        <f>nys_cluster!O54</f>
        <v>2.6101432795087559E-2</v>
      </c>
      <c r="P54" s="4">
        <f>IFERROR(nys_cluster!C54-nys_cluster!C53,"-")</f>
        <v>2.5370785762444115E-3</v>
      </c>
      <c r="Q54" s="4">
        <f ca="1">IFERROR(IF(AND(ISNUMBER(nys_cluster!D54),ISNUMBER(nys_cluster!D53)),nys_cluster!D54-nys_cluster!D53,$P54*0.662939159101225+(1-0.662939159101225)*(RANDBETWEEN(0,2)/1000*IF(RANDBETWEEN(0,1)&gt;0,-1,1))),"-")</f>
        <v>-3.9999999999999758E-4</v>
      </c>
      <c r="R54" s="4">
        <f>IFERROR(IF(AND(ISNUMBER(nys_cluster!E54),ISNUMBER(nys_cluster!E53)),nys_cluster!E54-nys_cluster!E53,$P54),"-")</f>
        <v>3.2000000000000015E-3</v>
      </c>
    </row>
    <row r="55" spans="1:18" x14ac:dyDescent="0.3">
      <c r="A55" s="1">
        <f>nys_cluster!A55</f>
        <v>44164</v>
      </c>
      <c r="B55" s="7">
        <f>nys_cluster!B55</f>
        <v>157320</v>
      </c>
      <c r="C55" s="4">
        <f>nys_cluster!C55</f>
        <v>4.2734553775743707E-2</v>
      </c>
      <c r="D55" s="5">
        <f>IFERROR(IF(ISNUMBER(nys_cluster!D55),nys_cluster!D55,Q55+D54),"-")</f>
        <v>5.8299999999999998E-2</v>
      </c>
      <c r="E55" s="5">
        <f>IFERROR(IF(ISNUMBER(nys_cluster!E55),nys_cluster!E55,R55+E54),"-")</f>
        <v>3.7499999999999999E-2</v>
      </c>
      <c r="F55" s="7">
        <f>nys_cluster!F55</f>
        <v>6723</v>
      </c>
      <c r="G55" s="4">
        <f>nys_cluster!G55</f>
        <v>3.5220146484841786E-2</v>
      </c>
      <c r="H55" s="4">
        <f t="shared" si="6"/>
        <v>5.1371428571428575E-2</v>
      </c>
      <c r="I55" s="4">
        <f t="shared" si="7"/>
        <v>3.0571428571428576E-2</v>
      </c>
      <c r="J55" s="6">
        <f>nys_cluster!J55</f>
        <v>3.4020970205697845E-2</v>
      </c>
      <c r="K55" s="6">
        <f>nys_cluster!K55</f>
        <v>3.9E-2</v>
      </c>
      <c r="L55" s="7">
        <f>nys_cluster!L55</f>
        <v>67429</v>
      </c>
      <c r="M55" s="7">
        <f>nys_cluster!M55</f>
        <v>2294</v>
      </c>
      <c r="N55" s="4">
        <f>nys_cluster!N55</f>
        <v>3.4020970205697845E-2</v>
      </c>
      <c r="O55" s="4">
        <f>nys_cluster!O55</f>
        <v>2.7503758161380312E-2</v>
      </c>
      <c r="P55" s="4">
        <f>IFERROR(nys_cluster!C55-nys_cluster!C54,"-")</f>
        <v>2.9393386531681442E-3</v>
      </c>
      <c r="Q55" s="4">
        <f ca="1">IFERROR(IF(AND(ISNUMBER(nys_cluster!D55),ISNUMBER(nys_cluster!D54)),nys_cluster!D55-nys_cluster!D54,$P55*0.662939159101225+(1-0.662939159101225)*(RANDBETWEEN(0,2)/1000*IF(RANDBETWEEN(0,1)&gt;0,-1,1))),"-")</f>
        <v>1.799999999999996E-3</v>
      </c>
      <c r="R55" s="4">
        <f>IFERROR(IF(AND(ISNUMBER(nys_cluster!E55),ISNUMBER(nys_cluster!E54)),nys_cluster!E55-nys_cluster!E54,$P55),"-")</f>
        <v>2.9999999999999957E-3</v>
      </c>
    </row>
    <row r="56" spans="1:18" x14ac:dyDescent="0.3">
      <c r="A56" s="1">
        <f>nys_cluster!A56</f>
        <v>44165</v>
      </c>
      <c r="B56" s="7">
        <f>nys_cluster!B56</f>
        <v>148974</v>
      </c>
      <c r="C56" s="4">
        <f>nys_cluster!C56</f>
        <v>4.5773087921382252E-2</v>
      </c>
      <c r="D56" s="5">
        <f>IFERROR(IF(ISNUMBER(nys_cluster!D56),nys_cluster!D56,Q56+D55),"-")</f>
        <v>6.2199999999999998E-2</v>
      </c>
      <c r="E56" s="5">
        <f>IFERROR(IF(ISNUMBER(nys_cluster!E56),nys_cluster!E56,R56+E55),"-")</f>
        <v>4.02E-2</v>
      </c>
      <c r="F56" s="7">
        <f>nys_cluster!F56</f>
        <v>6819</v>
      </c>
      <c r="G56" s="4">
        <f>nys_cluster!G56</f>
        <v>3.7173997979991213E-2</v>
      </c>
      <c r="H56" s="4">
        <f t="shared" si="6"/>
        <v>5.385714285714286E-2</v>
      </c>
      <c r="I56" s="4">
        <f t="shared" si="7"/>
        <v>3.2414285714285715E-2</v>
      </c>
      <c r="J56" s="6">
        <f>nys_cluster!J56</f>
        <v>3.962401493812704E-2</v>
      </c>
      <c r="K56" s="6">
        <f>nys_cluster!K56</f>
        <v>4.0300000000000002E-2</v>
      </c>
      <c r="L56" s="7">
        <f>nys_cluster!L56</f>
        <v>63194</v>
      </c>
      <c r="M56" s="7">
        <f>nys_cluster!M56</f>
        <v>2504</v>
      </c>
      <c r="N56" s="4">
        <f>nys_cluster!N56</f>
        <v>3.962401493812704E-2</v>
      </c>
      <c r="O56" s="4">
        <f>nys_cluster!O56</f>
        <v>2.9238347859037513E-2</v>
      </c>
      <c r="P56" s="4">
        <f>IFERROR(nys_cluster!C56-nys_cluster!C55,"-")</f>
        <v>3.0385341456385453E-3</v>
      </c>
      <c r="Q56" s="4">
        <f ca="1">IFERROR(IF(AND(ISNUMBER(nys_cluster!D56),ISNUMBER(nys_cluster!D55)),nys_cluster!D56-nys_cluster!D55,$P56*0.662939159101225+(1-0.662939159101225)*(RANDBETWEEN(0,2)/1000*IF(RANDBETWEEN(0,1)&gt;0,-1,1))),"-")</f>
        <v>3.9000000000000007E-3</v>
      </c>
      <c r="R56" s="4">
        <f>IFERROR(IF(AND(ISNUMBER(nys_cluster!E56),ISNUMBER(nys_cluster!E55)),nys_cluster!E56-nys_cluster!E55,$P56),"-")</f>
        <v>2.700000000000001E-3</v>
      </c>
    </row>
    <row r="57" spans="1:18" x14ac:dyDescent="0.3">
      <c r="A57" s="1">
        <f>nys_cluster!A57</f>
        <v>44166</v>
      </c>
      <c r="B57" s="7">
        <f>nys_cluster!B57</f>
        <v>146675</v>
      </c>
      <c r="C57" s="4">
        <f>nys_cluster!C57</f>
        <v>4.9667632520879496E-2</v>
      </c>
      <c r="D57" s="5">
        <f>IFERROR(IF(ISNUMBER(nys_cluster!D57),nys_cluster!D57,Q57+D56),"-")</f>
        <v>6.2700000000000006E-2</v>
      </c>
      <c r="E57" s="5">
        <f>IFERROR(IF(ISNUMBER(nys_cluster!E57),nys_cluster!E57,R57+E56),"-")</f>
        <v>4.4600000000000001E-2</v>
      </c>
      <c r="F57" s="7">
        <f>nys_cluster!F57</f>
        <v>7285</v>
      </c>
      <c r="G57" s="4">
        <f>nys_cluster!G57</f>
        <v>3.9704764505928074E-2</v>
      </c>
      <c r="H57" s="4">
        <f t="shared" si="6"/>
        <v>5.6914285714285709E-2</v>
      </c>
      <c r="I57" s="4">
        <f t="shared" si="7"/>
        <v>3.5042857142857139E-2</v>
      </c>
      <c r="J57" s="6">
        <f>nys_cluster!J57</f>
        <v>4.1181751146163958E-2</v>
      </c>
      <c r="K57" s="6">
        <f>nys_cluster!K57</f>
        <v>4.1399999999999999E-2</v>
      </c>
      <c r="L57" s="7">
        <f>nys_cluster!L57</f>
        <v>62382</v>
      </c>
      <c r="M57" s="7">
        <f>nys_cluster!M57</f>
        <v>2569</v>
      </c>
      <c r="N57" s="4">
        <f>nys_cluster!N57</f>
        <v>4.1181751146163958E-2</v>
      </c>
      <c r="O57" s="4">
        <f>nys_cluster!O57</f>
        <v>3.1186098968384621E-2</v>
      </c>
      <c r="P57" s="4">
        <f>IFERROR(nys_cluster!C57-nys_cluster!C56,"-")</f>
        <v>3.8945445994972433E-3</v>
      </c>
      <c r="Q57" s="4">
        <f ca="1">IFERROR(IF(AND(ISNUMBER(nys_cluster!D57),ISNUMBER(nys_cluster!D56)),nys_cluster!D57-nys_cluster!D56,$P57*0.662939159101225+(1-0.662939159101225)*(RANDBETWEEN(0,2)/1000*IF(RANDBETWEEN(0,1)&gt;0,-1,1))),"-")</f>
        <v>5.0000000000000738E-4</v>
      </c>
      <c r="R57" s="4">
        <f>IFERROR(IF(AND(ISNUMBER(nys_cluster!E57),ISNUMBER(nys_cluster!E56)),nys_cluster!E57-nys_cluster!E56,$P57),"-")</f>
        <v>4.4000000000000011E-3</v>
      </c>
    </row>
    <row r="58" spans="1:18" x14ac:dyDescent="0.3">
      <c r="A58" s="1">
        <f>nys_cluster!A58</f>
        <v>44167</v>
      </c>
      <c r="B58" s="7">
        <f>nys_cluster!B58</f>
        <v>193551</v>
      </c>
      <c r="C58" s="4">
        <f>nys_cluster!C58</f>
        <v>4.6359874141699085E-2</v>
      </c>
      <c r="D58" s="5">
        <f>IFERROR(IF(ISNUMBER(nys_cluster!D58),nys_cluster!D58,Q58+D57),"-")</f>
        <v>5.8799999999999998E-2</v>
      </c>
      <c r="E58" s="5">
        <f>IFERROR(IF(ISNUMBER(nys_cluster!E58),nys_cluster!E58,R58+E57),"-")</f>
        <v>4.2099999999999999E-2</v>
      </c>
      <c r="F58" s="7">
        <f>nys_cluster!F58</f>
        <v>8973</v>
      </c>
      <c r="G58" s="4">
        <f>nys_cluster!G58</f>
        <v>4.1238214359105463E-2</v>
      </c>
      <c r="H58" s="4">
        <f t="shared" si="6"/>
        <v>5.7771428571428578E-2</v>
      </c>
      <c r="I58" s="4">
        <f t="shared" si="7"/>
        <v>3.6714285714285713E-2</v>
      </c>
      <c r="J58" s="6">
        <f>nys_cluster!J58</f>
        <v>4.2700349827756563E-2</v>
      </c>
      <c r="K58" s="6">
        <f>nys_cluster!K58</f>
        <v>4.8000000000000001E-2</v>
      </c>
      <c r="L58" s="7">
        <f>nys_cluster!L58</f>
        <v>74894</v>
      </c>
      <c r="M58" s="7">
        <f>nys_cluster!M58</f>
        <v>3198</v>
      </c>
      <c r="N58" s="4">
        <f>nys_cluster!N58</f>
        <v>4.2700349827756563E-2</v>
      </c>
      <c r="O58" s="4">
        <f>nys_cluster!O58</f>
        <v>3.3396429216881796E-2</v>
      </c>
      <c r="P58" s="4">
        <f>IFERROR(nys_cluster!C58-nys_cluster!C57,"-")</f>
        <v>-3.3077583791804102E-3</v>
      </c>
      <c r="Q58" s="4">
        <f ca="1">IFERROR(IF(AND(ISNUMBER(nys_cluster!D58),ISNUMBER(nys_cluster!D57)),nys_cluster!D58-nys_cluster!D57,$P58*0.662939159101225+(1-0.662939159101225)*(RANDBETWEEN(0,2)/1000*IF(RANDBETWEEN(0,1)&gt;0,-1,1))),"-")</f>
        <v>-3.9000000000000076E-3</v>
      </c>
      <c r="R58" s="4">
        <f>IFERROR(IF(AND(ISNUMBER(nys_cluster!E58),ISNUMBER(nys_cluster!E57)),nys_cluster!E58-nys_cluster!E57,$P58),"-")</f>
        <v>-2.5000000000000022E-3</v>
      </c>
    </row>
    <row r="59" spans="1:18" x14ac:dyDescent="0.3">
      <c r="A59" s="1">
        <f>nys_cluster!A59</f>
        <v>44168</v>
      </c>
      <c r="B59" s="7">
        <f>nys_cluster!B59</f>
        <v>203440</v>
      </c>
      <c r="C59" s="4">
        <f>nys_cluster!C59</f>
        <v>4.8441801022414473E-2</v>
      </c>
      <c r="D59" s="5">
        <f>IFERROR(IF(ISNUMBER(nys_cluster!D59),nys_cluster!D59,Q59+D58),"-")</f>
        <v>5.91E-2</v>
      </c>
      <c r="E59" s="5">
        <f>IFERROR(IF(ISNUMBER(nys_cluster!E59),nys_cluster!E59,R59+E58),"-")</f>
        <v>4.4900000000000002E-2</v>
      </c>
      <c r="F59" s="7">
        <f>nys_cluster!F59</f>
        <v>9855</v>
      </c>
      <c r="G59" s="4">
        <f>nys_cluster!G59</f>
        <v>4.4111881495256425E-2</v>
      </c>
      <c r="H59" s="4">
        <f t="shared" si="6"/>
        <v>5.9214285714285712E-2</v>
      </c>
      <c r="I59" s="4">
        <f t="shared" si="7"/>
        <v>3.9300000000000002E-2</v>
      </c>
      <c r="J59" s="6">
        <f>nys_cluster!J59</f>
        <v>4.0628032974188238E-2</v>
      </c>
      <c r="K59" s="6">
        <f>nys_cluster!K59</f>
        <v>5.1900000000000002E-2</v>
      </c>
      <c r="L59" s="7">
        <f>nys_cluster!L59</f>
        <v>81397</v>
      </c>
      <c r="M59" s="7">
        <f>nys_cluster!M59</f>
        <v>3307</v>
      </c>
      <c r="N59" s="4">
        <f>nys_cluster!N59</f>
        <v>4.0628032974188238E-2</v>
      </c>
      <c r="O59" s="4">
        <f>nys_cluster!O59</f>
        <v>3.6221445143988604E-2</v>
      </c>
      <c r="P59" s="4">
        <f>IFERROR(nys_cluster!C59-nys_cluster!C58,"-")</f>
        <v>2.0819268807153873E-3</v>
      </c>
      <c r="Q59" s="4">
        <f ca="1">IFERROR(IF(AND(ISNUMBER(nys_cluster!D59),ISNUMBER(nys_cluster!D58)),nys_cluster!D59-nys_cluster!D58,$P59*0.662939159101225+(1-0.662939159101225)*(RANDBETWEEN(0,2)/1000*IF(RANDBETWEEN(0,1)&gt;0,-1,1))),"-")</f>
        <v>3.0000000000000165E-4</v>
      </c>
      <c r="R59" s="4">
        <f>IFERROR(IF(AND(ISNUMBER(nys_cluster!E59),ISNUMBER(nys_cluster!E58)),nys_cluster!E59-nys_cluster!E58,$P59),"-")</f>
        <v>2.8000000000000039E-3</v>
      </c>
    </row>
    <row r="60" spans="1:18" x14ac:dyDescent="0.3">
      <c r="A60" s="1">
        <f>nys_cluster!A60</f>
        <v>44169</v>
      </c>
      <c r="B60" s="7">
        <f>nys_cluster!B60</f>
        <v>208297</v>
      </c>
      <c r="C60" s="4">
        <f>nys_cluster!C60</f>
        <v>5.4110236825302332E-2</v>
      </c>
      <c r="D60" s="5">
        <f>IFERROR(IF(ISNUMBER(nys_cluster!D60),nys_cluster!D60,Q60+D59),"-")</f>
        <v>7.3499999999999996E-2</v>
      </c>
      <c r="E60" s="5">
        <f>IFERROR(IF(ISNUMBER(nys_cluster!E60),nys_cluster!E60,R60+E59),"-")</f>
        <v>4.7899999999999998E-2</v>
      </c>
      <c r="F60" s="7">
        <f>nys_cluster!F60</f>
        <v>11271</v>
      </c>
      <c r="G60" s="4">
        <f>nys_cluster!G60</f>
        <v>4.7074537506649528E-2</v>
      </c>
      <c r="H60" s="4">
        <f t="shared" si="6"/>
        <v>6.1585714285714285E-2</v>
      </c>
      <c r="I60" s="4">
        <f t="shared" si="7"/>
        <v>4.1671428571428568E-2</v>
      </c>
      <c r="J60" s="6">
        <f>nys_cluster!J60</f>
        <v>4.2928750447547438E-2</v>
      </c>
      <c r="K60" s="6">
        <f>nys_cluster!K60</f>
        <v>5.4300000000000001E-2</v>
      </c>
      <c r="L60" s="7">
        <f>nys_cluster!L60</f>
        <v>83790</v>
      </c>
      <c r="M60" s="7">
        <f>nys_cluster!M60</f>
        <v>3597</v>
      </c>
      <c r="N60" s="4">
        <f>nys_cluster!N60</f>
        <v>4.2928750447547438E-2</v>
      </c>
      <c r="O60" s="4">
        <f>nys_cluster!O60</f>
        <v>3.8874255588794995E-2</v>
      </c>
      <c r="P60" s="4">
        <f>IFERROR(nys_cluster!C60-nys_cluster!C59,"-")</f>
        <v>5.6684358028878598E-3</v>
      </c>
      <c r="Q60" s="4">
        <f ca="1">IFERROR(IF(AND(ISNUMBER(nys_cluster!D60),ISNUMBER(nys_cluster!D59)),nys_cluster!D60-nys_cluster!D59,$P60*0.662939159101225+(1-0.662939159101225)*(RANDBETWEEN(0,2)/1000*IF(RANDBETWEEN(0,1)&gt;0,-1,1))),"-")</f>
        <v>1.4399999999999996E-2</v>
      </c>
      <c r="R60" s="4">
        <f>IFERROR(IF(AND(ISNUMBER(nys_cluster!E60),ISNUMBER(nys_cluster!E59)),nys_cluster!E60-nys_cluster!E59,$P60),"-")</f>
        <v>2.9999999999999957E-3</v>
      </c>
    </row>
    <row r="61" spans="1:18" x14ac:dyDescent="0.3">
      <c r="A61" s="1">
        <f>nys_cluster!A61</f>
        <v>44170</v>
      </c>
      <c r="B61" s="7">
        <f>nys_cluster!B61</f>
        <v>215401</v>
      </c>
      <c r="C61" s="4">
        <f>nys_cluster!C61</f>
        <v>4.995798533897243E-2</v>
      </c>
      <c r="D61" s="5">
        <f>IFERROR(IF(ISNUMBER(nys_cluster!D61),nys_cluster!D61,Q61+D60),"-")</f>
        <v>6.1699999999999998E-2</v>
      </c>
      <c r="E61" s="5">
        <f>IFERROR(IF(ISNUMBER(nys_cluster!E61),nys_cluster!E61,R61+E60),"-")</f>
        <v>4.5900000000000003E-2</v>
      </c>
      <c r="F61" s="7">
        <f>nys_cluster!F61</f>
        <v>10761</v>
      </c>
      <c r="G61" s="4">
        <f>nys_cluster!G61</f>
        <v>4.843293882659238E-2</v>
      </c>
      <c r="H61" s="4">
        <f t="shared" si="6"/>
        <v>6.2328571428571421E-2</v>
      </c>
      <c r="I61" s="4">
        <f t="shared" si="7"/>
        <v>4.3299999999999998E-2</v>
      </c>
      <c r="J61" s="6">
        <f>nys_cluster!J61</f>
        <v>3.8274165827060988E-2</v>
      </c>
      <c r="K61" s="6">
        <f>nys_cluster!K61</f>
        <v>0.05</v>
      </c>
      <c r="L61" s="7">
        <f>nys_cluster!L61</f>
        <v>84365</v>
      </c>
      <c r="M61" s="7">
        <f>nys_cluster!M61</f>
        <v>3229</v>
      </c>
      <c r="N61" s="4">
        <f>nys_cluster!N61</f>
        <v>3.8274165827060988E-2</v>
      </c>
      <c r="O61" s="4">
        <f>nys_cluster!O61</f>
        <v>3.9999922697994593E-2</v>
      </c>
      <c r="P61" s="4">
        <f>IFERROR(nys_cluster!C61-nys_cluster!C60,"-")</f>
        <v>-4.1522514863299026E-3</v>
      </c>
      <c r="Q61" s="4">
        <f ca="1">IFERROR(IF(AND(ISNUMBER(nys_cluster!D61),ISNUMBER(nys_cluster!D60)),nys_cluster!D61-nys_cluster!D60,$P61*0.662939159101225+(1-0.662939159101225)*(RANDBETWEEN(0,2)/1000*IF(RANDBETWEEN(0,1)&gt;0,-1,1))),"-")</f>
        <v>-1.1799999999999998E-2</v>
      </c>
      <c r="R61" s="4">
        <f>IFERROR(IF(AND(ISNUMBER(nys_cluster!E61),ISNUMBER(nys_cluster!E60)),nys_cluster!E61-nys_cluster!E60,$P61),"-")</f>
        <v>-1.9999999999999948E-3</v>
      </c>
    </row>
    <row r="62" spans="1:18" x14ac:dyDescent="0.3">
      <c r="A62" s="1">
        <f>nys_cluster!A62</f>
        <v>44171</v>
      </c>
      <c r="B62" s="7">
        <f>nys_cluster!B62</f>
        <v>205832</v>
      </c>
      <c r="C62" s="4">
        <f>nys_cluster!C62</f>
        <v>4.7135528003420267E-2</v>
      </c>
      <c r="D62" s="5">
        <f>IFERROR(IF(ISNUMBER(nys_cluster!D62),nys_cluster!D62,Q62+D61),"-")</f>
        <v>6.2199999999999998E-2</v>
      </c>
      <c r="E62" s="5">
        <f>IFERROR(IF(ISNUMBER(nys_cluster!E62),nys_cluster!E62,R62+E61),"-")</f>
        <v>4.24E-2</v>
      </c>
      <c r="F62" s="7">
        <f>nys_cluster!F62</f>
        <v>9702</v>
      </c>
      <c r="G62" s="4">
        <f>nys_cluster!G62</f>
        <v>4.8908990523155116E-2</v>
      </c>
      <c r="H62" s="4">
        <f t="shared" si="6"/>
        <v>6.2885714285714281E-2</v>
      </c>
      <c r="I62" s="4">
        <f t="shared" si="7"/>
        <v>4.3999999999999997E-2</v>
      </c>
      <c r="J62" s="6">
        <f>nys_cluster!J62</f>
        <v>3.621057019778591E-2</v>
      </c>
      <c r="K62" s="6">
        <f>nys_cluster!K62</f>
        <v>5.1200000000000002E-2</v>
      </c>
      <c r="L62" s="7">
        <f>nys_cluster!L62</f>
        <v>86356</v>
      </c>
      <c r="M62" s="7">
        <f>nys_cluster!M62</f>
        <v>3127</v>
      </c>
      <c r="N62" s="4">
        <f>nys_cluster!N62</f>
        <v>3.621057019778591E-2</v>
      </c>
      <c r="O62" s="4">
        <f>nys_cluster!O62</f>
        <v>4.0141467397991716E-2</v>
      </c>
      <c r="P62" s="4">
        <f>IFERROR(nys_cluster!C62-nys_cluster!C61,"-")</f>
        <v>-2.8224573355521629E-3</v>
      </c>
      <c r="Q62" s="4">
        <f ca="1">IFERROR(IF(AND(ISNUMBER(nys_cluster!D62),ISNUMBER(nys_cluster!D61)),nys_cluster!D62-nys_cluster!D61,$P62*0.662939159101225+(1-0.662939159101225)*(RANDBETWEEN(0,2)/1000*IF(RANDBETWEEN(0,1)&gt;0,-1,1))),"-")</f>
        <v>5.0000000000000044E-4</v>
      </c>
      <c r="R62" s="4">
        <f>IFERROR(IF(AND(ISNUMBER(nys_cluster!E62),ISNUMBER(nys_cluster!E61)),nys_cluster!E62-nys_cluster!E61,$P62),"-")</f>
        <v>-3.5000000000000031E-3</v>
      </c>
    </row>
    <row r="63" spans="1:18" x14ac:dyDescent="0.3">
      <c r="A63" s="1">
        <f>nys_cluster!A63</f>
        <v>44172</v>
      </c>
      <c r="B63" s="7">
        <f>nys_cluster!B63</f>
        <v>152287</v>
      </c>
      <c r="C63" s="4">
        <f>nys_cluster!C63</f>
        <v>4.7948938517404636E-2</v>
      </c>
      <c r="D63" s="5">
        <f>IFERROR(IF(ISNUMBER(nys_cluster!D63),nys_cluster!D63,Q63+D62),"-")</f>
        <v>6.5699999999999995E-2</v>
      </c>
      <c r="E63" s="5">
        <f>IFERROR(IF(ISNUMBER(nys_cluster!E63),nys_cluster!E63,R63+E62),"-")</f>
        <v>4.2700000000000002E-2</v>
      </c>
      <c r="F63" s="7">
        <f>nys_cluster!F63</f>
        <v>7302</v>
      </c>
      <c r="G63" s="4">
        <f>nys_cluster!G63</f>
        <v>4.9151139622311261E-2</v>
      </c>
      <c r="H63" s="4">
        <f t="shared" si="6"/>
        <v>6.3385714285714281E-2</v>
      </c>
      <c r="I63" s="4">
        <f t="shared" si="7"/>
        <v>4.4357142857142859E-2</v>
      </c>
      <c r="J63" s="6">
        <f>nys_cluster!J63</f>
        <v>4.1897748280146682E-2</v>
      </c>
      <c r="K63" s="6">
        <f>nys_cluster!K63</f>
        <v>4.9799999999999997E-2</v>
      </c>
      <c r="L63" s="7">
        <f>nys_cluster!L63</f>
        <v>65994</v>
      </c>
      <c r="M63" s="7">
        <f>nys_cluster!M63</f>
        <v>2765</v>
      </c>
      <c r="N63" s="4">
        <f>nys_cluster!N63</f>
        <v>4.1897748280146682E-2</v>
      </c>
      <c r="O63" s="4">
        <f>nys_cluster!O63</f>
        <v>4.0417079331871851E-2</v>
      </c>
      <c r="P63" s="4">
        <f>IFERROR(nys_cluster!C63-nys_cluster!C62,"-")</f>
        <v>8.1341051398436948E-4</v>
      </c>
      <c r="Q63" s="4">
        <f ca="1">IFERROR(IF(AND(ISNUMBER(nys_cluster!D63),ISNUMBER(nys_cluster!D62)),nys_cluster!D63-nys_cluster!D62,$P63*0.662939159101225+(1-0.662939159101225)*(RANDBETWEEN(0,2)/1000*IF(RANDBETWEEN(0,1)&gt;0,-1,1))),"-")</f>
        <v>3.4999999999999962E-3</v>
      </c>
      <c r="R63" s="4">
        <f>IFERROR(IF(AND(ISNUMBER(nys_cluster!E63),ISNUMBER(nys_cluster!E62)),nys_cluster!E63-nys_cluster!E62,$P63),"-")</f>
        <v>3.0000000000000165E-4</v>
      </c>
    </row>
    <row r="64" spans="1:18" x14ac:dyDescent="0.3">
      <c r="A64" s="1">
        <f>nys_cluster!A64</f>
        <v>44173</v>
      </c>
      <c r="B64" s="7">
        <f>nys_cluster!B64</f>
        <v>162464</v>
      </c>
      <c r="C64" s="4">
        <f>nys_cluster!C64</f>
        <v>5.7458883198739416E-2</v>
      </c>
      <c r="D64" s="5">
        <f ca="1">IFERROR(IF(ISNUMBER(nys_cluster!D64),nys_cluster!D64,Q64+D63),"-")</f>
        <v>7.1330393048345694E-2</v>
      </c>
      <c r="E64" s="5">
        <f>IFERROR(IF(ISNUMBER(nys_cluster!E64),nys_cluster!E64,R64+E63),"-")</f>
        <v>5.2209944681334781E-2</v>
      </c>
      <c r="F64" s="7">
        <f>nys_cluster!F64</f>
        <v>9335</v>
      </c>
      <c r="G64" s="4">
        <f>nys_cluster!G64</f>
        <v>5.0100948949951984E-2</v>
      </c>
      <c r="H64" s="9">
        <f ca="1">IFERROR(SUM(D58:D64)/COUNT(D58:D64),"-")</f>
        <v>6.46186275783351E-2</v>
      </c>
      <c r="I64" s="9">
        <f t="shared" ref="I64:I67" si="8">IFERROR(SUM(E58:E64)/COUNT(E58:E64),"-")</f>
        <v>4.5444277811619249E-2</v>
      </c>
      <c r="J64" s="6">
        <f>nys_cluster!J64</f>
        <v>4.7396025909644909E-2</v>
      </c>
      <c r="K64" s="6">
        <f>nys_cluster!K64</f>
        <v>4.9399999999999999E-2</v>
      </c>
      <c r="L64" s="7">
        <f>nys_cluster!L64</f>
        <v>73023</v>
      </c>
      <c r="M64" s="7">
        <f>nys_cluster!M64</f>
        <v>3461</v>
      </c>
      <c r="N64" s="4">
        <f>nys_cluster!N64</f>
        <v>4.7396025909644909E-2</v>
      </c>
      <c r="O64" s="4">
        <f>nys_cluster!O64</f>
        <v>4.1257213737611834E-2</v>
      </c>
      <c r="P64" s="4">
        <f>IFERROR(nys_cluster!C64-nys_cluster!C63,"-")</f>
        <v>9.5099446813347796E-3</v>
      </c>
      <c r="Q64" s="4">
        <f ca="1">IFERROR(IF(AND(ISNUMBER(nys_cluster!D64),ISNUMBER(nys_cluster!D63)),nys_cluster!D64-nys_cluster!D63,$P64*0.662939159101225+(1-0.662939159101225)*(RANDBETWEEN(0,2)/1000*IF(RANDBETWEEN(0,1)&gt;0,-1,1))),"-")</f>
        <v>5.6303930483456964E-3</v>
      </c>
      <c r="R64" s="4">
        <f>IFERROR(IF(AND(ISNUMBER(nys_cluster!E64),ISNUMBER(nys_cluster!E63)),nys_cluster!E64-nys_cluster!E63,$P64),"-")</f>
        <v>9.5099446813347796E-3</v>
      </c>
    </row>
    <row r="65" spans="1:18" x14ac:dyDescent="0.3">
      <c r="A65" s="1">
        <f>nys_cluster!A65</f>
        <v>44174</v>
      </c>
      <c r="B65" s="7">
        <f>nys_cluster!B65</f>
        <v>194595</v>
      </c>
      <c r="C65" s="4">
        <f>nys_cluster!C65</f>
        <v>5.4472108738662352E-2</v>
      </c>
      <c r="D65" s="5">
        <f>IFERROR(IF(ISNUMBER(nys_cluster!D65),nys_cluster!D65,Q65+D64),"-")</f>
        <v>7.0800000000000002E-2</v>
      </c>
      <c r="E65" s="5">
        <f>IFERROR(IF(ISNUMBER(nys_cluster!E65),nys_cluster!E65,R65+E64),"-")</f>
        <v>4.8599999999999997E-2</v>
      </c>
      <c r="F65" s="7">
        <f>nys_cluster!F65</f>
        <v>10600</v>
      </c>
      <c r="G65" s="4">
        <f>nys_cluster!G65</f>
        <v>5.1274066613226692E-2</v>
      </c>
      <c r="H65" s="9">
        <f t="shared" ref="H65:I80" ca="1" si="9">IFERROR(SUM(D59:D65)/COUNT(D59:D65),"-")</f>
        <v>6.633291329262081E-2</v>
      </c>
      <c r="I65" s="9">
        <f t="shared" si="8"/>
        <v>4.6372849240190681E-2</v>
      </c>
      <c r="J65" s="6">
        <f>nys_cluster!J65</f>
        <v>4.1242794634689356E-2</v>
      </c>
      <c r="K65" s="6">
        <f>nys_cluster!K65</f>
        <v>4.8099999999999997E-2</v>
      </c>
      <c r="L65" s="7">
        <f>nys_cluster!L65</f>
        <v>90731</v>
      </c>
      <c r="M65" s="7">
        <f>nys_cluster!M65</f>
        <v>3742</v>
      </c>
      <c r="N65" s="4">
        <f>nys_cluster!N65</f>
        <v>4.1242794634689356E-2</v>
      </c>
      <c r="O65" s="4">
        <f>nys_cluster!O65</f>
        <v>4.1063826778112496E-2</v>
      </c>
      <c r="P65" s="4">
        <f>IFERROR(nys_cluster!C65-nys_cluster!C64,"-")</f>
        <v>-2.9867744600770643E-3</v>
      </c>
      <c r="Q65" s="4">
        <f ca="1">IFERROR(IF(AND(ISNUMBER(nys_cluster!D65),ISNUMBER(nys_cluster!D64)),nys_cluster!D65-nys_cluster!D64,$P65*0.662939159101225+(1-0.662939159101225)*(RANDBETWEEN(0,2)/1000*IF(RANDBETWEEN(0,1)&gt;0,-1,1))),"-")</f>
        <v>-1.9800497489885042E-3</v>
      </c>
      <c r="R65" s="4">
        <f>IFERROR(IF(AND(ISNUMBER(nys_cluster!E65),ISNUMBER(nys_cluster!E64)),nys_cluster!E65-nys_cluster!E64,$P65),"-")</f>
        <v>-2.9867744600770643E-3</v>
      </c>
    </row>
    <row r="66" spans="1:18" x14ac:dyDescent="0.3">
      <c r="A66" s="1">
        <f>nys_cluster!A66</f>
        <v>44175</v>
      </c>
      <c r="B66" s="7">
        <f>nys_cluster!B66</f>
        <v>197406</v>
      </c>
      <c r="C66" s="4">
        <f>nys_cluster!C66</f>
        <v>5.1558716553701506E-2</v>
      </c>
      <c r="D66" s="5">
        <f ca="1">IFERROR(IF(ISNUMBER(nys_cluster!D66),nys_cluster!D66,Q66+D65),"-")</f>
        <v>6.8868598234769984E-2</v>
      </c>
      <c r="E66" s="5">
        <f>IFERROR(IF(ISNUMBER(nys_cluster!E66),nys_cluster!E66,R66+E65),"-")</f>
        <v>4.5686607815039151E-2</v>
      </c>
      <c r="F66" s="7">
        <f>nys_cluster!F66</f>
        <v>10178</v>
      </c>
      <c r="G66" s="4">
        <f>nys_cluster!G66</f>
        <v>5.1747310822116886E-2</v>
      </c>
      <c r="H66" s="9">
        <f t="shared" ca="1" si="9"/>
        <v>6.7728427326159385E-2</v>
      </c>
      <c r="I66" s="9">
        <f t="shared" si="8"/>
        <v>4.6485221785196269E-2</v>
      </c>
      <c r="J66" s="6">
        <f>nys_cluster!J66</f>
        <v>4.0197528508039503E-2</v>
      </c>
      <c r="K66" s="6">
        <f>nys_cluster!K66</f>
        <v>5.3199999999999997E-2</v>
      </c>
      <c r="L66" s="7">
        <f>nys_cluster!L66</f>
        <v>83836</v>
      </c>
      <c r="M66" s="7">
        <f>nys_cluster!M66</f>
        <v>3370</v>
      </c>
      <c r="N66" s="4">
        <f>nys_cluster!N66</f>
        <v>4.0197528508039503E-2</v>
      </c>
      <c r="O66" s="4">
        <f>nys_cluster!O66</f>
        <v>4.0998424559272655E-2</v>
      </c>
      <c r="P66" s="4">
        <f>IFERROR(nys_cluster!C66-nys_cluster!C65,"-")</f>
        <v>-2.913392184960846E-3</v>
      </c>
      <c r="Q66" s="4">
        <f ca="1">IFERROR(IF(AND(ISNUMBER(nys_cluster!D66),ISNUMBER(nys_cluster!D65)),nys_cluster!D66-nys_cluster!D65,$P66*0.662939159101225+(1-0.662939159101225)*(RANDBETWEEN(0,2)/1000*IF(RANDBETWEEN(0,1)&gt;0,-1,1))),"-")</f>
        <v>-1.931401765230024E-3</v>
      </c>
      <c r="R66" s="4">
        <f>IFERROR(IF(AND(ISNUMBER(nys_cluster!E66),ISNUMBER(nys_cluster!E65)),nys_cluster!E66-nys_cluster!E65,$P66),"-")</f>
        <v>-2.913392184960846E-3</v>
      </c>
    </row>
    <row r="67" spans="1:18" x14ac:dyDescent="0.3">
      <c r="A67" s="1">
        <f>nys_cluster!A67</f>
        <v>44176</v>
      </c>
      <c r="B67" s="7">
        <f>nys_cluster!B67</f>
        <v>212672</v>
      </c>
      <c r="C67" s="4">
        <f>nys_cluster!C67</f>
        <v>4.9818499849533557E-2</v>
      </c>
      <c r="D67" s="5">
        <f>IFERROR(IF(ISNUMBER(nys_cluster!D67),nys_cluster!D67,Q67+D66),"-")</f>
        <v>6.8199999999999997E-2</v>
      </c>
      <c r="E67" s="5">
        <f>IFERROR(IF(ISNUMBER(nys_cluster!E67),nys_cluster!E67,R67+E66),"-")</f>
        <v>4.5499999999999999E-2</v>
      </c>
      <c r="F67" s="7">
        <f>nys_cluster!F67</f>
        <v>10595</v>
      </c>
      <c r="G67" s="4">
        <f>nys_cluster!G67</f>
        <v>5.1074212121370345E-2</v>
      </c>
      <c r="H67" s="9">
        <f t="shared" ca="1" si="9"/>
        <v>6.6971284469016526E-2</v>
      </c>
      <c r="I67" s="9">
        <f t="shared" si="8"/>
        <v>4.6142364642339131E-2</v>
      </c>
      <c r="J67" s="6">
        <f>nys_cluster!J67</f>
        <v>3.8441659871133724E-2</v>
      </c>
      <c r="K67" s="6">
        <f>nys_cluster!K67</f>
        <v>5.3499999999999999E-2</v>
      </c>
      <c r="L67" s="7">
        <f>nys_cluster!L67</f>
        <v>87067</v>
      </c>
      <c r="M67" s="7">
        <f>nys_cluster!M67</f>
        <v>3347</v>
      </c>
      <c r="N67" s="4">
        <f>nys_cluster!N67</f>
        <v>3.8441659871133724E-2</v>
      </c>
      <c r="O67" s="4">
        <f>nys_cluster!O67</f>
        <v>4.03257422484826E-2</v>
      </c>
      <c r="P67" s="4">
        <f>IFERROR(nys_cluster!C67-nys_cluster!C66,"-")</f>
        <v>-1.7402167041679489E-3</v>
      </c>
      <c r="Q67" s="4">
        <f ca="1">IFERROR(IF(AND(ISNUMBER(nys_cluster!D67),ISNUMBER(nys_cluster!D66)),nys_cluster!D67-nys_cluster!D66,$P67*0.662939159101225+(1-0.662939159101225)*(RANDBETWEEN(0,2)/1000*IF(RANDBETWEEN(0,1)&gt;0,-1,1))),"-")</f>
        <v>-1.1536577985150054E-3</v>
      </c>
      <c r="R67" s="4">
        <f>IFERROR(IF(AND(ISNUMBER(nys_cluster!E67),ISNUMBER(nys_cluster!E66)),nys_cluster!E67-nys_cluster!E66,$P67),"-")</f>
        <v>-1.7402167041679489E-3</v>
      </c>
    </row>
    <row r="68" spans="1:18" x14ac:dyDescent="0.3">
      <c r="A68" s="1">
        <f>nys_cluster!A68</f>
        <v>44177</v>
      </c>
      <c r="B68" s="7">
        <f>nys_cluster!B68</f>
        <v>242927</v>
      </c>
      <c r="C68" s="4">
        <f>nys_cluster!C68</f>
        <v>4.5812116397106951E-2</v>
      </c>
      <c r="D68" s="5">
        <f ca="1">IFERROR(IF(ISNUMBER(nys_cluster!D68),nys_cluster!D68,Q68+D67),"-")</f>
        <v>6.6218133204808793E-2</v>
      </c>
      <c r="E68" s="5">
        <f>IFERROR(IF(ISNUMBER(nys_cluster!E68),nys_cluster!E68,R68+E67),"-")</f>
        <v>4.1493616547573393E-2</v>
      </c>
      <c r="F68" s="7">
        <f>nys_cluster!F68</f>
        <v>11129</v>
      </c>
      <c r="G68" s="4">
        <f>nys_cluster!G68</f>
        <v>5.031563760111038E-2</v>
      </c>
      <c r="H68" s="9">
        <f t="shared" ca="1" si="9"/>
        <v>6.7616732069703492E-2</v>
      </c>
      <c r="I68" s="9">
        <f t="shared" si="9"/>
        <v>4.5512881291992477E-2</v>
      </c>
      <c r="J68" s="6">
        <f>nys_cluster!J68</f>
        <v>3.6574167600227726E-2</v>
      </c>
      <c r="K68" s="6">
        <f>nys_cluster!K68</f>
        <v>6.2600000000000003E-2</v>
      </c>
      <c r="L68" s="7">
        <f>nys_cluster!L68</f>
        <v>108902</v>
      </c>
      <c r="M68" s="7">
        <f>nys_cluster!M68</f>
        <v>3983</v>
      </c>
      <c r="N68" s="4">
        <f>nys_cluster!N68</f>
        <v>3.6574167600227726E-2</v>
      </c>
      <c r="O68" s="4">
        <f>nys_cluster!O68</f>
        <v>3.9930593429533701E-2</v>
      </c>
      <c r="P68" s="4">
        <f>IFERROR(nys_cluster!C68-nys_cluster!C67,"-")</f>
        <v>-4.0063834524266054E-3</v>
      </c>
      <c r="Q68" s="4">
        <f ca="1">IFERROR(IF(AND(ISNUMBER(nys_cluster!D68),ISNUMBER(nys_cluster!D67)),nys_cluster!D68-nys_cluster!D67,$P68*0.662939159101225+(1-0.662939159101225)*(RANDBETWEEN(0,2)/1000*IF(RANDBETWEEN(0,1)&gt;0,-1,1))),"-")</f>
        <v>-1.9818667951912064E-3</v>
      </c>
      <c r="R68" s="4">
        <f>IFERROR(IF(AND(ISNUMBER(nys_cluster!E68),ISNUMBER(nys_cluster!E67)),nys_cluster!E68-nys_cluster!E67,$P68),"-")</f>
        <v>-4.0063834524266054E-3</v>
      </c>
    </row>
    <row r="69" spans="1:18" x14ac:dyDescent="0.3">
      <c r="A69" s="1">
        <f>nys_cluster!A69</f>
        <v>44178</v>
      </c>
      <c r="B69" s="7">
        <f>nys_cluster!B69</f>
        <v>205250</v>
      </c>
      <c r="C69" s="4">
        <f>nys_cluster!C69</f>
        <v>4.9666260657734468E-2</v>
      </c>
      <c r="D69" s="5">
        <f ca="1">IFERROR(IF(ISNUMBER(nys_cluster!D69),nys_cluster!D69,Q69+D68),"-")</f>
        <v>6.9447318041801556E-2</v>
      </c>
      <c r="E69" s="5">
        <f>IFERROR(IF(ISNUMBER(nys_cluster!E69),nys_cluster!E69,R69+E68),"-")</f>
        <v>4.534776080820091E-2</v>
      </c>
      <c r="F69" s="7">
        <f>nys_cluster!F69</f>
        <v>10194</v>
      </c>
      <c r="G69" s="4">
        <f>nys_cluster!G69</f>
        <v>5.0696804111725571E-2</v>
      </c>
      <c r="H69" s="9">
        <f t="shared" ca="1" si="9"/>
        <v>6.8652063218532289E-2</v>
      </c>
      <c r="I69" s="9">
        <f t="shared" si="9"/>
        <v>4.593398997887832E-2</v>
      </c>
      <c r="J69" s="6">
        <f>nys_cluster!J69</f>
        <v>3.7585535465924899E-2</v>
      </c>
      <c r="K69" s="6">
        <f>nys_cluster!K69</f>
        <v>5.5300000000000002E-2</v>
      </c>
      <c r="L69" s="7">
        <f>nys_cluster!L69</f>
        <v>89875</v>
      </c>
      <c r="M69" s="7">
        <f>nys_cluster!M69</f>
        <v>3378</v>
      </c>
      <c r="N69" s="4">
        <f>nys_cluster!N69</f>
        <v>3.7585535465924899E-2</v>
      </c>
      <c r="O69" s="4">
        <f>nys_cluster!O69</f>
        <v>4.011490954710157E-2</v>
      </c>
      <c r="P69" s="4">
        <f>IFERROR(nys_cluster!C69-nys_cluster!C68,"-")</f>
        <v>3.8541442606275164E-3</v>
      </c>
      <c r="Q69" s="4">
        <f ca="1">IFERROR(IF(AND(ISNUMBER(nys_cluster!D69),ISNUMBER(nys_cluster!D68)),nys_cluster!D69-nys_cluster!D68,$P69*0.662939159101225+(1-0.662939159101225)*(RANDBETWEEN(0,2)/1000*IF(RANDBETWEEN(0,1)&gt;0,-1,1))),"-")</f>
        <v>3.2291848369927685E-3</v>
      </c>
      <c r="R69" s="4">
        <f>IFERROR(IF(AND(ISNUMBER(nys_cluster!E69),ISNUMBER(nys_cluster!E68)),nys_cluster!E69-nys_cluster!E68,$P69),"-")</f>
        <v>3.8541442606275164E-3</v>
      </c>
    </row>
    <row r="70" spans="1:18" x14ac:dyDescent="0.3">
      <c r="A70" s="1">
        <f>nys_cluster!A70</f>
        <v>44179</v>
      </c>
      <c r="B70" s="7">
        <f>nys_cluster!B70</f>
        <v>159844</v>
      </c>
      <c r="C70" s="4">
        <f>nys_cluster!C70</f>
        <v>5.6580165661519979E-2</v>
      </c>
      <c r="D70" s="5">
        <f>IFERROR(IF(ISNUMBER(nys_cluster!D70),nys_cluster!D70,Q70+D69),"-")</f>
        <v>7.0800000000000002E-2</v>
      </c>
      <c r="E70" s="5">
        <f>IFERROR(IF(ISNUMBER(nys_cluster!E70),nys_cluster!E70,R70+E69),"-")</f>
        <v>5.21E-2</v>
      </c>
      <c r="F70" s="7">
        <f>nys_cluster!F70</f>
        <v>9044</v>
      </c>
      <c r="G70" s="4">
        <f>nys_cluster!G70</f>
        <v>5.1684970017990661E-2</v>
      </c>
      <c r="H70" s="9">
        <f t="shared" ca="1" si="9"/>
        <v>6.9380634647103714E-2</v>
      </c>
      <c r="I70" s="9">
        <f t="shared" si="9"/>
        <v>4.7276847121735459E-2</v>
      </c>
      <c r="J70" s="6">
        <f>nys_cluster!J70</f>
        <v>4.4509426476422788E-2</v>
      </c>
      <c r="K70" s="6">
        <f>nys_cluster!K70</f>
        <v>5.5E-2</v>
      </c>
      <c r="L70" s="7">
        <f>nys_cluster!L70</f>
        <v>68053</v>
      </c>
      <c r="M70" s="7">
        <f>nys_cluster!M70</f>
        <v>3029</v>
      </c>
      <c r="N70" s="4">
        <f>nys_cluster!N70</f>
        <v>4.4509426476422788E-2</v>
      </c>
      <c r="O70" s="4">
        <f>nys_cluster!O70</f>
        <v>4.0416501104762033E-2</v>
      </c>
      <c r="P70" s="4">
        <f>IFERROR(nys_cluster!C70-nys_cluster!C69,"-")</f>
        <v>6.9139050037855115E-3</v>
      </c>
      <c r="Q70" s="4">
        <f ca="1">IFERROR(IF(AND(ISNUMBER(nys_cluster!D70),ISNUMBER(nys_cluster!D69)),nys_cluster!D70-nys_cluster!D69,$P70*0.662939159101225+(1-0.662939159101225)*(RANDBETWEEN(0,2)/1000*IF(RANDBETWEEN(0,1)&gt;0,-1,1))),"-")</f>
        <v>3.9093766875177693E-3</v>
      </c>
      <c r="R70" s="4">
        <f>IFERROR(IF(AND(ISNUMBER(nys_cluster!E70),ISNUMBER(nys_cluster!E69)),nys_cluster!E70-nys_cluster!E69,$P70),"-")</f>
        <v>6.9139050037855115E-3</v>
      </c>
    </row>
    <row r="71" spans="1:18" x14ac:dyDescent="0.3">
      <c r="A71" s="1">
        <f>nys_cluster!A71</f>
        <v>44180</v>
      </c>
      <c r="B71" s="7">
        <f>nys_cluster!B71</f>
        <v>194188</v>
      </c>
      <c r="C71" s="4">
        <f>nys_cluster!C71</f>
        <v>5.331431396378767E-2</v>
      </c>
      <c r="D71" s="5">
        <f ca="1">IFERROR(IF(ISNUMBER(nys_cluster!D71),nys_cluster!D71,Q71+D70),"-")</f>
        <v>6.8297878180857266E-2</v>
      </c>
      <c r="E71" s="5">
        <f>IFERROR(IF(ISNUMBER(nys_cluster!E71),nys_cluster!E71,R71+E70),"-")</f>
        <v>4.8834148302267691E-2</v>
      </c>
      <c r="F71" s="7">
        <f>nys_cluster!F71</f>
        <v>10353</v>
      </c>
      <c r="G71" s="4">
        <f>nys_cluster!G71</f>
        <v>5.1243103543865083E-2</v>
      </c>
      <c r="H71" s="9">
        <f t="shared" ca="1" si="9"/>
        <v>6.8947418237462504E-2</v>
      </c>
      <c r="I71" s="9">
        <f t="shared" si="9"/>
        <v>4.6794590496154441E-2</v>
      </c>
      <c r="J71" s="6">
        <f>nys_cluster!J71</f>
        <v>4.5619092679599044E-2</v>
      </c>
      <c r="K71" s="6">
        <f>nys_cluster!K71</f>
        <v>5.5100000000000003E-2</v>
      </c>
      <c r="L71" s="7">
        <f>nys_cluster!L71</f>
        <v>90883</v>
      </c>
      <c r="M71" s="7">
        <f>nys_cluster!M71</f>
        <v>4146</v>
      </c>
      <c r="N71" s="4">
        <f>nys_cluster!N71</f>
        <v>4.5619092679599044E-2</v>
      </c>
      <c r="O71" s="4">
        <f>nys_cluster!O71</f>
        <v>4.0357021185216044E-2</v>
      </c>
      <c r="P71" s="4">
        <f>IFERROR(nys_cluster!C71-nys_cluster!C70,"-")</f>
        <v>-3.2658516977323096E-3</v>
      </c>
      <c r="Q71" s="4">
        <f ca="1">IFERROR(IF(AND(ISNUMBER(nys_cluster!D71),ISNUMBER(nys_cluster!D70)),nys_cluster!D71-nys_cluster!D70,$P71*0.662939159101225+(1-0.662939159101225)*(RANDBETWEEN(0,2)/1000*IF(RANDBETWEEN(0,1)&gt;0,-1,1))),"-")</f>
        <v>-2.5021218191427401E-3</v>
      </c>
      <c r="R71" s="4">
        <f>IFERROR(IF(AND(ISNUMBER(nys_cluster!E71),ISNUMBER(nys_cluster!E70)),nys_cluster!E71-nys_cluster!E70,$P71),"-")</f>
        <v>-3.2658516977323096E-3</v>
      </c>
    </row>
    <row r="72" spans="1:18" x14ac:dyDescent="0.3">
      <c r="A72" s="1">
        <f>nys_cluster!A72</f>
        <v>44181</v>
      </c>
      <c r="B72" s="7">
        <f>nys_cluster!B72</f>
        <v>160947</v>
      </c>
      <c r="C72" s="4">
        <f>nys_cluster!C72</f>
        <v>6.2119828266447963E-2</v>
      </c>
      <c r="D72" s="5">
        <f>IFERROR(IF(ISNUMBER(nys_cluster!D72),nys_cluster!D72,Q72+D71),"-")</f>
        <v>7.1099999999999997E-2</v>
      </c>
      <c r="E72" s="5">
        <f>IFERROR(IF(ISNUMBER(nys_cluster!E72),nys_cluster!E72,R72+E71),"-")</f>
        <v>5.8599999999999999E-2</v>
      </c>
      <c r="F72" s="7">
        <f>nys_cluster!F72</f>
        <v>9998</v>
      </c>
      <c r="G72" s="4">
        <f>nys_cluster!G72</f>
        <v>5.2060318925980571E-2</v>
      </c>
      <c r="H72" s="9">
        <f t="shared" ca="1" si="9"/>
        <v>6.8990275380319654E-2</v>
      </c>
      <c r="I72" s="9">
        <f t="shared" si="9"/>
        <v>4.8223161924725873E-2</v>
      </c>
      <c r="J72" s="6">
        <f>nys_cluster!J72</f>
        <v>4.9906716417910446E-2</v>
      </c>
      <c r="K72" s="6">
        <f>nys_cluster!K72</f>
        <v>5.7099999999999998E-2</v>
      </c>
      <c r="L72" s="7">
        <f>nys_cluster!L72</f>
        <v>70752</v>
      </c>
      <c r="M72" s="7">
        <f>nys_cluster!M72</f>
        <v>3531</v>
      </c>
      <c r="N72" s="4">
        <f>nys_cluster!N72</f>
        <v>4.9906716417910446E-2</v>
      </c>
      <c r="O72" s="4">
        <f>nys_cluster!O72</f>
        <v>4.1350222234086569E-2</v>
      </c>
      <c r="P72" s="4">
        <f>IFERROR(nys_cluster!C72-nys_cluster!C71,"-")</f>
        <v>8.8055143026602931E-3</v>
      </c>
      <c r="Q72" s="4">
        <f ca="1">IFERROR(IF(AND(ISNUMBER(nys_cluster!D72),ISNUMBER(nys_cluster!D71)),nys_cluster!D72-nys_cluster!D71,$P72*0.662939159101225+(1-0.662939159101225)*(RANDBETWEEN(0,2)/1000*IF(RANDBETWEEN(0,1)&gt;0,-1,1))),"-")</f>
        <v>6.1745810881581997E-3</v>
      </c>
      <c r="R72" s="4">
        <f>IFERROR(IF(AND(ISNUMBER(nys_cluster!E72),ISNUMBER(nys_cluster!E71)),nys_cluster!E72-nys_cluster!E71,$P72),"-")</f>
        <v>8.8055143026602931E-3</v>
      </c>
    </row>
    <row r="73" spans="1:18" x14ac:dyDescent="0.3">
      <c r="A73" s="1">
        <f>nys_cluster!A73</f>
        <v>44182</v>
      </c>
      <c r="B73" s="7">
        <f>nys_cluster!B73</f>
        <v>202772</v>
      </c>
      <c r="C73" s="4">
        <f>nys_cluster!C73</f>
        <v>5.382399936874914E-2</v>
      </c>
      <c r="D73" s="5">
        <f ca="1">IFERROR(IF(ISNUMBER(nys_cluster!D73),nys_cluster!D73,Q73+D72),"-")</f>
        <v>6.5937431007410674E-2</v>
      </c>
      <c r="E73" s="5">
        <f>IFERROR(IF(ISNUMBER(nys_cluster!E73),nys_cluster!E73,R73+E72),"-")</f>
        <v>5.0304171102301176E-2</v>
      </c>
      <c r="F73" s="7">
        <f>nys_cluster!F73</f>
        <v>10914</v>
      </c>
      <c r="G73" s="4">
        <f>nys_cluster!G73</f>
        <v>5.2391556651675615E-2</v>
      </c>
      <c r="H73" s="9">
        <f t="shared" ca="1" si="9"/>
        <v>6.8571537204982616E-2</v>
      </c>
      <c r="I73" s="9">
        <f t="shared" si="9"/>
        <v>4.8882813822906164E-2</v>
      </c>
      <c r="J73" s="6">
        <f>nys_cluster!J73</f>
        <v>4.1930635838150286E-2</v>
      </c>
      <c r="K73" s="6">
        <f>nys_cluster!K73</f>
        <v>0.06</v>
      </c>
      <c r="L73" s="7">
        <f>nys_cluster!L73</f>
        <v>86500</v>
      </c>
      <c r="M73" s="7">
        <f>nys_cluster!M73</f>
        <v>3627</v>
      </c>
      <c r="N73" s="4">
        <f>nys_cluster!N73</f>
        <v>4.1930635838150286E-2</v>
      </c>
      <c r="O73" s="4">
        <f>nys_cluster!O73</f>
        <v>4.159413453105483E-2</v>
      </c>
      <c r="P73" s="4">
        <f>IFERROR(nys_cluster!C73-nys_cluster!C72,"-")</f>
        <v>-8.2958288976988231E-3</v>
      </c>
      <c r="Q73" s="4">
        <f ca="1">IFERROR(IF(AND(ISNUMBER(nys_cluster!D73),ISNUMBER(nys_cluster!D72)),nys_cluster!D73-nys_cluster!D72,$P73*0.662939159101225+(1-0.662939159101225)*(RANDBETWEEN(0,2)/1000*IF(RANDBETWEEN(0,1)&gt;0,-1,1))),"-")</f>
        <v>-5.1625689925893252E-3</v>
      </c>
      <c r="R73" s="4">
        <f>IFERROR(IF(AND(ISNUMBER(nys_cluster!E73),ISNUMBER(nys_cluster!E72)),nys_cluster!E73-nys_cluster!E72,$P73),"-")</f>
        <v>-8.2958288976988231E-3</v>
      </c>
    </row>
    <row r="74" spans="1:18" x14ac:dyDescent="0.3">
      <c r="A74" s="1">
        <f>nys_cluster!A74</f>
        <v>44183</v>
      </c>
      <c r="B74" s="7">
        <f>nys_cluster!B74</f>
        <v>249385</v>
      </c>
      <c r="C74" s="4">
        <f>nys_cluster!C74</f>
        <v>5.0913246586603046E-2</v>
      </c>
      <c r="D74" s="5">
        <f>IFERROR(IF(ISNUMBER(nys_cluster!D74),nys_cluster!D74,Q74+D73),"-")</f>
        <v>6.4699999999999994E-2</v>
      </c>
      <c r="E74" s="5">
        <f>IFERROR(IF(ISNUMBER(nys_cluster!E74),nys_cluster!E74,R74+E73),"-")</f>
        <v>4.5999999999999999E-2</v>
      </c>
      <c r="F74" s="7">
        <f>nys_cluster!F74</f>
        <v>12697</v>
      </c>
      <c r="G74" s="4">
        <f>nys_cluster!G74</f>
        <v>5.251771162986562E-2</v>
      </c>
      <c r="H74" s="9">
        <f t="shared" ca="1" si="9"/>
        <v>6.8071537204982616E-2</v>
      </c>
      <c r="I74" s="9">
        <f t="shared" si="9"/>
        <v>4.8954242394334734E-2</v>
      </c>
      <c r="J74" s="6">
        <f>nys_cluster!J74</f>
        <v>3.8235669060468276E-2</v>
      </c>
      <c r="K74" s="6">
        <f>nys_cluster!K74</f>
        <v>6.1600000000000002E-2</v>
      </c>
      <c r="L74" s="7">
        <f>nys_cluster!L74</f>
        <v>117665</v>
      </c>
      <c r="M74" s="7">
        <f>nys_cluster!M74</f>
        <v>4499</v>
      </c>
      <c r="N74" s="4">
        <f>nys_cluster!N74</f>
        <v>3.8235669060468276E-2</v>
      </c>
      <c r="O74" s="4">
        <f>nys_cluster!O74</f>
        <v>4.1403347928489008E-2</v>
      </c>
      <c r="P74" s="4">
        <f>IFERROR(nys_cluster!C74-nys_cluster!C73,"-")</f>
        <v>-2.9107527821460935E-3</v>
      </c>
      <c r="Q74" s="4">
        <f ca="1">IFERROR(IF(AND(ISNUMBER(nys_cluster!D74),ISNUMBER(nys_cluster!D73)),nys_cluster!D74-nys_cluster!D73,$P74*0.662939159101225+(1-0.662939159101225)*(RANDBETWEEN(0,2)/1000*IF(RANDBETWEEN(0,1)&gt;0,-1,1))),"-")</f>
        <v>-2.6037736835450324E-3</v>
      </c>
      <c r="R74" s="4">
        <f>IFERROR(IF(AND(ISNUMBER(nys_cluster!E74),ISNUMBER(nys_cluster!E73)),nys_cluster!E74-nys_cluster!E73,$P74),"-")</f>
        <v>-2.9107527821460935E-3</v>
      </c>
    </row>
    <row r="75" spans="1:18" x14ac:dyDescent="0.3">
      <c r="A75" s="1">
        <f>nys_cluster!A75</f>
        <v>44184</v>
      </c>
      <c r="B75" s="7">
        <f>nys_cluster!B75</f>
        <v>191476</v>
      </c>
      <c r="C75" s="4">
        <f>nys_cluster!C75</f>
        <v>5.1802836909064322E-2</v>
      </c>
      <c r="D75" s="5">
        <f ca="1">IFERROR(IF(ISNUMBER(nys_cluster!D75),nys_cluster!D75,Q75+D74),"-")</f>
        <v>6.5289744260317056E-2</v>
      </c>
      <c r="E75" s="5">
        <f>IFERROR(IF(ISNUMBER(nys_cluster!E75),nys_cluster!E75,R75+E74),"-")</f>
        <v>4.6889590322461275E-2</v>
      </c>
      <c r="F75" s="7">
        <f>nys_cluster!F75</f>
        <v>9919</v>
      </c>
      <c r="G75" s="4">
        <f>nys_cluster!G75</f>
        <v>5.3611729045900537E-2</v>
      </c>
      <c r="H75" s="9">
        <f t="shared" ca="1" si="9"/>
        <v>6.793891021291236E-2</v>
      </c>
      <c r="I75" s="9">
        <f t="shared" si="9"/>
        <v>4.9725095790747291E-2</v>
      </c>
      <c r="J75" s="6">
        <f>nys_cluster!J75</f>
        <v>4.103287536800785E-2</v>
      </c>
      <c r="K75" s="6">
        <f>nys_cluster!K75</f>
        <v>6.2199999999999998E-2</v>
      </c>
      <c r="L75" s="7">
        <f>nys_cluster!L75</f>
        <v>81520</v>
      </c>
      <c r="M75" s="7">
        <f>nys_cluster!M75</f>
        <v>3345</v>
      </c>
      <c r="N75" s="4">
        <f>nys_cluster!N75</f>
        <v>4.103287536800785E-2</v>
      </c>
      <c r="O75" s="4">
        <f>nys_cluster!O75</f>
        <v>4.222236174262451E-2</v>
      </c>
      <c r="P75" s="4">
        <f>IFERROR(nys_cluster!C75-nys_cluster!C74,"-")</f>
        <v>8.8959032246127556E-4</v>
      </c>
      <c r="Q75" s="4">
        <f ca="1">IFERROR(IF(AND(ISNUMBER(nys_cluster!D75),ISNUMBER(nys_cluster!D74)),nys_cluster!D75-nys_cluster!D74,$P75*0.662939159101225+(1-0.662939159101225)*(RANDBETWEEN(0,2)/1000*IF(RANDBETWEEN(0,1)&gt;0,-1,1))),"-")</f>
        <v>5.8974426031706566E-4</v>
      </c>
      <c r="R75" s="4">
        <f>IFERROR(IF(AND(ISNUMBER(nys_cluster!E75),ISNUMBER(nys_cluster!E74)),nys_cluster!E75-nys_cluster!E74,$P75),"-")</f>
        <v>8.8959032246127556E-4</v>
      </c>
    </row>
    <row r="76" spans="1:18" x14ac:dyDescent="0.3">
      <c r="A76" s="1">
        <f>nys_cluster!A76</f>
        <v>44185</v>
      </c>
      <c r="B76" s="7">
        <f>nys_cluster!B76</f>
        <v>197251</v>
      </c>
      <c r="C76" s="4">
        <f>nys_cluster!C76</f>
        <v>5.047883153951057E-2</v>
      </c>
      <c r="D76" s="5">
        <f ca="1">IFERROR(IF(ISNUMBER(nys_cluster!D76),nys_cluster!D76,Q76+D75),"-")</f>
        <v>6.5086130935777142E-2</v>
      </c>
      <c r="E76" s="5">
        <f>IFERROR(IF(ISNUMBER(nys_cluster!E76),nys_cluster!E76,R76+E75),"-")</f>
        <v>4.5565584952907523E-2</v>
      </c>
      <c r="F76" s="7">
        <f>nys_cluster!F76</f>
        <v>9957</v>
      </c>
      <c r="G76" s="4">
        <f>nys_cluster!G76</f>
        <v>5.3753218429885619E-2</v>
      </c>
      <c r="H76" s="9">
        <f t="shared" ca="1" si="9"/>
        <v>6.7315883483480304E-2</v>
      </c>
      <c r="I76" s="9">
        <f t="shared" si="9"/>
        <v>4.9756213525705376E-2</v>
      </c>
      <c r="J76" s="6">
        <f>nys_cluster!J76</f>
        <v>3.8458346670460337E-2</v>
      </c>
      <c r="K76" s="6">
        <f>nys_cluster!K76</f>
        <v>6.25E-2</v>
      </c>
      <c r="L76" s="7">
        <f>nys_cluster!L76</f>
        <v>84351</v>
      </c>
      <c r="M76" s="7">
        <f>nys_cluster!M76</f>
        <v>3244</v>
      </c>
      <c r="N76" s="4">
        <f>nys_cluster!N76</f>
        <v>3.8458346670460337E-2</v>
      </c>
      <c r="O76" s="4">
        <f>nys_cluster!O76</f>
        <v>4.2387831735931865E-2</v>
      </c>
      <c r="P76" s="4">
        <f>IFERROR(nys_cluster!C76-nys_cluster!C75,"-")</f>
        <v>-1.3240053695537518E-3</v>
      </c>
      <c r="Q76" s="4">
        <f ca="1">IFERROR(IF(AND(ISNUMBER(nys_cluster!D76),ISNUMBER(nys_cluster!D75)),nys_cluster!D76-nys_cluster!D75,$P76*0.662939159101225+(1-0.662939159101225)*(RANDBETWEEN(0,2)/1000*IF(RANDBETWEEN(0,1)&gt;0,-1,1))),"-")</f>
        <v>-2.0361332453992104E-4</v>
      </c>
      <c r="R76" s="4">
        <f>IFERROR(IF(AND(ISNUMBER(nys_cluster!E76),ISNUMBER(nys_cluster!E75)),nys_cluster!E76-nys_cluster!E75,$P76),"-")</f>
        <v>-1.3240053695537518E-3</v>
      </c>
    </row>
    <row r="77" spans="1:18" x14ac:dyDescent="0.3">
      <c r="A77" s="1">
        <f>nys_cluster!A77</f>
        <v>44186</v>
      </c>
      <c r="B77" s="7">
        <f>nys_cluster!B77</f>
        <v>156510</v>
      </c>
      <c r="C77" s="4">
        <f>nys_cluster!C77</f>
        <v>5.7549038400102233E-2</v>
      </c>
      <c r="D77" s="5">
        <f>IFERROR(IF(ISNUMBER(nys_cluster!D77),nys_cluster!D77,Q77+D76),"-")</f>
        <v>7.1599999999999997E-2</v>
      </c>
      <c r="E77" s="5">
        <f>IFERROR(IF(ISNUMBER(nys_cluster!E77),nys_cluster!E77,R77+E76),"-")</f>
        <v>5.28E-2</v>
      </c>
      <c r="F77" s="7">
        <f>nys_cluster!F77</f>
        <v>9007</v>
      </c>
      <c r="G77" s="4">
        <f>nys_cluster!G77</f>
        <v>5.3858364589594754E-2</v>
      </c>
      <c r="H77" s="9">
        <f t="shared" ca="1" si="9"/>
        <v>6.7430169197766024E-2</v>
      </c>
      <c r="I77" s="9">
        <f t="shared" si="9"/>
        <v>4.9856213525705385E-2</v>
      </c>
      <c r="J77" s="6">
        <f>nys_cluster!J77</f>
        <v>4.7867611208305849E-2</v>
      </c>
      <c r="K77" s="6">
        <f>nys_cluster!K77</f>
        <v>6.0499999999999998E-2</v>
      </c>
      <c r="L77" s="7">
        <f>nys_cluster!L77</f>
        <v>69734</v>
      </c>
      <c r="M77" s="7">
        <f>nys_cluster!M77</f>
        <v>3338</v>
      </c>
      <c r="N77" s="4">
        <f>nys_cluster!N77</f>
        <v>4.7867611208305849E-2</v>
      </c>
      <c r="O77" s="4">
        <f>nys_cluster!O77</f>
        <v>4.2783149458351696E-2</v>
      </c>
      <c r="P77" s="4">
        <f>IFERROR(nys_cluster!C77-nys_cluster!C76,"-")</f>
        <v>7.0702068605916629E-3</v>
      </c>
      <c r="Q77" s="4">
        <f ca="1">IFERROR(IF(AND(ISNUMBER(nys_cluster!D77),ISNUMBER(nys_cluster!D76)),nys_cluster!D77-nys_cluster!D76,$P77*0.662939159101225+(1-0.662939159101225)*(RANDBETWEEN(0,2)/1000*IF(RANDBETWEEN(0,1)&gt;0,-1,1))),"-")</f>
        <v>4.6871169908323492E-3</v>
      </c>
      <c r="R77" s="4">
        <f>IFERROR(IF(AND(ISNUMBER(nys_cluster!E77),ISNUMBER(nys_cluster!E76)),nys_cluster!E77-nys_cluster!E76,$P77),"-")</f>
        <v>7.0702068605916629E-3</v>
      </c>
    </row>
    <row r="78" spans="1:18" x14ac:dyDescent="0.3">
      <c r="A78" s="1">
        <f>nys_cluster!A78</f>
        <v>44187</v>
      </c>
      <c r="B78" s="7">
        <f>nys_cluster!B78</f>
        <v>164868</v>
      </c>
      <c r="C78" s="4">
        <f>nys_cluster!C78</f>
        <v>5.8931994080112578E-2</v>
      </c>
      <c r="D78" s="5">
        <f>IFERROR(IF(ISNUMBER(nys_cluster!D78),nys_cluster!D78,Q78+D77),"-")</f>
        <v>6.8099999999999994E-2</v>
      </c>
      <c r="E78" s="5">
        <f>IFERROR(IF(ISNUMBER(nys_cluster!E78),nys_cluster!E78,R78+E77),"-")</f>
        <v>5.5800000000000002E-2</v>
      </c>
      <c r="F78" s="7">
        <f>nys_cluster!F78</f>
        <v>9716</v>
      </c>
      <c r="G78" s="4">
        <f>nys_cluster!G78</f>
        <v>5.4570366434932051E-2</v>
      </c>
      <c r="H78" s="9">
        <f t="shared" ca="1" si="9"/>
        <v>6.7401900886214977E-2</v>
      </c>
      <c r="I78" s="9">
        <f t="shared" si="9"/>
        <v>5.0851335196810003E-2</v>
      </c>
      <c r="J78" s="6">
        <f>nys_cluster!J78</f>
        <v>4.8727529080014098E-2</v>
      </c>
      <c r="K78" s="6">
        <f>nys_cluster!K78</f>
        <v>5.8799999999999998E-2</v>
      </c>
      <c r="L78" s="7">
        <f>nys_cluster!L78</f>
        <v>70925</v>
      </c>
      <c r="M78" s="7">
        <f>nys_cluster!M78</f>
        <v>3456</v>
      </c>
      <c r="N78" s="4">
        <f>nys_cluster!N78</f>
        <v>4.8727529080014098E-2</v>
      </c>
      <c r="O78" s="4">
        <f>nys_cluster!O78</f>
        <v>4.3064974107700271E-2</v>
      </c>
      <c r="P78" s="4">
        <f>IFERROR(nys_cluster!C78-nys_cluster!C77,"-")</f>
        <v>1.3829556800103449E-3</v>
      </c>
      <c r="Q78" s="4">
        <f ca="1">IFERROR(IF(AND(ISNUMBER(nys_cluster!D78),ISNUMBER(nys_cluster!D77)),nys_cluster!D78-nys_cluster!D77,$P78*0.662939159101225+(1-0.662939159101225)*(RANDBETWEEN(0,2)/1000*IF(RANDBETWEEN(0,1)&gt;0,-1,1))),"-")</f>
        <v>-3.5000000000000031E-3</v>
      </c>
      <c r="R78" s="4">
        <f>IFERROR(IF(AND(ISNUMBER(nys_cluster!E78),ISNUMBER(nys_cluster!E77)),nys_cluster!E78-nys_cluster!E77,$P78),"-")</f>
        <v>3.0000000000000027E-3</v>
      </c>
    </row>
    <row r="79" spans="1:18" x14ac:dyDescent="0.3">
      <c r="A79" s="1">
        <f>nys_cluster!A79</f>
        <v>44188</v>
      </c>
      <c r="B79" s="7">
        <f>nys_cluster!B79</f>
        <v>204361</v>
      </c>
      <c r="C79" s="4">
        <f>nys_cluster!C79</f>
        <v>5.8411340715694288E-2</v>
      </c>
      <c r="D79" s="5">
        <f>IFERROR(IF(ISNUMBER(nys_cluster!D79),nys_cluster!D79,Q79+D78),"-")</f>
        <v>7.0900000000000005E-2</v>
      </c>
      <c r="E79" s="5">
        <f>IFERROR(IF(ISNUMBER(nys_cluster!E79),nys_cluster!E79,R79+E78),"-")</f>
        <v>5.3699999999999998E-2</v>
      </c>
      <c r="F79" s="7">
        <f>nys_cluster!F79</f>
        <v>11937</v>
      </c>
      <c r="G79" s="4">
        <f>nys_cluster!G79</f>
        <v>5.4255635972759127E-2</v>
      </c>
      <c r="H79" s="9">
        <f t="shared" ca="1" si="9"/>
        <v>6.7373329457643544E-2</v>
      </c>
      <c r="I79" s="9">
        <f t="shared" si="9"/>
        <v>5.0151335196809997E-2</v>
      </c>
      <c r="J79" s="6">
        <f>nys_cluster!J79</f>
        <v>4.6406740809915949E-2</v>
      </c>
      <c r="K79" s="6">
        <f>nys_cluster!K79</f>
        <v>6.1899999999999997E-2</v>
      </c>
      <c r="L79" s="7">
        <f>nys_cluster!L79</f>
        <v>94232</v>
      </c>
      <c r="M79" s="7">
        <f>nys_cluster!M79</f>
        <v>4373</v>
      </c>
      <c r="N79" s="4">
        <f>nys_cluster!N79</f>
        <v>4.6406740809915949E-2</v>
      </c>
      <c r="O79" s="4">
        <f>nys_cluster!O79</f>
        <v>4.2785327816414212E-2</v>
      </c>
      <c r="P79" s="4">
        <f>IFERROR(nys_cluster!C79-nys_cluster!C78,"-")</f>
        <v>-5.2065336441829008E-4</v>
      </c>
      <c r="Q79" s="4">
        <f ca="1">IFERROR(IF(AND(ISNUMBER(nys_cluster!D79),ISNUMBER(nys_cluster!D78)),nys_cluster!D79-nys_cluster!D78,$P79*0.662939159101225+(1-0.662939159101225)*(RANDBETWEEN(0,2)/1000*IF(RANDBETWEEN(0,1)&gt;0,-1,1))),"-")</f>
        <v>2.8000000000000108E-3</v>
      </c>
      <c r="R79" s="4">
        <f>IFERROR(IF(AND(ISNUMBER(nys_cluster!E79),ISNUMBER(nys_cluster!E78)),nys_cluster!E79-nys_cluster!E78,$P79),"-")</f>
        <v>-2.1000000000000046E-3</v>
      </c>
    </row>
    <row r="80" spans="1:18" x14ac:dyDescent="0.3">
      <c r="A80" s="1">
        <f>nys_cluster!A80</f>
        <v>44189</v>
      </c>
      <c r="B80" s="7">
        <f>nys_cluster!B80</f>
        <v>226296</v>
      </c>
      <c r="C80" s="4">
        <f>nys_cluster!C80</f>
        <v>5.5537879591331704E-2</v>
      </c>
      <c r="D80" s="5">
        <f ca="1">IFERROR(IF(ISNUMBER(nys_cluster!D80),nys_cluster!D80,Q80+D79),"-")</f>
        <v>6.8320948416707467E-2</v>
      </c>
      <c r="E80" s="5">
        <f>IFERROR(IF(ISNUMBER(nys_cluster!E80),nys_cluster!E80,R80+E79),"-")</f>
        <v>5.0826538875637414E-2</v>
      </c>
      <c r="F80" s="7">
        <f>nys_cluster!F80</f>
        <v>12568</v>
      </c>
      <c r="G80" s="4">
        <f>nys_cluster!G80</f>
        <v>5.4527326966140988E-2</v>
      </c>
      <c r="H80" s="9">
        <f t="shared" ca="1" si="9"/>
        <v>6.7713831944685957E-2</v>
      </c>
      <c r="I80" s="9">
        <f t="shared" si="9"/>
        <v>5.0225959164429457E-2</v>
      </c>
      <c r="J80" s="6">
        <f>nys_cluster!J80</f>
        <v>4.553090085162903E-2</v>
      </c>
      <c r="K80" s="6">
        <f>nys_cluster!K80</f>
        <v>6.2899999999999998E-2</v>
      </c>
      <c r="L80" s="7">
        <f>nys_cluster!L80</f>
        <v>102392</v>
      </c>
      <c r="M80" s="7">
        <f>nys_cluster!M80</f>
        <v>4662</v>
      </c>
      <c r="N80" s="4">
        <f>nys_cluster!N80</f>
        <v>4.553090085162903E-2</v>
      </c>
      <c r="O80" s="4">
        <f>nys_cluster!O80</f>
        <v>4.3357242610164957E-2</v>
      </c>
      <c r="P80" s="4">
        <f>IFERROR(nys_cluster!C80-nys_cluster!C79,"-")</f>
        <v>-2.8734611243625835E-3</v>
      </c>
      <c r="Q80" s="4">
        <f ca="1">IFERROR(IF(AND(ISNUMBER(nys_cluster!D80),ISNUMBER(nys_cluster!D79)),nys_cluster!D80-nys_cluster!D79,$P80*0.662939159101225+(1-0.662939159101225)*(RANDBETWEEN(0,2)/1000*IF(RANDBETWEEN(0,1)&gt;0,-1,1))),"-")</f>
        <v>-2.5790515832925416E-3</v>
      </c>
      <c r="R80" s="4">
        <f>IFERROR(IF(AND(ISNUMBER(nys_cluster!E80),ISNUMBER(nys_cluster!E79)),nys_cluster!E80-nys_cluster!E79,$P80),"-")</f>
        <v>-2.8734611243625835E-3</v>
      </c>
    </row>
    <row r="81" spans="1:18" x14ac:dyDescent="0.3">
      <c r="A81" s="1">
        <f>nys_cluster!A81</f>
        <v>44190</v>
      </c>
      <c r="B81" s="7">
        <f>nys_cluster!B81</f>
        <v>226560</v>
      </c>
      <c r="C81" s="4">
        <f>nys_cluster!C81</f>
        <v>5.4934675141242936E-2</v>
      </c>
      <c r="D81" s="5">
        <f ca="1">IFERROR(IF(ISNUMBER(nys_cluster!D81),nys_cluster!D81,Q81+D80),"-")</f>
        <v>6.8595182247597059E-2</v>
      </c>
      <c r="E81" s="5">
        <f>IFERROR(IF(ISNUMBER(nys_cluster!E81),nys_cluster!E81,R81+E80),"-")</f>
        <v>5.0223334425548646E-2</v>
      </c>
      <c r="F81" s="7">
        <f>nys_cluster!F81</f>
        <v>12446</v>
      </c>
      <c r="G81" s="4">
        <f>nys_cluster!G81</f>
        <v>5.5253992841481379E-2</v>
      </c>
      <c r="H81" s="9">
        <f t="shared" ref="H81:I86" ca="1" si="10">IFERROR(SUM(D75:D81)/COUNT(D75:D81),"-")</f>
        <v>6.8270286551485551E-2</v>
      </c>
      <c r="I81" s="9">
        <f t="shared" si="10"/>
        <v>5.0829292653793559E-2</v>
      </c>
      <c r="J81" s="6">
        <f>nys_cluster!J81</f>
        <v>4.4855732521750354E-2</v>
      </c>
      <c r="K81" s="6">
        <f>nys_cluster!K81</f>
        <v>6.6900000000000001E-2</v>
      </c>
      <c r="L81" s="7">
        <f>nys_cluster!L81</f>
        <v>92987</v>
      </c>
      <c r="M81" s="7">
        <f>nys_cluster!M81</f>
        <v>4171</v>
      </c>
      <c r="N81" s="4">
        <f>nys_cluster!N81</f>
        <v>4.4855732521750354E-2</v>
      </c>
      <c r="O81" s="4">
        <f>nys_cluster!O81</f>
        <v>4.4601864324044144E-2</v>
      </c>
      <c r="P81" s="4">
        <f>IFERROR(nys_cluster!C81-nys_cluster!C80,"-")</f>
        <v>-6.0320445008876789E-4</v>
      </c>
      <c r="Q81" s="4">
        <f ca="1">IFERROR(IF(AND(ISNUMBER(nys_cluster!D81),ISNUMBER(nys_cluster!D80)),nys_cluster!D81-nys_cluster!D80,$P81*0.662939159101225+(1-0.662939159101225)*(RANDBETWEEN(0,2)/1000*IF(RANDBETWEEN(0,1)&gt;0,-1,1))),"-")</f>
        <v>2.7423383088958525E-4</v>
      </c>
      <c r="R81" s="4">
        <f>IFERROR(IF(AND(ISNUMBER(nys_cluster!E81),ISNUMBER(nys_cluster!E80)),nys_cluster!E81-nys_cluster!E80,$P81),"-")</f>
        <v>-6.0320445008876789E-4</v>
      </c>
    </row>
    <row r="82" spans="1:18" x14ac:dyDescent="0.3">
      <c r="A82" s="1">
        <f>nys_cluster!A82</f>
        <v>44191</v>
      </c>
      <c r="B82" s="7">
        <f>nys_cluster!B82</f>
        <v>201442</v>
      </c>
      <c r="C82" s="4">
        <f>nys_cluster!C82</f>
        <v>5.3643232295151957E-2</v>
      </c>
      <c r="D82" s="5">
        <f ca="1">IFERROR(IF(ISNUMBER(nys_cluster!D82),nys_cluster!D82,Q82+D81),"-")</f>
        <v>6.7401973372283444E-2</v>
      </c>
      <c r="E82" s="5">
        <f>IFERROR(IF(ISNUMBER(nys_cluster!E82),nys_cluster!E82,R82+E81),"-")</f>
        <v>4.8931891579457668E-2</v>
      </c>
      <c r="F82" s="7">
        <f>nys_cluster!F82</f>
        <v>10806</v>
      </c>
      <c r="G82" s="4">
        <f>nys_cluster!G82</f>
        <v>5.5498196455643266E-2</v>
      </c>
      <c r="H82" s="9">
        <f t="shared" ca="1" si="10"/>
        <v>6.8572033567480734E-2</v>
      </c>
      <c r="I82" s="9">
        <f t="shared" si="10"/>
        <v>5.1121049976221612E-2</v>
      </c>
      <c r="J82" s="6">
        <f>nys_cluster!J82</f>
        <v>4.2673438513075423E-2</v>
      </c>
      <c r="K82" s="6">
        <f>nys_cluster!K82</f>
        <v>6.7799999999999999E-2</v>
      </c>
      <c r="L82" s="7">
        <f>nys_cluster!L82</f>
        <v>92540</v>
      </c>
      <c r="M82" s="7">
        <f>nys_cluster!M82</f>
        <v>3949</v>
      </c>
      <c r="N82" s="4">
        <f>nys_cluster!N82</f>
        <v>4.2673438513075423E-2</v>
      </c>
      <c r="O82" s="4">
        <f>nys_cluster!O82</f>
        <v>4.4787132243342374E-2</v>
      </c>
      <c r="P82" s="4">
        <f>IFERROR(nys_cluster!C82-nys_cluster!C81,"-")</f>
        <v>-1.2914428460909788E-3</v>
      </c>
      <c r="Q82" s="4">
        <f ca="1">IFERROR(IF(AND(ISNUMBER(nys_cluster!D82),ISNUMBER(nys_cluster!D81)),nys_cluster!D82-nys_cluster!D81,$P82*0.662939159101225+(1-0.662939159101225)*(RANDBETWEEN(0,2)/1000*IF(RANDBETWEEN(0,1)&gt;0,-1,1))),"-")</f>
        <v>-1.1932088753136211E-3</v>
      </c>
      <c r="R82" s="4">
        <f>IFERROR(IF(AND(ISNUMBER(nys_cluster!E82),ISNUMBER(nys_cluster!E81)),nys_cluster!E82-nys_cluster!E81,$P82),"-")</f>
        <v>-1.2914428460909788E-3</v>
      </c>
    </row>
    <row r="83" spans="1:18" x14ac:dyDescent="0.3">
      <c r="A83" s="1">
        <f>nys_cluster!A83</f>
        <v>44192</v>
      </c>
      <c r="B83" s="7">
        <f>nys_cluster!B83</f>
        <v>130299</v>
      </c>
      <c r="C83" s="4">
        <f>nys_cluster!C83</f>
        <v>5.8503902562567635E-2</v>
      </c>
      <c r="D83" s="5">
        <f ca="1">IFERROR(IF(ISNUMBER(nys_cluster!D83),nys_cluster!D83,Q83+D82),"-")</f>
        <v>6.9950180350234772E-2</v>
      </c>
      <c r="E83" s="5">
        <f>IFERROR(IF(ISNUMBER(nys_cluster!E83),nys_cluster!E83,R83+E82),"-")</f>
        <v>5.3792561846873345E-2</v>
      </c>
      <c r="F83" s="7">
        <f>nys_cluster!F83</f>
        <v>7623</v>
      </c>
      <c r="G83" s="4">
        <f>nys_cluster!G83</f>
        <v>5.6552670460095732E-2</v>
      </c>
      <c r="H83" s="9">
        <f t="shared" ca="1" si="10"/>
        <v>6.9266897769546101E-2</v>
      </c>
      <c r="I83" s="9">
        <f t="shared" si="10"/>
        <v>5.2296332389645303E-2</v>
      </c>
      <c r="J83" s="6">
        <f>nys_cluster!J83</f>
        <v>5.2377441946185037E-2</v>
      </c>
      <c r="K83" s="6">
        <f>nys_cluster!K83</f>
        <v>7.0699999999999999E-2</v>
      </c>
      <c r="L83" s="7">
        <f>nys_cluster!L83</f>
        <v>54260</v>
      </c>
      <c r="M83" s="7">
        <f>nys_cluster!M83</f>
        <v>2842</v>
      </c>
      <c r="N83" s="4">
        <f>nys_cluster!N83</f>
        <v>5.2377441946185037E-2</v>
      </c>
      <c r="O83" s="4">
        <f>nys_cluster!O83</f>
        <v>4.6425910201535345E-2</v>
      </c>
      <c r="P83" s="4">
        <f>IFERROR(nys_cluster!C83-nys_cluster!C82,"-")</f>
        <v>4.8606702674156774E-3</v>
      </c>
      <c r="Q83" s="4">
        <f ca="1">IFERROR(IF(AND(ISNUMBER(nys_cluster!D83),ISNUMBER(nys_cluster!D82)),nys_cluster!D83-nys_cluster!D82,$P83*0.662939159101225+(1-0.662939159101225)*(RANDBETWEEN(0,2)/1000*IF(RANDBETWEEN(0,1)&gt;0,-1,1))),"-")</f>
        <v>2.5482069779513257E-3</v>
      </c>
      <c r="R83" s="4">
        <f>IFERROR(IF(AND(ISNUMBER(nys_cluster!E83),ISNUMBER(nys_cluster!E82)),nys_cluster!E83-nys_cluster!E82,$P83),"-")</f>
        <v>4.8606702674156774E-3</v>
      </c>
    </row>
    <row r="84" spans="1:18" x14ac:dyDescent="0.3">
      <c r="A84" s="1">
        <f>nys_cluster!A84</f>
        <v>44193</v>
      </c>
      <c r="B84" s="7">
        <f>nys_cluster!B84</f>
        <v>124866</v>
      </c>
      <c r="C84" s="4">
        <f>nys_cluster!C84</f>
        <v>8.3345346211138344E-2</v>
      </c>
      <c r="D84" s="5">
        <f>IFERROR(IF(ISNUMBER(nys_cluster!D84),nys_cluster!D84,Q84+D83),"-")</f>
        <v>9.6600000000000005E-2</v>
      </c>
      <c r="E84" s="5">
        <f>IFERROR(IF(ISNUMBER(nys_cluster!E84),nys_cluster!E84,R84+E83),"-")</f>
        <v>7.8299999999999995E-2</v>
      </c>
      <c r="F84" s="7">
        <f>nys_cluster!F84</f>
        <v>10407</v>
      </c>
      <c r="G84" s="4">
        <f>nys_cluster!G84</f>
        <v>5.904705746184382E-2</v>
      </c>
      <c r="H84" s="9">
        <f t="shared" ca="1" si="10"/>
        <v>7.2838326340974674E-2</v>
      </c>
      <c r="I84" s="9">
        <f t="shared" si="10"/>
        <v>5.5939189532502438E-2</v>
      </c>
      <c r="J84" s="6">
        <f>nys_cluster!J84</f>
        <v>6.7217431122643667E-2</v>
      </c>
      <c r="K84" s="6">
        <f>nys_cluster!K84</f>
        <v>7.2400000000000006E-2</v>
      </c>
      <c r="L84" s="7">
        <f>nys_cluster!L84</f>
        <v>52412</v>
      </c>
      <c r="M84" s="7">
        <f>nys_cluster!M84</f>
        <v>3523</v>
      </c>
      <c r="N84" s="4">
        <f>nys_cluster!N84</f>
        <v>6.7217431122643667E-2</v>
      </c>
      <c r="O84" s="4">
        <f>nys_cluster!O84</f>
        <v>4.8193115473391598E-2</v>
      </c>
      <c r="P84" s="4">
        <f>IFERROR(nys_cluster!C84-nys_cluster!C83,"-")</f>
        <v>2.4841443648570709E-2</v>
      </c>
      <c r="Q84" s="4">
        <f ca="1">IFERROR(IF(AND(ISNUMBER(nys_cluster!D84),ISNUMBER(nys_cluster!D83)),nys_cluster!D84-nys_cluster!D83,$P84*0.662939159101225+(1-0.662939159101225)*(RANDBETWEEN(0,2)/1000*IF(RANDBETWEEN(0,1)&gt;0,-1,1))),"-")</f>
        <v>1.6131304922345158E-2</v>
      </c>
      <c r="R84" s="4">
        <f>IFERROR(IF(AND(ISNUMBER(nys_cluster!E84),ISNUMBER(nys_cluster!E83)),nys_cluster!E84-nys_cluster!E83,$P84),"-")</f>
        <v>2.4841443648570709E-2</v>
      </c>
    </row>
    <row r="85" spans="1:18" x14ac:dyDescent="0.3">
      <c r="A85" s="1">
        <f>nys_cluster!A85</f>
        <v>44194</v>
      </c>
      <c r="B85" s="7">
        <f>nys_cluster!B85</f>
        <v>160164</v>
      </c>
      <c r="C85" s="4">
        <f>nys_cluster!C85</f>
        <v>7.1414300342149295E-2</v>
      </c>
      <c r="D85" s="5">
        <f ca="1">IFERROR(IF(ISNUMBER(nys_cluster!D85),nys_cluster!D85,Q85+D84),"-")</f>
        <v>8.8353381643515486E-2</v>
      </c>
      <c r="E85" s="5">
        <f>IFERROR(IF(ISNUMBER(nys_cluster!E85),nys_cluster!E85,R85+E84),"-")</f>
        <v>6.6368954131010946E-2</v>
      </c>
      <c r="F85" s="7">
        <f>nys_cluster!F85</f>
        <v>11438</v>
      </c>
      <c r="G85" s="4">
        <f>nys_cluster!G85</f>
        <v>6.0616740503050263E-2</v>
      </c>
      <c r="H85" s="9">
        <f t="shared" ca="1" si="10"/>
        <v>7.5731666575762607E-2</v>
      </c>
      <c r="I85" s="9">
        <f t="shared" si="10"/>
        <v>5.7449040122646858E-2</v>
      </c>
      <c r="J85" s="6">
        <f>nys_cluster!J85</f>
        <v>5.8598007411301591E-2</v>
      </c>
      <c r="K85" s="6">
        <f>nys_cluster!K85</f>
        <v>7.4499999999999997E-2</v>
      </c>
      <c r="L85" s="7">
        <f>nys_cluster!L85</f>
        <v>77989</v>
      </c>
      <c r="M85" s="7">
        <f>nys_cluster!M85</f>
        <v>4570</v>
      </c>
      <c r="N85" s="4">
        <f>nys_cluster!N85</f>
        <v>5.8598007411301591E-2</v>
      </c>
      <c r="O85" s="4">
        <f>nys_cluster!O85</f>
        <v>4.9557878097146853E-2</v>
      </c>
      <c r="P85" s="4">
        <f>IFERROR(nys_cluster!C85-nys_cluster!C84,"-")</f>
        <v>-1.1931045868989049E-2</v>
      </c>
      <c r="Q85" s="4">
        <f ca="1">IFERROR(IF(AND(ISNUMBER(nys_cluster!D85),ISNUMBER(nys_cluster!D84)),nys_cluster!D85-nys_cluster!D84,$P85*0.662939159101225+(1-0.662939159101225)*(RANDBETWEEN(0,2)/1000*IF(RANDBETWEEN(0,1)&gt;0,-1,1))),"-")</f>
        <v>-8.2466183564845197E-3</v>
      </c>
      <c r="R85" s="4">
        <f>IFERROR(IF(AND(ISNUMBER(nys_cluster!E85),ISNUMBER(nys_cluster!E84)),nys_cluster!E85-nys_cluster!E84,$P85),"-")</f>
        <v>-1.1931045868989049E-2</v>
      </c>
    </row>
    <row r="86" spans="1:18" x14ac:dyDescent="0.3">
      <c r="A86" s="1">
        <f>nys_cluster!A86</f>
        <v>44195</v>
      </c>
      <c r="B86" s="7">
        <f>nys_cluster!B86</f>
        <v>154949</v>
      </c>
      <c r="C86" s="4">
        <f>nys_cluster!C86</f>
        <v>8.6622049835752404E-2</v>
      </c>
      <c r="D86" s="5">
        <f>IFERROR(IF(ISNUMBER(nys_cluster!D86),nys_cluster!D86,Q86+D85),"-")</f>
        <v>9.4700000000000006E-2</v>
      </c>
      <c r="E86" s="5">
        <f>IFERROR(IF(ISNUMBER(nys_cluster!E86),nys_cluster!E86,R86+E85),"-")</f>
        <v>8.3599999999999994E-2</v>
      </c>
      <c r="F86" s="7">
        <f>nys_cluster!F86</f>
        <v>13422</v>
      </c>
      <c r="G86" s="4">
        <f>nys_cluster!G86</f>
        <v>6.4275308351625385E-2</v>
      </c>
      <c r="H86" s="9">
        <f t="shared" ca="1" si="10"/>
        <v>7.9131666575762608E-2</v>
      </c>
      <c r="I86" s="9">
        <f t="shared" si="10"/>
        <v>6.1720468694075437E-2</v>
      </c>
      <c r="J86" s="6">
        <f>nys_cluster!J86</f>
        <v>7.1449158841643781E-2</v>
      </c>
      <c r="K86" s="6">
        <f>nys_cluster!K86</f>
        <v>7.9299999999999995E-2</v>
      </c>
      <c r="L86" s="7">
        <f>nys_cluster!L86</f>
        <v>65921</v>
      </c>
      <c r="M86" s="7">
        <f>nys_cluster!M86</f>
        <v>4710</v>
      </c>
      <c r="N86" s="4">
        <f>nys_cluster!N86</f>
        <v>7.1449158841643781E-2</v>
      </c>
      <c r="O86" s="4">
        <f>nys_cluster!O86</f>
        <v>5.2789131310805364E-2</v>
      </c>
      <c r="P86" s="4">
        <f>IFERROR(nys_cluster!C86-nys_cluster!C85,"-")</f>
        <v>1.5207749493603109E-2</v>
      </c>
      <c r="Q86" s="4">
        <f ca="1">IFERROR(IF(AND(ISNUMBER(nys_cluster!D86),ISNUMBER(nys_cluster!D85)),nys_cluster!D86-nys_cluster!D85,$P86*0.662939159101225+(1-0.662939159101225)*(RANDBETWEEN(0,2)/1000*IF(RANDBETWEEN(0,1)&gt;0,-1,1))),"-")</f>
        <v>1.0081812661111326E-2</v>
      </c>
      <c r="R86" s="4">
        <f>IFERROR(IF(AND(ISNUMBER(nys_cluster!E86),ISNUMBER(nys_cluster!E85)),nys_cluster!E86-nys_cluster!E85,$P86),"-")</f>
        <v>1.5207749493603109E-2</v>
      </c>
    </row>
    <row r="87" spans="1:18" x14ac:dyDescent="0.3">
      <c r="A87" s="1">
        <f>nys_cluster!A87</f>
        <v>44196</v>
      </c>
      <c r="B87" s="7">
        <f>nys_cluster!B87</f>
        <v>216587</v>
      </c>
      <c r="C87" s="4">
        <f>nys_cluster!C87</f>
        <v>7.7576216485753996E-2</v>
      </c>
      <c r="D87" s="5">
        <f ca="1">IFERROR(IF(ISNUMBER(nys_cluster!D87),nys_cluster!D87,Q87+D86),"-")</f>
        <v>8.8703162845582245E-2</v>
      </c>
      <c r="E87" s="5">
        <f>IFERROR(IF(ISNUMBER(nys_cluster!E87),nys_cluster!E87,R87+E86),"-")</f>
        <v>7.4554166650001585E-2</v>
      </c>
      <c r="F87" s="7">
        <f>nys_cluster!F87</f>
        <v>16802</v>
      </c>
      <c r="G87" s="4">
        <f>nys_cluster!G87</f>
        <v>6.8274140296839078E-2</v>
      </c>
      <c r="H87" s="9">
        <f t="shared" ref="H87:H88" ca="1" si="11">IFERROR(SUM(D81:D87)/COUNT(D81:D87),"-")</f>
        <v>8.2043411494173282E-2</v>
      </c>
      <c r="I87" s="9">
        <f t="shared" ref="I87:I88" si="12">IFERROR(SUM(E81:E87)/COUNT(E81:E87),"-")</f>
        <v>6.5110129804698894E-2</v>
      </c>
      <c r="J87" s="6">
        <f>nys_cluster!J87</f>
        <v>6.3986760623531924E-2</v>
      </c>
      <c r="K87" s="6">
        <f>nys_cluster!K87</f>
        <v>8.8700000000000001E-2</v>
      </c>
      <c r="L87" s="7">
        <f>nys_cluster!L87</f>
        <v>93660</v>
      </c>
      <c r="M87" s="7">
        <f>nys_cluster!M87</f>
        <v>5993</v>
      </c>
      <c r="N87" s="4">
        <f>nys_cluster!N87</f>
        <v>6.3986760623531924E-2</v>
      </c>
      <c r="O87" s="4">
        <f>nys_cluster!O87</f>
        <v>5.6171652172928202E-2</v>
      </c>
      <c r="P87" s="4">
        <f>IFERROR(nys_cluster!C87-nys_cluster!C86,"-")</f>
        <v>-9.0458333499984084E-3</v>
      </c>
      <c r="Q87" s="4">
        <f ca="1">IFERROR(IF(AND(ISNUMBER(nys_cluster!D87),ISNUMBER(nys_cluster!D86)),nys_cluster!D87-nys_cluster!D86,$P87*0.662939159101225+(1-0.662939159101225)*(RANDBETWEEN(0,2)/1000*IF(RANDBETWEEN(0,1)&gt;0,-1,1))),"-")</f>
        <v>-5.9968371544177621E-3</v>
      </c>
      <c r="R87" s="4">
        <f>IFERROR(IF(AND(ISNUMBER(nys_cluster!E87),ISNUMBER(nys_cluster!E86)),nys_cluster!E87-nys_cluster!E86,$P87),"-")</f>
        <v>-9.0458333499984084E-3</v>
      </c>
    </row>
    <row r="88" spans="1:18" x14ac:dyDescent="0.3">
      <c r="A88" s="1">
        <f>nys_cluster!A88</f>
        <v>44197</v>
      </c>
      <c r="B88" s="7">
        <f>nys_cluster!B88</f>
        <v>219253</v>
      </c>
      <c r="C88" s="4">
        <f>nys_cluster!C88</f>
        <v>7.5241843897232874E-2</v>
      </c>
      <c r="D88" s="5">
        <f ca="1">IFERROR(IF(ISNUMBER(nys_cluster!D88),nys_cluster!D88,Q88+D87),"-")</f>
        <v>8.7829737526516655E-2</v>
      </c>
      <c r="E88" s="5">
        <f>IFERROR(IF(ISNUMBER(nys_cluster!E88),nys_cluster!E88,R88+E87),"-")</f>
        <v>7.2219794061480463E-2</v>
      </c>
      <c r="F88" s="7">
        <f>nys_cluster!F88</f>
        <v>16497</v>
      </c>
      <c r="G88" s="4">
        <f>nys_cluster!G88</f>
        <v>7.204196892908013E-2</v>
      </c>
      <c r="H88" s="9">
        <f t="shared" ca="1" si="11"/>
        <v>8.4791205105447506E-2</v>
      </c>
      <c r="I88" s="9">
        <f t="shared" si="12"/>
        <v>6.825248118126058E-2</v>
      </c>
      <c r="J88" s="6">
        <f>nys_cluster!J88</f>
        <v>5.817122760742939E-2</v>
      </c>
      <c r="K88" s="6">
        <f>nys_cluster!K88</f>
        <v>9.4100000000000003E-2</v>
      </c>
      <c r="L88" s="7">
        <f>nys_cluster!L88</f>
        <v>90990</v>
      </c>
      <c r="M88" s="7">
        <f>nys_cluster!M88</f>
        <v>5293</v>
      </c>
      <c r="N88" s="4">
        <f>nys_cluster!N88</f>
        <v>5.817122760742939E-2</v>
      </c>
      <c r="O88" s="4">
        <f>nys_cluster!O88</f>
        <v>5.8510114215987209E-2</v>
      </c>
      <c r="P88" s="4">
        <f>IFERROR(nys_cluster!C88-nys_cluster!C87,"-")</f>
        <v>-2.3343725885211219E-3</v>
      </c>
      <c r="Q88" s="4">
        <f ca="1">IFERROR(IF(AND(ISNUMBER(nys_cluster!D88),ISNUMBER(nys_cluster!D87)),nys_cluster!D88-nys_cluster!D87,$P88*0.662939159101225+(1-0.662939159101225)*(RANDBETWEEN(0,2)/1000*IF(RANDBETWEEN(0,1)&gt;0,-1,1))),"-")</f>
        <v>-8.7342531906559257E-4</v>
      </c>
      <c r="R88" s="4">
        <f>IFERROR(IF(AND(ISNUMBER(nys_cluster!E88),ISNUMBER(nys_cluster!E87)),nys_cluster!E88-nys_cluster!E87,$P88),"-")</f>
        <v>-2.3343725885211219E-3</v>
      </c>
    </row>
    <row r="89" spans="1:18" x14ac:dyDescent="0.3">
      <c r="A89" s="1">
        <f>nys_cluster!A89</f>
        <v>44198</v>
      </c>
      <c r="B89" s="7">
        <f>nys_cluster!B89</f>
        <v>202446</v>
      </c>
      <c r="C89" s="4">
        <f>nys_cluster!C89</f>
        <v>7.4459362002706891E-2</v>
      </c>
      <c r="D89" s="5">
        <f ca="1">IFERROR(IF(ISNUMBER(nys_cluster!D89),nys_cluster!D89,Q89+D88),"-")</f>
        <v>8.7310999637347661E-2</v>
      </c>
      <c r="E89" s="5">
        <f>IFERROR(IF(ISNUMBER(nys_cluster!E89),nys_cluster!E89,R89+E88),"-")</f>
        <v>7.1437312166954481E-2</v>
      </c>
      <c r="F89" s="7">
        <f>nys_cluster!F89</f>
        <v>15074</v>
      </c>
      <c r="G89" s="4">
        <f>nys_cluster!G89</f>
        <v>7.5513584717069177E-2</v>
      </c>
      <c r="H89" s="9">
        <f t="shared" ref="H89" ca="1" si="13">IFERROR(SUM(D83:D89)/COUNT(D83:D89),"-")</f>
        <v>8.7635351714742418E-2</v>
      </c>
      <c r="I89" s="9">
        <f t="shared" ref="I89" si="14">IFERROR(SUM(E83:E89)/COUNT(E83:E89),"-")</f>
        <v>7.14675412651887E-2</v>
      </c>
      <c r="J89" s="6">
        <f>nys_cluster!J89</f>
        <v>6.0579374275782152E-2</v>
      </c>
      <c r="K89" s="6">
        <f>nys_cluster!K89</f>
        <v>9.3899999999999997E-2</v>
      </c>
      <c r="L89" s="7">
        <f>nys_cluster!L89</f>
        <v>86300</v>
      </c>
      <c r="M89" s="7">
        <f>nys_cluster!M89</f>
        <v>5228</v>
      </c>
      <c r="N89" s="4">
        <f>nys_cluster!N89</f>
        <v>6.0579374275782152E-2</v>
      </c>
      <c r="O89" s="4">
        <f>nys_cluster!O89</f>
        <v>6.1662563370991616E-2</v>
      </c>
      <c r="P89" s="4">
        <f>IFERROR(nys_cluster!C89-nys_cluster!C88,"-")</f>
        <v>-7.824818945259826E-4</v>
      </c>
      <c r="Q89" s="4">
        <f ca="1">IFERROR(IF(AND(ISNUMBER(nys_cluster!D89),ISNUMBER(nys_cluster!D88)),nys_cluster!D89-nys_cluster!D88,$P89*0.662939159101225+(1-0.662939159101225)*(RANDBETWEEN(0,2)/1000*IF(RANDBETWEEN(0,1)&gt;0,-1,1))),"-")</f>
        <v>-5.1873788916898835E-4</v>
      </c>
      <c r="R89" s="4">
        <f>IFERROR(IF(AND(ISNUMBER(nys_cluster!E89),ISNUMBER(nys_cluster!E88)),nys_cluster!E89-nys_cluster!E88,$P89),"-")</f>
        <v>-7.824818945259826E-4</v>
      </c>
    </row>
    <row r="90" spans="1:18" x14ac:dyDescent="0.3">
      <c r="A90" s="1">
        <f>nys_cluster!A90</f>
        <v>44199</v>
      </c>
      <c r="B90" s="7">
        <f>nys_cluster!B90</f>
        <v>142345</v>
      </c>
      <c r="C90" s="4">
        <f>nys_cluster!C90</f>
        <v>7.9862306368330471E-2</v>
      </c>
      <c r="D90" s="5">
        <f ca="1">IFERROR(IF(ISNUMBER(nys_cluster!D90),nys_cluster!D90,Q90+D89),"-")</f>
        <v>9.0218701349967304E-2</v>
      </c>
      <c r="E90" s="5">
        <f>IFERROR(IF(ISNUMBER(nys_cluster!E90),nys_cluster!E90,R90+E89),"-")</f>
        <v>7.6840256532578061E-2</v>
      </c>
      <c r="F90" s="7">
        <f>nys_cluster!F90</f>
        <v>11368</v>
      </c>
      <c r="G90" s="4">
        <f>nys_cluster!G90</f>
        <v>7.7836491590270437E-2</v>
      </c>
      <c r="H90" s="9">
        <f t="shared" ref="H90" ca="1" si="15">IFERROR(SUM(D84:D90)/COUNT(D84:D90),"-")</f>
        <v>9.0530854714704206E-2</v>
      </c>
      <c r="I90" s="9">
        <f t="shared" ref="I90" si="16">IFERROR(SUM(E84:E90)/COUNT(E84:E90),"-")</f>
        <v>7.4760069077432226E-2</v>
      </c>
      <c r="J90" s="6">
        <f>nys_cluster!J90</f>
        <v>5.9361947924997778E-2</v>
      </c>
      <c r="K90" s="6">
        <f>nys_cluster!K90</f>
        <v>9.0800000000000006E-2</v>
      </c>
      <c r="L90" s="7">
        <f>nys_cluster!L90</f>
        <v>56265</v>
      </c>
      <c r="M90" s="7">
        <f>nys_cluster!M90</f>
        <v>3340</v>
      </c>
      <c r="N90" s="4">
        <f>nys_cluster!N90</f>
        <v>5.9361947924997778E-2</v>
      </c>
      <c r="O90" s="4">
        <f>nys_cluster!O90</f>
        <v>6.2377635200568445E-2</v>
      </c>
      <c r="P90" s="4">
        <f>IFERROR(nys_cluster!C90-nys_cluster!C89,"-")</f>
        <v>5.4029443656235798E-3</v>
      </c>
      <c r="Q90" s="4">
        <f ca="1">IFERROR(IF(AND(ISNUMBER(nys_cluster!D90),ISNUMBER(nys_cluster!D89)),nys_cluster!D90-nys_cluster!D89,$P90*0.662939159101225+(1-0.662939159101225)*(RANDBETWEEN(0,2)/1000*IF(RANDBETWEEN(0,1)&gt;0,-1,1))),"-")</f>
        <v>2.9077017126196477E-3</v>
      </c>
      <c r="R90" s="4">
        <f>IFERROR(IF(AND(ISNUMBER(nys_cluster!E90),ISNUMBER(nys_cluster!E89)),nys_cluster!E90-nys_cluster!E89,$P90),"-")</f>
        <v>5.4029443656235798E-3</v>
      </c>
    </row>
    <row r="91" spans="1:18" x14ac:dyDescent="0.3">
      <c r="A91" s="1">
        <f>nys_cluster!A91</f>
        <v>44200</v>
      </c>
      <c r="B91" s="7">
        <f>nys_cluster!B91</f>
        <v>134360</v>
      </c>
      <c r="C91" s="4">
        <f>nys_cluster!C91</f>
        <v>8.3425126525751708E-2</v>
      </c>
      <c r="D91" s="5">
        <f>IFERROR(IF(ISNUMBER(nys_cluster!D91),nys_cluster!D91,Q91+D90),"-")</f>
        <v>9.8500000000000004E-2</v>
      </c>
      <c r="E91" s="5">
        <f>IFERROR(IF(ISNUMBER(nys_cluster!E91),nys_cluster!E91,R91+E90),"-")</f>
        <v>7.7799999999999994E-2</v>
      </c>
      <c r="F91" s="7">
        <f>nys_cluster!F91</f>
        <v>11209</v>
      </c>
      <c r="G91" s="4">
        <f>nys_cluster!G91</f>
        <v>7.7887723314451457E-2</v>
      </c>
      <c r="H91" s="9">
        <f t="shared" ref="H91" ca="1" si="17">IFERROR(SUM(D85:D91)/COUNT(D85:D91),"-")</f>
        <v>9.0802283286132782E-2</v>
      </c>
      <c r="I91" s="9">
        <f t="shared" ref="I91" si="18">IFERROR(SUM(E85:E91)/COUNT(E85:E91),"-")</f>
        <v>7.4688640506003642E-2</v>
      </c>
      <c r="J91" s="6">
        <f>nys_cluster!J91</f>
        <v>6.6965007817975958E-2</v>
      </c>
      <c r="K91" s="6">
        <f>nys_cluster!K91</f>
        <v>0.09</v>
      </c>
      <c r="L91" s="7">
        <f>nys_cluster!L91</f>
        <v>55641</v>
      </c>
      <c r="M91" s="7">
        <f>nys_cluster!M91</f>
        <v>3726</v>
      </c>
      <c r="N91" s="4">
        <f>nys_cluster!N91</f>
        <v>6.6965007817975958E-2</v>
      </c>
      <c r="O91" s="4">
        <f>nys_cluster!O91</f>
        <v>6.2380639600885406E-2</v>
      </c>
      <c r="P91" s="4">
        <f>IFERROR(nys_cluster!C91-nys_cluster!C90,"-")</f>
        <v>3.562820157421237E-3</v>
      </c>
      <c r="Q91" s="4">
        <f ca="1">IFERROR(IF(AND(ISNUMBER(nys_cluster!D91),ISNUMBER(nys_cluster!D90)),nys_cluster!D91-nys_cluster!D90,$P91*0.662939159101225+(1-0.662939159101225)*(RANDBETWEEN(0,2)/1000*IF(RANDBETWEEN(0,1)&gt;0,-1,1))),"-")</f>
        <v>2.0248721582909542E-3</v>
      </c>
      <c r="R91" s="4">
        <f>IFERROR(IF(AND(ISNUMBER(nys_cluster!E91),ISNUMBER(nys_cluster!E90)),nys_cluster!E91-nys_cluster!E90,$P91),"-")</f>
        <v>3.562820157421237E-3</v>
      </c>
    </row>
    <row r="92" spans="1:18" x14ac:dyDescent="0.3">
      <c r="A92" s="1">
        <f>nys_cluster!A92</f>
        <v>44201</v>
      </c>
      <c r="B92" s="7">
        <f>nys_cluster!B92</f>
        <v>152402</v>
      </c>
      <c r="C92" s="4">
        <f>nys_cluster!C92</f>
        <v>8.3109145549271013E-2</v>
      </c>
      <c r="D92" s="5">
        <f>IFERROR(IF(ISNUMBER(nys_cluster!D92),nys_cluster!D92,Q92+D91),"-")</f>
        <v>8.8499999999999995E-2</v>
      </c>
      <c r="E92" s="5">
        <f>IFERROR(IF(ISNUMBER(nys_cluster!E92),nys_cluster!E92,R92+E91),"-")</f>
        <v>8.1199999999999994E-2</v>
      </c>
      <c r="F92" s="7">
        <f>nys_cluster!F92</f>
        <v>12666</v>
      </c>
      <c r="G92" s="4">
        <f>nys_cluster!G92</f>
        <v>7.9386947351886783E-2</v>
      </c>
      <c r="H92" s="9">
        <f t="shared" ref="H92" ca="1" si="19">IFERROR(SUM(D86:D92)/COUNT(D86:D92),"-")</f>
        <v>9.0823228765630551E-2</v>
      </c>
      <c r="I92" s="9">
        <f t="shared" ref="I92" si="20">IFERROR(SUM(E86:E92)/COUNT(E86:E92),"-")</f>
        <v>7.6807361344430669E-2</v>
      </c>
      <c r="J92" s="6">
        <f>nys_cluster!J92</f>
        <v>6.8863462573281603E-2</v>
      </c>
      <c r="K92" s="6">
        <f>nys_cluster!K92</f>
        <v>9.0300000000000005E-2</v>
      </c>
      <c r="L92" s="7">
        <f>nys_cluster!L92</f>
        <v>70618</v>
      </c>
      <c r="M92" s="7">
        <f>nys_cluster!M92</f>
        <v>4863</v>
      </c>
      <c r="N92" s="4">
        <f>nys_cluster!N92</f>
        <v>6.8863462573281603E-2</v>
      </c>
      <c r="O92" s="4">
        <f>nys_cluster!O92</f>
        <v>6.3830033019185786E-2</v>
      </c>
      <c r="P92" s="4">
        <f>IFERROR(nys_cluster!C92-nys_cluster!C91,"-")</f>
        <v>-3.1598097648069534E-4</v>
      </c>
      <c r="Q92" s="4">
        <f ca="1">IFERROR(IF(AND(ISNUMBER(nys_cluster!D92),ISNUMBER(nys_cluster!D91)),nys_cluster!D92-nys_cluster!D91,$P92*0.662939159101225+(1-0.662939159101225)*(RANDBETWEEN(0,2)/1000*IF(RANDBETWEEN(0,1)&gt;0,-1,1))),"-")</f>
        <v>-1.0000000000000009E-2</v>
      </c>
      <c r="R92" s="4">
        <f>IFERROR(IF(AND(ISNUMBER(nys_cluster!E92),ISNUMBER(nys_cluster!E91)),nys_cluster!E92-nys_cluster!E91,$P92),"-")</f>
        <v>3.4000000000000002E-3</v>
      </c>
    </row>
    <row r="93" spans="1:18" x14ac:dyDescent="0.3">
      <c r="A93" s="1">
        <f>nys_cluster!A93</f>
        <v>44202</v>
      </c>
      <c r="B93" s="7">
        <f>nys_cluster!B93</f>
        <v>197816</v>
      </c>
      <c r="C93" s="4">
        <f>nys_cluster!C93</f>
        <v>8.415901645974036E-2</v>
      </c>
      <c r="D93" s="5">
        <f>IFERROR(IF(ISNUMBER(nys_cluster!D93),nys_cluster!D93,Q93+D92),"-")</f>
        <v>9.1399999999999995E-2</v>
      </c>
      <c r="E93" s="5">
        <f>IFERROR(IF(ISNUMBER(nys_cluster!E93),nys_cluster!E93,R93+E92),"-")</f>
        <v>8.1299999999999997E-2</v>
      </c>
      <c r="F93" s="7">
        <f>nys_cluster!F93</f>
        <v>16648</v>
      </c>
      <c r="G93" s="4">
        <f>nys_cluster!G93</f>
        <v>7.9246986071075998E-2</v>
      </c>
      <c r="H93" s="9">
        <f t="shared" ref="H93" ca="1" si="21">IFERROR(SUM(D87:D93)/COUNT(D87:D93),"-")</f>
        <v>9.0351800194201984E-2</v>
      </c>
      <c r="I93" s="9">
        <f t="shared" ref="I93" si="22">IFERROR(SUM(E87:E93)/COUNT(E87:E93),"-")</f>
        <v>7.6478789915859227E-2</v>
      </c>
      <c r="J93" s="6">
        <f>nys_cluster!J93</f>
        <v>7.0572436211202724E-2</v>
      </c>
      <c r="K93" s="6">
        <f>nys_cluster!K93</f>
        <v>9.2499999999999999E-2</v>
      </c>
      <c r="L93" s="7">
        <f>nys_cluster!L93</f>
        <v>79677</v>
      </c>
      <c r="M93" s="7">
        <f>nys_cluster!M93</f>
        <v>5623</v>
      </c>
      <c r="N93" s="4">
        <f>nys_cluster!N93</f>
        <v>7.0572436211202724E-2</v>
      </c>
      <c r="O93" s="4">
        <f>nys_cluster!O93</f>
        <v>6.3895594306303469E-2</v>
      </c>
      <c r="P93" s="4">
        <f>IFERROR(nys_cluster!C93-nys_cluster!C92,"-")</f>
        <v>1.0498709104693471E-3</v>
      </c>
      <c r="Q93" s="4">
        <f ca="1">IFERROR(IF(AND(ISNUMBER(nys_cluster!D93),ISNUMBER(nys_cluster!D92)),nys_cluster!D93-nys_cluster!D92,$P93*0.662939159101225+(1-0.662939159101225)*(RANDBETWEEN(0,2)/1000*IF(RANDBETWEEN(0,1)&gt;0,-1,1))),"-")</f>
        <v>2.8999999999999998E-3</v>
      </c>
      <c r="R93" s="4">
        <f>IFERROR(IF(AND(ISNUMBER(nys_cluster!E93),ISNUMBER(nys_cluster!E92)),nys_cluster!E93-nys_cluster!E92,$P93),"-")</f>
        <v>1.0000000000000286E-4</v>
      </c>
    </row>
    <row r="94" spans="1:18" x14ac:dyDescent="0.3">
      <c r="A94" s="1">
        <f>nys_cluster!A94</f>
        <v>44203</v>
      </c>
      <c r="B94" s="7">
        <f>nys_cluster!B94</f>
        <v>238550</v>
      </c>
      <c r="C94" s="4">
        <f>nys_cluster!C94</f>
        <v>7.3929993712010061E-2</v>
      </c>
      <c r="D94" s="5">
        <f>IFERROR(IF(ISNUMBER(nys_cluster!D94),nys_cluster!D94,Q94+D93),"-")</f>
        <v>7.7700000000000005E-2</v>
      </c>
      <c r="E94" s="5">
        <f>IFERROR(IF(ISNUMBER(nys_cluster!E94),nys_cluster!E94,R94+E93),"-")</f>
        <v>7.2599999999999998E-2</v>
      </c>
      <c r="F94" s="7">
        <f>nys_cluster!F94</f>
        <v>17636</v>
      </c>
      <c r="G94" s="4">
        <f>nys_cluster!G94</f>
        <v>7.854272777841656E-2</v>
      </c>
      <c r="H94" s="9">
        <f t="shared" ref="H94" ca="1" si="23">IFERROR(SUM(D88:D94)/COUNT(D88:D94),"-")</f>
        <v>8.8779919787690245E-2</v>
      </c>
      <c r="I94" s="9">
        <f t="shared" ref="I94" si="24">IFERROR(SUM(E88:E94)/COUNT(E88:E94),"-")</f>
        <v>7.619962325157327E-2</v>
      </c>
      <c r="J94" s="6">
        <f>nys_cluster!J94</f>
        <v>6.3238876017346873E-2</v>
      </c>
      <c r="K94" s="6">
        <f>nys_cluster!K94</f>
        <v>9.2100000000000001E-2</v>
      </c>
      <c r="L94" s="7">
        <f>nys_cluster!L94</f>
        <v>100998</v>
      </c>
      <c r="M94" s="7">
        <f>nys_cluster!M94</f>
        <v>6387</v>
      </c>
      <c r="N94" s="4">
        <f>nys_cluster!N94</f>
        <v>6.3238876017346873E-2</v>
      </c>
      <c r="O94" s="4">
        <f>nys_cluster!O94</f>
        <v>6.3757079237505301E-2</v>
      </c>
      <c r="P94" s="4">
        <f>IFERROR(nys_cluster!C94-nys_cluster!C93,"-")</f>
        <v>-1.0229022747730299E-2</v>
      </c>
      <c r="Q94" s="4">
        <f ca="1">IFERROR(IF(AND(ISNUMBER(nys_cluster!D94),ISNUMBER(nys_cluster!D93)),nys_cluster!D94-nys_cluster!D93,$P94*0.662939159101225+(1-0.662939159101225)*(RANDBETWEEN(0,2)/1000*IF(RANDBETWEEN(0,1)&gt;0,-1,1))),"-")</f>
        <v>-1.369999999999999E-2</v>
      </c>
      <c r="R94" s="4">
        <f>IFERROR(IF(AND(ISNUMBER(nys_cluster!E94),ISNUMBER(nys_cluster!E93)),nys_cluster!E94-nys_cluster!E93,$P94),"-")</f>
        <v>-8.6999999999999994E-3</v>
      </c>
    </row>
    <row r="95" spans="1:18" x14ac:dyDescent="0.3">
      <c r="A95" s="1">
        <f>nys_cluster!A95</f>
        <v>44204</v>
      </c>
      <c r="B95" s="7">
        <f>nys_cluster!B95</f>
        <v>243903</v>
      </c>
      <c r="C95" s="4">
        <f>nys_cluster!C95</f>
        <v>7.7211022414648445E-2</v>
      </c>
      <c r="D95" s="5">
        <f>IFERROR(IF(ISNUMBER(nys_cluster!D95),nys_cluster!D95,Q95+D94),"-")</f>
        <v>8.3199999999999996E-2</v>
      </c>
      <c r="E95" s="5">
        <f>IFERROR(IF(ISNUMBER(nys_cluster!E95),nys_cluster!E95,R95+E94),"-")</f>
        <v>7.4899999999999994E-2</v>
      </c>
      <c r="F95" s="7">
        <f>nys_cluster!F95</f>
        <v>18832</v>
      </c>
      <c r="G95" s="4">
        <f>nys_cluster!G95</f>
        <v>7.8846825255255673E-2</v>
      </c>
      <c r="H95" s="9">
        <f t="shared" ref="H95" ca="1" si="25">IFERROR(SUM(D89:D95)/COUNT(D89:D95),"-")</f>
        <v>8.8118528712473568E-2</v>
      </c>
      <c r="I95" s="9">
        <f t="shared" ref="I95" si="26">IFERROR(SUM(E89:E95)/COUNT(E89:E95),"-")</f>
        <v>7.6582509814218921E-2</v>
      </c>
      <c r="J95" s="6">
        <f>nys_cluster!J95</f>
        <v>6.0996680320708201E-2</v>
      </c>
      <c r="K95" s="6">
        <f>nys_cluster!K95</f>
        <v>9.3799999999999994E-2</v>
      </c>
      <c r="L95" s="7">
        <f>nys_cluster!L95</f>
        <v>103022</v>
      </c>
      <c r="M95" s="7">
        <f>nys_cluster!M95</f>
        <v>6284</v>
      </c>
      <c r="N95" s="4">
        <f>nys_cluster!N95</f>
        <v>6.0996680320708201E-2</v>
      </c>
      <c r="O95" s="4">
        <f>nys_cluster!O95</f>
        <v>6.416226713554779E-2</v>
      </c>
      <c r="P95" s="4">
        <f>IFERROR(nys_cluster!C95-nys_cluster!C94,"-")</f>
        <v>3.2810287026383833E-3</v>
      </c>
      <c r="Q95" s="4">
        <f ca="1">IFERROR(IF(AND(ISNUMBER(nys_cluster!D95),ISNUMBER(nys_cluster!D94)),nys_cluster!D95-nys_cluster!D94,$P95*0.662939159101225+(1-0.662939159101225)*(RANDBETWEEN(0,2)/1000*IF(RANDBETWEEN(0,1)&gt;0,-1,1))),"-")</f>
        <v>5.499999999999991E-3</v>
      </c>
      <c r="R95" s="4">
        <f>IFERROR(IF(AND(ISNUMBER(nys_cluster!E95),ISNUMBER(nys_cluster!E94)),nys_cluster!E95-nys_cluster!E94,$P95),"-")</f>
        <v>2.2999999999999965E-3</v>
      </c>
    </row>
    <row r="96" spans="1:18" x14ac:dyDescent="0.3">
      <c r="A96" s="1">
        <f>nys_cluster!A96</f>
        <v>44205</v>
      </c>
      <c r="B96" s="7">
        <f>nys_cluster!B96</f>
        <v>258031</v>
      </c>
      <c r="C96" s="4">
        <f>nys_cluster!C96</f>
        <v>6.5662652937050203E-2</v>
      </c>
      <c r="D96" s="5">
        <f ca="1">IFERROR(IF(ISNUMBER(nys_cluster!D96),nys_cluster!D96,Q96+D95),"-")</f>
        <v>7.5881194490429543E-2</v>
      </c>
      <c r="E96" s="5">
        <f>IFERROR(IF(ISNUMBER(nys_cluster!E96),nys_cluster!E96,R96+E95),"-")</f>
        <v>6.3351630522401753E-2</v>
      </c>
      <c r="F96" s="7">
        <f>nys_cluster!F96</f>
        <v>16943</v>
      </c>
      <c r="G96" s="4">
        <f>nys_cluster!G96</f>
        <v>7.7008527819442202E-2</v>
      </c>
      <c r="H96" s="9">
        <f t="shared" ref="H96" ca="1" si="27">IFERROR(SUM(D90:D96)/COUNT(D90:D96),"-")</f>
        <v>8.6485699405770972E-2</v>
      </c>
      <c r="I96" s="9">
        <f t="shared" ref="I96" si="28">IFERROR(SUM(E90:E96)/COUNT(E90:E96),"-")</f>
        <v>7.5427412436425686E-2</v>
      </c>
      <c r="J96" s="6">
        <f>nys_cluster!J96</f>
        <v>5.3538843121622819E-2</v>
      </c>
      <c r="K96" s="6" t="str">
        <f>nys_cluster!K96</f>
        <v>-</v>
      </c>
      <c r="L96" s="7">
        <f>nys_cluster!L96</f>
        <v>112890</v>
      </c>
      <c r="M96" s="7">
        <f>nys_cluster!M96</f>
        <v>6044</v>
      </c>
      <c r="N96" s="4">
        <f>nys_cluster!N96</f>
        <v>5.3538843121622819E-2</v>
      </c>
      <c r="O96" s="4">
        <f>nys_cluster!O96</f>
        <v>6.2625299812989213E-2</v>
      </c>
      <c r="P96" s="4">
        <f>IFERROR(nys_cluster!C96-nys_cluster!C95,"-")</f>
        <v>-1.1548369477598242E-2</v>
      </c>
      <c r="Q96" s="4">
        <f ca="1">IFERROR(IF(AND(ISNUMBER(nys_cluster!D96),ISNUMBER(nys_cluster!D95)),nys_cluster!D96-nys_cluster!D95,$P96*0.662939159101225+(1-0.662939159101225)*(RANDBETWEEN(0,2)/1000*IF(RANDBETWEEN(0,1)&gt;0,-1,1))),"-")</f>
        <v>-7.3188055095704564E-3</v>
      </c>
      <c r="R96" s="4">
        <f>IFERROR(IF(AND(ISNUMBER(nys_cluster!E96),ISNUMBER(nys_cluster!E95)),nys_cluster!E96-nys_cluster!E95,$P96),"-")</f>
        <v>-1.1548369477598242E-2</v>
      </c>
    </row>
    <row r="97" spans="1:18" x14ac:dyDescent="0.3">
      <c r="A97" s="1">
        <f>nys_cluster!A97</f>
        <v>44206</v>
      </c>
      <c r="B97" s="7">
        <f>nys_cluster!B97</f>
        <v>246836</v>
      </c>
      <c r="C97" s="4">
        <f>nys_cluster!C97</f>
        <v>6.2207295532256235E-2</v>
      </c>
      <c r="D97" s="5">
        <f ca="1">IFERROR(IF(ISNUMBER(nys_cluster!D97),nys_cluster!D97,Q97+D96),"-")</f>
        <v>7.4264624439898785E-2</v>
      </c>
      <c r="E97" s="5">
        <f>IFERROR(IF(ISNUMBER(nys_cluster!E97),nys_cluster!E97,R97+E96),"-")</f>
        <v>5.9896273117607784E-2</v>
      </c>
      <c r="F97" s="7">
        <f>nys_cluster!F97</f>
        <v>15355</v>
      </c>
      <c r="G97" s="4">
        <f>nys_cluster!G97</f>
        <v>7.4250389632977282E-2</v>
      </c>
      <c r="H97" s="9">
        <f t="shared" ref="H97" ca="1" si="29">IFERROR(SUM(D91:D97)/COUNT(D91:D97),"-")</f>
        <v>8.4206545561475471E-2</v>
      </c>
      <c r="I97" s="9">
        <f t="shared" ref="I97" si="30">IFERROR(SUM(E91:E97)/COUNT(E91:E97),"-")</f>
        <v>7.300684337714422E-2</v>
      </c>
      <c r="J97" s="6">
        <f>nys_cluster!J97</f>
        <v>4.8507122403195505E-2</v>
      </c>
      <c r="K97" s="6">
        <f>nys_cluster!K97</f>
        <v>8.77E-2</v>
      </c>
      <c r="L97" s="7">
        <f>nys_cluster!L97</f>
        <v>109654</v>
      </c>
      <c r="M97" s="7">
        <f>nys_cluster!M97</f>
        <v>5319</v>
      </c>
      <c r="N97" s="4">
        <f>nys_cluster!N97</f>
        <v>4.8507122403195505E-2</v>
      </c>
      <c r="O97" s="4">
        <f>nys_cluster!O97</f>
        <v>6.0467984189723323E-2</v>
      </c>
      <c r="P97" s="4">
        <f>IFERROR(nys_cluster!C97-nys_cluster!C96,"-")</f>
        <v>-3.4553574047939684E-3</v>
      </c>
      <c r="Q97" s="4">
        <f ca="1">IFERROR(IF(AND(ISNUMBER(nys_cluster!D97),ISNUMBER(nys_cluster!D96)),nys_cluster!D97-nys_cluster!D96,$P97*0.662939159101225+(1-0.662939159101225)*(RANDBETWEEN(0,2)/1000*IF(RANDBETWEEN(0,1)&gt;0,-1,1))),"-")</f>
        <v>-1.6165700505307544E-3</v>
      </c>
      <c r="R97" s="4">
        <f>IFERROR(IF(AND(ISNUMBER(nys_cluster!E97),ISNUMBER(nys_cluster!E96)),nys_cluster!E97-nys_cluster!E96,$P97),"-")</f>
        <v>-3.4553574047939684E-3</v>
      </c>
    </row>
    <row r="98" spans="1:18" x14ac:dyDescent="0.3">
      <c r="A98" s="1">
        <f>nys_cluster!A98</f>
        <v>44207</v>
      </c>
      <c r="B98" s="7">
        <f>nys_cluster!B98</f>
        <v>203904</v>
      </c>
      <c r="C98" s="4">
        <f>nys_cluster!C98</f>
        <v>6.725714061519146E-2</v>
      </c>
      <c r="D98" s="6">
        <f ca="1">IFERROR(IF(ISNUMBER(nys_cluster!D98),nys_cluster!D98,Q98+D97),"-")</f>
        <v>7.7949425333670094E-2</v>
      </c>
      <c r="E98" s="6">
        <f>IFERROR(IF(ISNUMBER(nys_cluster!E98),nys_cluster!E98,R98+E97),"-")</f>
        <v>6.494611820054301E-2</v>
      </c>
      <c r="F98" s="7">
        <f>nys_cluster!F98</f>
        <v>13714</v>
      </c>
      <c r="G98" s="4">
        <f>nys_cluster!G98</f>
        <v>7.2525596162554287E-2</v>
      </c>
      <c r="H98" s="9">
        <f t="shared" ref="H98" ca="1" si="31">IFERROR(SUM(D92:D98)/COUNT(D92:D98),"-")</f>
        <v>8.12707491805712E-2</v>
      </c>
      <c r="I98" s="9">
        <f t="shared" ref="I98" si="32">IFERROR(SUM(E92:E98)/COUNT(E92:E98),"-")</f>
        <v>7.1170574548650362E-2</v>
      </c>
      <c r="J98" s="6">
        <f>nys_cluster!J98</f>
        <v>5.7119410881841644E-2</v>
      </c>
      <c r="K98" s="6">
        <f>nys_cluster!K98</f>
        <v>8.1799999999999998E-2</v>
      </c>
      <c r="L98" s="7">
        <f>nys_cluster!L98</f>
        <v>92613</v>
      </c>
      <c r="M98" s="7">
        <f>nys_cluster!M98</f>
        <v>5290</v>
      </c>
      <c r="N98" s="4">
        <f>nys_cluster!N98</f>
        <v>5.7119410881841644E-2</v>
      </c>
      <c r="O98" s="4">
        <f>nys_cluster!O98</f>
        <v>5.9464772238420727E-2</v>
      </c>
      <c r="P98" s="4">
        <f>IFERROR(nys_cluster!C98-nys_cluster!C97,"-")</f>
        <v>5.0498450829352254E-3</v>
      </c>
      <c r="Q98" s="4">
        <f ca="1">IFERROR(IF(AND(ISNUMBER(nys_cluster!D98),ISNUMBER(nys_cluster!D97)),nys_cluster!D98-nys_cluster!D97,$P98*0.662939159101225+(1-0.662939159101225)*(RANDBETWEEN(0,2)/1000*IF(RANDBETWEEN(0,1)&gt;0,-1,1))),"-")</f>
        <v>3.6848008937713089E-3</v>
      </c>
      <c r="R98" s="4">
        <f>IFERROR(IF(AND(ISNUMBER(nys_cluster!E98),ISNUMBER(nys_cluster!E97)),nys_cluster!E98-nys_cluster!E97,$P98),"-")</f>
        <v>5.0498450829352254E-3</v>
      </c>
    </row>
    <row r="99" spans="1:18" x14ac:dyDescent="0.3">
      <c r="A99" s="1">
        <f>nys_cluster!A99</f>
        <v>44208</v>
      </c>
      <c r="B99" s="7">
        <f>nys_cluster!B99</f>
        <v>196671</v>
      </c>
      <c r="C99" s="4">
        <f>nys_cluster!C99</f>
        <v>7.7357617544020221E-2</v>
      </c>
      <c r="D99" s="6">
        <f ca="1">IFERROR(IF(ISNUMBER(nys_cluster!D99),nys_cluster!D99,Q99+D98),"-")</f>
        <v>8.4645427015389157E-2</v>
      </c>
      <c r="E99" s="6">
        <f>IFERROR(IF(ISNUMBER(nys_cluster!E99),nys_cluster!E99,R99+E98),"-")</f>
        <v>7.5046595129371771E-2</v>
      </c>
      <c r="F99" s="7">
        <f>nys_cluster!F99</f>
        <v>15214</v>
      </c>
      <c r="G99" s="4">
        <f>nys_cluster!G99</f>
        <v>7.2107716979954106E-2</v>
      </c>
      <c r="H99" s="9">
        <f t="shared" ref="H99" ca="1" si="33">IFERROR(SUM(D93:D99)/COUNT(D93:D99),"-")</f>
        <v>8.0720095897055352E-2</v>
      </c>
      <c r="I99" s="9">
        <f t="shared" ref="I99" si="34">IFERROR(SUM(E93:E99)/COUNT(E93:E99),"-")</f>
        <v>7.0291516709989191E-2</v>
      </c>
      <c r="J99" s="6">
        <f>nys_cluster!J99</f>
        <v>6.822838410053271E-2</v>
      </c>
      <c r="K99" s="6">
        <f>nys_cluster!K99</f>
        <v>8.1500000000000003E-2</v>
      </c>
      <c r="L99" s="7">
        <f>nys_cluster!L99</f>
        <v>87852</v>
      </c>
      <c r="M99" s="7">
        <f>nys_cluster!M99</f>
        <v>5994</v>
      </c>
      <c r="N99" s="4">
        <f>nys_cluster!N99</f>
        <v>6.822838410053271E-2</v>
      </c>
      <c r="O99" s="4">
        <f>nys_cluster!O99</f>
        <v>5.9619400442110594E-2</v>
      </c>
      <c r="P99" s="4">
        <f>IFERROR(nys_cluster!C99-nys_cluster!C98,"-")</f>
        <v>1.0100476928828761E-2</v>
      </c>
      <c r="Q99" s="4">
        <f ca="1">IFERROR(IF(AND(ISNUMBER(nys_cluster!D99),ISNUMBER(nys_cluster!D98)),nys_cluster!D99-nys_cluster!D98,$P99*0.662939159101225+(1-0.662939159101225)*(RANDBETWEEN(0,2)/1000*IF(RANDBETWEEN(0,1)&gt;0,-1,1))),"-")</f>
        <v>6.6960016817190632E-3</v>
      </c>
      <c r="R99" s="4">
        <f>IFERROR(IF(AND(ISNUMBER(nys_cluster!E99),ISNUMBER(nys_cluster!E98)),nys_cluster!E99-nys_cluster!E98,$P99),"-")</f>
        <v>1.0100476928828761E-2</v>
      </c>
    </row>
    <row r="100" spans="1:18" x14ac:dyDescent="0.3">
      <c r="A100" s="1">
        <f>nys_cluster!A100</f>
        <v>44209</v>
      </c>
      <c r="B100" s="7">
        <f>nys_cluster!B100</f>
        <v>196868</v>
      </c>
      <c r="C100" s="4">
        <f>nys_cluster!C100</f>
        <v>7.4044537456569887E-2</v>
      </c>
      <c r="D100" s="6">
        <f ca="1">IFERROR(IF(ISNUMBER(nys_cluster!D100),nys_cluster!D100,Q100+D99),"-")</f>
        <v>8.1774934806382274E-2</v>
      </c>
      <c r="E100" s="6">
        <f>IFERROR(IF(ISNUMBER(nys_cluster!E100),nys_cluster!E100,R100+E99),"-")</f>
        <v>7.1733515041921436E-2</v>
      </c>
      <c r="F100" s="7">
        <f>nys_cluster!F100</f>
        <v>14577</v>
      </c>
      <c r="G100" s="4">
        <f>nys_cluster!G100</f>
        <v>7.0844031568127228E-2</v>
      </c>
      <c r="H100" s="9">
        <f t="shared" ref="H100" ca="1" si="35">IFERROR(SUM(D94:D100)/COUNT(D94:D100),"-")</f>
        <v>7.9345086583681418E-2</v>
      </c>
      <c r="I100" s="9">
        <f t="shared" ref="I100" si="36">IFERROR(SUM(E94:E100)/COUNT(E94:E100),"-")</f>
        <v>6.8924876001692253E-2</v>
      </c>
      <c r="J100" s="6">
        <f>nys_cluster!J100</f>
        <v>6.6583561111174652E-2</v>
      </c>
      <c r="K100" s="6">
        <f>nys_cluster!K100</f>
        <v>8.3900000000000002E-2</v>
      </c>
      <c r="L100" s="7">
        <f>nys_cluster!L100</f>
        <v>87439</v>
      </c>
      <c r="M100" s="7">
        <f>nys_cluster!M100</f>
        <v>5822</v>
      </c>
      <c r="N100" s="4">
        <f>nys_cluster!N100</f>
        <v>6.6583561111174652E-2</v>
      </c>
      <c r="O100" s="4">
        <f>nys_cluster!O100</f>
        <v>5.9239590593087081E-2</v>
      </c>
      <c r="P100" s="4">
        <f>IFERROR(nys_cluster!C100-nys_cluster!C99,"-")</f>
        <v>-3.3130800874503347E-3</v>
      </c>
      <c r="Q100" s="4">
        <f ca="1">IFERROR(IF(AND(ISNUMBER(nys_cluster!D100),ISNUMBER(nys_cluster!D99)),nys_cluster!D100-nys_cluster!D99,$P100*0.662939159101225+(1-0.662939159101225)*(RANDBETWEEN(0,2)/1000*IF(RANDBETWEEN(0,1)&gt;0,-1,1))),"-")</f>
        <v>-2.8704922090068878E-3</v>
      </c>
      <c r="R100" s="4">
        <f>IFERROR(IF(AND(ISNUMBER(nys_cluster!E100),ISNUMBER(nys_cluster!E99)),nys_cluster!E100-nys_cluster!E99,$P100),"-")</f>
        <v>-3.3130800874503347E-3</v>
      </c>
    </row>
    <row r="101" spans="1:18" x14ac:dyDescent="0.3">
      <c r="A101" s="1">
        <f>nys_cluster!A101</f>
        <v>44210</v>
      </c>
      <c r="B101" s="7">
        <f>nys_cluster!B101</f>
        <v>212589</v>
      </c>
      <c r="C101" s="4">
        <f>nys_cluster!C101</f>
        <v>6.4260145162731847E-2</v>
      </c>
      <c r="D101" s="6">
        <f ca="1">IFERROR(IF(ISNUMBER(nys_cluster!D101),nys_cluster!D101,Q101+D100),"-")</f>
        <v>7.5288478006788784E-2</v>
      </c>
      <c r="E101" s="6">
        <f>IFERROR(IF(ISNUMBER(nys_cluster!E101),nys_cluster!E101,R101+E100),"-")</f>
        <v>6.1949122748083396E-2</v>
      </c>
      <c r="F101" s="7">
        <f>nys_cluster!F101</f>
        <v>13661</v>
      </c>
      <c r="G101" s="4">
        <f>nys_cluster!G101</f>
        <v>6.9473865186213513E-2</v>
      </c>
      <c r="H101" s="9">
        <f t="shared" ref="H101" ca="1" si="37">IFERROR(SUM(D95:D101)/COUNT(D95:D101),"-")</f>
        <v>7.9000583441794087E-2</v>
      </c>
      <c r="I101" s="9">
        <f t="shared" ref="I101" si="38">IFERROR(SUM(E95:E101)/COUNT(E95:E101),"-")</f>
        <v>6.74033221085613E-2</v>
      </c>
      <c r="J101" s="6">
        <f>nys_cluster!J101</f>
        <v>5.6447365649160502E-2</v>
      </c>
      <c r="K101" s="6">
        <f>nys_cluster!K101</f>
        <v>8.5300000000000001E-2</v>
      </c>
      <c r="L101" s="7">
        <f>nys_cluster!L101</f>
        <v>94938</v>
      </c>
      <c r="M101" s="7">
        <f>nys_cluster!M101</f>
        <v>5359</v>
      </c>
      <c r="N101" s="4">
        <f>nys_cluster!N101</f>
        <v>5.6447365649160502E-2</v>
      </c>
      <c r="O101" s="4">
        <f>nys_cluster!O101</f>
        <v>5.8267771437868238E-2</v>
      </c>
      <c r="P101" s="4">
        <f>IFERROR(nys_cluster!C101-nys_cluster!C100,"-")</f>
        <v>-9.7843922938380401E-3</v>
      </c>
      <c r="Q101" s="4">
        <f ca="1">IFERROR(IF(AND(ISNUMBER(nys_cluster!D101),ISNUMBER(nys_cluster!D100)),nys_cluster!D101-nys_cluster!D100,$P101*0.662939159101225+(1-0.662939159101225)*(RANDBETWEEN(0,2)/1000*IF(RANDBETWEEN(0,1)&gt;0,-1,1))),"-")</f>
        <v>-6.4864567995934963E-3</v>
      </c>
      <c r="R101" s="4">
        <f>IFERROR(IF(AND(ISNUMBER(nys_cluster!E101),ISNUMBER(nys_cluster!E100)),nys_cluster!E101-nys_cluster!E100,$P101),"-")</f>
        <v>-9.7843922938380401E-3</v>
      </c>
    </row>
    <row r="102" spans="1:18" x14ac:dyDescent="0.3">
      <c r="A102" s="1">
        <f>nys_cluster!A102</f>
        <v>44211</v>
      </c>
      <c r="B102" s="7">
        <f>nys_cluster!B102</f>
        <v>324671</v>
      </c>
      <c r="C102" s="4">
        <f>nys_cluster!C102</f>
        <v>6.1422178143412873E-2</v>
      </c>
      <c r="D102" s="6">
        <f ca="1">IFERROR(IF(ISNUMBER(nys_cluster!D102),nys_cluster!D102,Q102+D101),"-")</f>
        <v>7.3070017696545683E-2</v>
      </c>
      <c r="E102" s="6">
        <f>IFERROR(IF(ISNUMBER(nys_cluster!E102),nys_cluster!E102,R102+E101),"-")</f>
        <v>5.9111155728764422E-2</v>
      </c>
      <c r="F102" s="7">
        <f>nys_cluster!F102</f>
        <v>19942</v>
      </c>
      <c r="G102" s="4">
        <f>nys_cluster!G102</f>
        <v>6.6728471489475902E-2</v>
      </c>
      <c r="H102" s="9">
        <f t="shared" ref="H102" ca="1" si="39">IFERROR(SUM(D96:D102)/COUNT(D96:D102),"-")</f>
        <v>7.7553443112729173E-2</v>
      </c>
      <c r="I102" s="9">
        <f t="shared" ref="I102" si="40">IFERROR(SUM(E96:E102)/COUNT(E96:E102),"-")</f>
        <v>6.5147772926956227E-2</v>
      </c>
      <c r="J102" s="6">
        <f>nys_cluster!J102</f>
        <v>5.3925195806050791E-2</v>
      </c>
      <c r="K102" s="6">
        <f>nys_cluster!K102</f>
        <v>8.6999999999999994E-2</v>
      </c>
      <c r="L102" s="7">
        <f>nys_cluster!L102</f>
        <v>143254</v>
      </c>
      <c r="M102" s="7">
        <f>nys_cluster!M102</f>
        <v>7725</v>
      </c>
      <c r="N102" s="4">
        <f>nys_cluster!N102</f>
        <v>5.3925195806050791E-2</v>
      </c>
      <c r="O102" s="4">
        <f>nys_cluster!O102</f>
        <v>5.7028162055335965E-2</v>
      </c>
      <c r="P102" s="4">
        <f>IFERROR(nys_cluster!C102-nys_cluster!C101,"-")</f>
        <v>-2.8379670193189738E-3</v>
      </c>
      <c r="Q102" s="4">
        <f ca="1">IFERROR(IF(AND(ISNUMBER(nys_cluster!D102),ISNUMBER(nys_cluster!D101)),nys_cluster!D102-nys_cluster!D101,$P102*0.662939159101225+(1-0.662939159101225)*(RANDBETWEEN(0,2)/1000*IF(RANDBETWEEN(0,1)&gt;0,-1,1))),"-")</f>
        <v>-2.2184603102431053E-3</v>
      </c>
      <c r="R102" s="4">
        <f>IFERROR(IF(AND(ISNUMBER(nys_cluster!E102),ISNUMBER(nys_cluster!E101)),nys_cluster!E102-nys_cluster!E101,$P102),"-")</f>
        <v>-2.8379670193189738E-3</v>
      </c>
    </row>
    <row r="103" spans="1:18" x14ac:dyDescent="0.3">
      <c r="A103" s="1">
        <f>nys_cluster!A103</f>
        <v>44212</v>
      </c>
      <c r="B103" s="7">
        <f>nys_cluster!B103</f>
        <v>277286</v>
      </c>
      <c r="C103" s="4">
        <f>nys_cluster!C103</f>
        <v>5.7694943127312596E-2</v>
      </c>
      <c r="D103" s="6">
        <f ca="1">IFERROR(IF(ISNUMBER(nys_cluster!D103),nys_cluster!D103,Q103+D102),"-")</f>
        <v>7.09361484900983E-2</v>
      </c>
      <c r="E103" s="6">
        <f>IFERROR(IF(ISNUMBER(nys_cluster!E103),nys_cluster!E103,R103+E102),"-")</f>
        <v>5.5383920712664146E-2</v>
      </c>
      <c r="F103" s="7">
        <f>nys_cluster!F103</f>
        <v>15998</v>
      </c>
      <c r="G103" s="4">
        <f>nys_cluster!G103</f>
        <v>6.5384232815396445E-2</v>
      </c>
      <c r="H103" s="9">
        <f t="shared" ref="H103" ca="1" si="41">IFERROR(SUM(D97:D103)/COUNT(D97:D103),"-")</f>
        <v>7.6847007969824729E-2</v>
      </c>
      <c r="I103" s="9">
        <f t="shared" ref="I103" si="42">IFERROR(SUM(E97:E103)/COUNT(E97:E103),"-")</f>
        <v>6.4009528668422272E-2</v>
      </c>
      <c r="J103" s="6">
        <f>nys_cluster!J103</f>
        <v>5.1068471015956372E-2</v>
      </c>
      <c r="K103" s="6">
        <f>nys_cluster!K103</f>
        <v>8.5999999999999993E-2</v>
      </c>
      <c r="L103" s="7">
        <f>nys_cluster!L103</f>
        <v>123775</v>
      </c>
      <c r="M103" s="7">
        <f>nys_cluster!M103</f>
        <v>6321</v>
      </c>
      <c r="N103" s="4">
        <f>nys_cluster!N103</f>
        <v>5.1068471015956372E-2</v>
      </c>
      <c r="O103" s="4">
        <f>nys_cluster!O103</f>
        <v>5.6563334572867718E-2</v>
      </c>
      <c r="P103" s="4">
        <f>IFERROR(nys_cluster!C103-nys_cluster!C102,"-")</f>
        <v>-3.7272350161002762E-3</v>
      </c>
      <c r="Q103" s="4">
        <f ca="1">IFERROR(IF(AND(ISNUMBER(nys_cluster!D103),ISNUMBER(nys_cluster!D102)),nys_cluster!D103-nys_cluster!D102,$P103*0.662939159101225+(1-0.662939159101225)*(RANDBETWEEN(0,2)/1000*IF(RANDBETWEEN(0,1)&gt;0,-1,1))),"-")</f>
        <v>-2.1338692064473831E-3</v>
      </c>
      <c r="R103" s="4">
        <f>IFERROR(IF(AND(ISNUMBER(nys_cluster!E103),ISNUMBER(nys_cluster!E102)),nys_cluster!E103-nys_cluster!E102,$P103),"-")</f>
        <v>-3.7272350161002762E-3</v>
      </c>
    </row>
    <row r="104" spans="1:18" x14ac:dyDescent="0.3">
      <c r="A104" s="1">
        <f>nys_cluster!A104</f>
        <v>44213</v>
      </c>
      <c r="B104" s="7">
        <f>nys_cluster!B104</f>
        <v>246507</v>
      </c>
      <c r="C104" s="4">
        <f>nys_cluster!C104</f>
        <v>5.6152563618883031E-2</v>
      </c>
      <c r="D104" s="6">
        <f ca="1">IFERROR(IF(ISNUMBER(nys_cluster!D104),nys_cluster!D104,Q104+D103),"-")</f>
        <v>6.9913644715765041E-2</v>
      </c>
      <c r="E104" s="6">
        <f>IFERROR(IF(ISNUMBER(nys_cluster!E104),nys_cluster!E104,R104+E103),"-")</f>
        <v>5.384154120423458E-2</v>
      </c>
      <c r="F104" s="7">
        <f>nys_cluster!F104</f>
        <v>13842</v>
      </c>
      <c r="G104" s="4">
        <f>nys_cluster!G104</f>
        <v>6.4484930925368528E-2</v>
      </c>
      <c r="H104" s="9">
        <f t="shared" ref="H104" ca="1" si="43">IFERROR(SUM(D98:D104)/COUNT(D98:D104),"-")</f>
        <v>7.6225439437805603E-2</v>
      </c>
      <c r="I104" s="9">
        <f t="shared" ref="I104" si="44">IFERROR(SUM(E98:E104)/COUNT(E98:E104),"-")</f>
        <v>6.3144566966511814E-2</v>
      </c>
      <c r="J104" s="6">
        <f>nys_cluster!J104</f>
        <v>5.10338095660662E-2</v>
      </c>
      <c r="K104" s="6" t="str">
        <f>nys_cluster!K104</f>
        <v>-</v>
      </c>
      <c r="L104" s="7">
        <f>nys_cluster!L104</f>
        <v>112690</v>
      </c>
      <c r="M104" s="7">
        <f>nys_cluster!M104</f>
        <v>5751</v>
      </c>
      <c r="N104" s="4">
        <f>nys_cluster!N104</f>
        <v>5.10338095660662E-2</v>
      </c>
      <c r="O104" s="4">
        <f>nys_cluster!O104</f>
        <v>5.6913842768472896E-2</v>
      </c>
      <c r="P104" s="4">
        <f>IFERROR(nys_cluster!C104-nys_cluster!C103,"-")</f>
        <v>-1.5423795084295658E-3</v>
      </c>
      <c r="Q104" s="4">
        <f ca="1">IFERROR(IF(AND(ISNUMBER(nys_cluster!D104),ISNUMBER(nys_cluster!D103)),nys_cluster!D104-nys_cluster!D103,$P104*0.662939159101225+(1-0.662939159101225)*(RANDBETWEEN(0,2)/1000*IF(RANDBETWEEN(0,1)&gt;0,-1,1))),"-")</f>
        <v>-1.0225037743332571E-3</v>
      </c>
      <c r="R104" s="4">
        <f>IFERROR(IF(AND(ISNUMBER(nys_cluster!E104),ISNUMBER(nys_cluster!E103)),nys_cluster!E104-nys_cluster!E103,$P104),"-")</f>
        <v>-1.5423795084295658E-3</v>
      </c>
    </row>
    <row r="105" spans="1:18" x14ac:dyDescent="0.3">
      <c r="A105" s="1">
        <f>nys_cluster!A105</f>
        <v>44214</v>
      </c>
      <c r="B105" s="7">
        <f>nys_cluster!B105</f>
        <v>186205</v>
      </c>
      <c r="C105" s="4">
        <f>nys_cluster!C105</f>
        <v>6.5438629467522352E-2</v>
      </c>
      <c r="D105" s="6">
        <f ca="1">IFERROR(IF(ISNUMBER(nys_cluster!D105),nys_cluster!D105,Q105+D104),"-")</f>
        <v>7.5732680559921828E-2</v>
      </c>
      <c r="E105" s="6">
        <f>IFERROR(IF(ISNUMBER(nys_cluster!E105),nys_cluster!E105,R105+E104),"-")</f>
        <v>6.3127607052873902E-2</v>
      </c>
      <c r="F105" s="7">
        <f>nys_cluster!F105</f>
        <v>12185</v>
      </c>
      <c r="G105" s="4">
        <f>nys_cluster!G105</f>
        <v>6.4248654769602814E-2</v>
      </c>
      <c r="H105" s="9">
        <f t="shared" ref="H105" ca="1" si="45">IFERROR(SUM(D99:D105)/COUNT(D99:D105),"-")</f>
        <v>7.5908761612984446E-2</v>
      </c>
      <c r="I105" s="9">
        <f t="shared" ref="I105" si="46">IFERROR(SUM(E99:E105)/COUNT(E99:E105),"-")</f>
        <v>6.2884779659701948E-2</v>
      </c>
      <c r="J105" s="6">
        <f>nys_cluster!J105</f>
        <v>6.0027786389262053E-2</v>
      </c>
      <c r="K105" s="6">
        <f>nys_cluster!K105</f>
        <v>8.2900000000000001E-2</v>
      </c>
      <c r="L105" s="7">
        <f>nys_cluster!L105</f>
        <v>87093</v>
      </c>
      <c r="M105" s="7">
        <f>nys_cluster!M105</f>
        <v>5228</v>
      </c>
      <c r="N105" s="4">
        <f>nys_cluster!N105</f>
        <v>6.0027786389262053E-2</v>
      </c>
      <c r="O105" s="4">
        <f>nys_cluster!O105</f>
        <v>5.7255973548282935E-2</v>
      </c>
      <c r="P105" s="4">
        <f>IFERROR(nys_cluster!C105-nys_cluster!C104,"-")</f>
        <v>9.2860658486393216E-3</v>
      </c>
      <c r="Q105" s="4">
        <f ca="1">IFERROR(IF(AND(ISNUMBER(nys_cluster!D105),ISNUMBER(nys_cluster!D104)),nys_cluster!D105-nys_cluster!D104,$P105*0.662939159101225+(1-0.662939159101225)*(RANDBETWEEN(0,2)/1000*IF(RANDBETWEEN(0,1)&gt;0,-1,1))),"-")</f>
        <v>5.8190358441567802E-3</v>
      </c>
      <c r="R105" s="4">
        <f>IFERROR(IF(AND(ISNUMBER(nys_cluster!E105),ISNUMBER(nys_cluster!E104)),nys_cluster!E105-nys_cluster!E104,$P105),"-")</f>
        <v>9.2860658486393216E-3</v>
      </c>
    </row>
    <row r="106" spans="1:18" x14ac:dyDescent="0.3">
      <c r="A106" s="1">
        <f>nys_cluster!A106</f>
        <v>44215</v>
      </c>
      <c r="B106" s="7">
        <f>nys_cluster!B106</f>
        <v>177269</v>
      </c>
      <c r="C106" s="4">
        <f>nys_cluster!C106</f>
        <v>7.0581996852241508E-2</v>
      </c>
      <c r="D106" s="6">
        <f ca="1">IFERROR(IF(ISNUMBER(nys_cluster!D106),nys_cluster!D106,Q106+D105),"-")</f>
        <v>7.9142420208896211E-2</v>
      </c>
      <c r="E106" s="6">
        <f>IFERROR(IF(ISNUMBER(nys_cluster!E106),nys_cluster!E106,R106+E105),"-")</f>
        <v>6.8270974437593057E-2</v>
      </c>
      <c r="F106" s="7">
        <f>nys_cluster!F106</f>
        <v>12512</v>
      </c>
      <c r="G106" s="4">
        <f>nys_cluster!G106</f>
        <v>6.3351003302711553E-2</v>
      </c>
      <c r="H106" s="9">
        <f t="shared" ref="H106" ca="1" si="47">IFERROR(SUM(D100:D106)/COUNT(D100:D106),"-")</f>
        <v>7.5122617783485432E-2</v>
      </c>
      <c r="I106" s="9">
        <f t="shared" ref="I106" si="48">IFERROR(SUM(E100:E106)/COUNT(E100:E106),"-")</f>
        <v>6.1916833846590705E-2</v>
      </c>
      <c r="J106" s="6">
        <f>nys_cluster!J106</f>
        <v>6.2901215698262278E-2</v>
      </c>
      <c r="K106" s="6">
        <f>nys_cluster!K106</f>
        <v>8.2299999999999998E-2</v>
      </c>
      <c r="L106" s="7">
        <f>nys_cluster!L106</f>
        <v>85054</v>
      </c>
      <c r="M106" s="7">
        <f>nys_cluster!M106</f>
        <v>5350</v>
      </c>
      <c r="N106" s="4">
        <f>nys_cluster!N106</f>
        <v>6.2901215698262278E-2</v>
      </c>
      <c r="O106" s="4">
        <f>nys_cluster!O106</f>
        <v>5.6597066638701357E-2</v>
      </c>
      <c r="P106" s="4">
        <f>IFERROR(nys_cluster!C106-nys_cluster!C105,"-")</f>
        <v>5.1433673847191552E-3</v>
      </c>
      <c r="Q106" s="4">
        <f ca="1">IFERROR(IF(AND(ISNUMBER(nys_cluster!D106),ISNUMBER(nys_cluster!D105)),nys_cluster!D106-nys_cluster!D105,$P106*0.662939159101225+(1-0.662939159101225)*(RANDBETWEEN(0,2)/1000*IF(RANDBETWEEN(0,1)&gt;0,-1,1))),"-")</f>
        <v>3.4097396489743835E-3</v>
      </c>
      <c r="R106" s="4">
        <f>IFERROR(IF(AND(ISNUMBER(nys_cluster!E106),ISNUMBER(nys_cluster!E105)),nys_cluster!E106-nys_cluster!E105,$P106),"-")</f>
        <v>5.1433673847191552E-3</v>
      </c>
    </row>
    <row r="107" spans="1:18" x14ac:dyDescent="0.3">
      <c r="A107" s="1">
        <f>nys_cluster!A107</f>
        <v>44216</v>
      </c>
      <c r="B107" s="7">
        <f>nys_cluster!B107</f>
        <v>195409</v>
      </c>
      <c r="C107" s="4">
        <f>nys_cluster!C107</f>
        <v>6.8389889923186759E-2</v>
      </c>
      <c r="D107" s="6">
        <f ca="1">IFERROR(IF(ISNUMBER(nys_cluster!D107),nys_cluster!D107,Q107+D106),"-")</f>
        <v>7.7689186684688688E-2</v>
      </c>
      <c r="E107" s="6">
        <f>IFERROR(IF(ISNUMBER(nys_cluster!E107),nys_cluster!E107,R107+E106),"-")</f>
        <v>6.6078867508538308E-2</v>
      </c>
      <c r="F107" s="7">
        <f>nys_cluster!F107</f>
        <v>13364</v>
      </c>
      <c r="G107" s="4">
        <f>nys_cluster!G107</f>
        <v>6.2659265551231649E-2</v>
      </c>
      <c r="H107" s="9">
        <f t="shared" ref="H107" ca="1" si="49">IFERROR(SUM(D101:D107)/COUNT(D101:D107),"-")</f>
        <v>7.4538939480386368E-2</v>
      </c>
      <c r="I107" s="9">
        <f t="shared" ref="I107" si="50">IFERROR(SUM(E101:E107)/COUNT(E101:E107),"-")</f>
        <v>6.11090270561074E-2</v>
      </c>
      <c r="J107" s="6">
        <f>nys_cluster!J107</f>
        <v>6.9021101992966002E-2</v>
      </c>
      <c r="K107" s="6">
        <f>nys_cluster!K107</f>
        <v>8.5300000000000001E-2</v>
      </c>
      <c r="L107" s="7">
        <f>nys_cluster!L107</f>
        <v>95536</v>
      </c>
      <c r="M107" s="7">
        <f>nys_cluster!M107</f>
        <v>6594</v>
      </c>
      <c r="N107" s="4">
        <f>nys_cluster!N107</f>
        <v>6.9021101992966002E-2</v>
      </c>
      <c r="O107" s="4">
        <f>nys_cluster!O107</f>
        <v>5.70196944796185E-2</v>
      </c>
      <c r="P107" s="4">
        <f>IFERROR(nys_cluster!C107-nys_cluster!C106,"-")</f>
        <v>-2.192106929054749E-3</v>
      </c>
      <c r="Q107" s="4">
        <f ca="1">IFERROR(IF(AND(ISNUMBER(nys_cluster!D107),ISNUMBER(nys_cluster!D106)),nys_cluster!D107-nys_cluster!D106,$P107*0.662939159101225+(1-0.662939159101225)*(RANDBETWEEN(0,2)/1000*IF(RANDBETWEEN(0,1)&gt;0,-1,1))),"-")</f>
        <v>-1.4532335242075241E-3</v>
      </c>
      <c r="R107" s="4">
        <f>IFERROR(IF(AND(ISNUMBER(nys_cluster!E107),ISNUMBER(nys_cluster!E106)),nys_cluster!E107-nys_cluster!E106,$P107),"-")</f>
        <v>-2.192106929054749E-3</v>
      </c>
    </row>
    <row r="108" spans="1:18" x14ac:dyDescent="0.3">
      <c r="A108" s="1">
        <f>nys_cluster!A108</f>
        <v>44217</v>
      </c>
      <c r="B108" s="7">
        <f>nys_cluster!B108</f>
        <v>224569</v>
      </c>
      <c r="C108" s="4">
        <f>nys_cluster!C108</f>
        <v>6.1834002021650361E-2</v>
      </c>
      <c r="D108" s="6">
        <f ca="1">IFERROR(IF(ISNUMBER(nys_cluster!D108),nys_cluster!D108,Q108+D107),"-")</f>
        <v>7.3680092712981024E-2</v>
      </c>
      <c r="E108" s="6">
        <f>IFERROR(IF(ISNUMBER(nys_cluster!E108),nys_cluster!E108,R108+E107),"-")</f>
        <v>5.9522979607001911E-2</v>
      </c>
      <c r="F108" s="7">
        <f>nys_cluster!F108</f>
        <v>13886</v>
      </c>
      <c r="G108" s="4">
        <f>nys_cluster!G108</f>
        <v>6.2337154608447985E-2</v>
      </c>
      <c r="H108" s="9">
        <f t="shared" ref="H108" ca="1" si="51">IFERROR(SUM(D102:D108)/COUNT(D102:D108),"-")</f>
        <v>7.4309170152699541E-2</v>
      </c>
      <c r="I108" s="9">
        <f t="shared" ref="I108" si="52">IFERROR(SUM(E102:E108)/COUNT(E102:E108),"-")</f>
        <v>6.0762435178810047E-2</v>
      </c>
      <c r="J108" s="6">
        <f>nys_cluster!J108</f>
        <v>5.8886170019938372E-2</v>
      </c>
      <c r="K108" s="6">
        <f>nys_cluster!K108</f>
        <v>8.8300000000000003E-2</v>
      </c>
      <c r="L108" s="7">
        <f>nys_cluster!L108</f>
        <v>88272</v>
      </c>
      <c r="M108" s="7">
        <f>nys_cluster!M108</f>
        <v>5198</v>
      </c>
      <c r="N108" s="4">
        <f>nys_cluster!N108</f>
        <v>5.8886170019938372E-2</v>
      </c>
      <c r="O108" s="4">
        <f>nys_cluster!O108</f>
        <v>5.7317507482934016E-2</v>
      </c>
      <c r="P108" s="4">
        <f>IFERROR(nys_cluster!C108-nys_cluster!C107,"-")</f>
        <v>-6.5558879015363974E-3</v>
      </c>
      <c r="Q108" s="4">
        <f ca="1">IFERROR(IF(AND(ISNUMBER(nys_cluster!D108),ISNUMBER(nys_cluster!D107)),nys_cluster!D108-nys_cluster!D107,$P108*0.662939159101225+(1-0.662939159101225)*(RANDBETWEEN(0,2)/1000*IF(RANDBETWEEN(0,1)&gt;0,-1,1))),"-")</f>
        <v>-4.0090939717076588E-3</v>
      </c>
      <c r="R108" s="4">
        <f>IFERROR(IF(AND(ISNUMBER(nys_cluster!E108),ISNUMBER(nys_cluster!E107)),nys_cluster!E108-nys_cluster!E107,$P108),"-")</f>
        <v>-6.5558879015363974E-3</v>
      </c>
    </row>
    <row r="109" spans="1:18" x14ac:dyDescent="0.3">
      <c r="A109" s="1">
        <f>nys_cluster!A109</f>
        <v>44218</v>
      </c>
      <c r="B109" s="7">
        <f>nys_cluster!B109</f>
        <v>268001</v>
      </c>
      <c r="C109" s="4">
        <f>nys_cluster!C109</f>
        <v>5.6507251838612542E-2</v>
      </c>
      <c r="D109" s="6">
        <f ca="1">IFERROR(IF(ISNUMBER(nys_cluster!D109),nys_cluster!D109,Q109+D108),"-")</f>
        <v>7.0148781425895632E-2</v>
      </c>
      <c r="E109" s="6">
        <f>IFERROR(IF(ISNUMBER(nys_cluster!E109),nys_cluster!E109,R109+E108),"-")</f>
        <v>5.4196229423964092E-2</v>
      </c>
      <c r="F109" s="7">
        <f>nys_cluster!F109</f>
        <v>15144</v>
      </c>
      <c r="G109" s="4">
        <f>nys_cluster!G109</f>
        <v>6.1533881057307872E-2</v>
      </c>
      <c r="H109" s="9">
        <f t="shared" ref="H109" ca="1" si="53">IFERROR(SUM(D103:D109)/COUNT(D103:D109),"-")</f>
        <v>7.389185068546382E-2</v>
      </c>
      <c r="I109" s="9">
        <f t="shared" ref="I109" si="54">IFERROR(SUM(E103:E109)/COUNT(E103:E109),"-")</f>
        <v>6.0060302849552848E-2</v>
      </c>
      <c r="J109" s="6">
        <f>nys_cluster!J109</f>
        <v>5.2164922873330299E-2</v>
      </c>
      <c r="K109" s="6">
        <f>nys_cluster!K109</f>
        <v>9.0300000000000005E-2</v>
      </c>
      <c r="L109" s="7">
        <f>nys_cluster!L109</f>
        <v>120905</v>
      </c>
      <c r="M109" s="7">
        <f>nys_cluster!M109</f>
        <v>6307</v>
      </c>
      <c r="N109" s="4">
        <f>nys_cluster!N109</f>
        <v>5.2164922873330299E-2</v>
      </c>
      <c r="O109" s="4">
        <f>nys_cluster!O109</f>
        <v>5.7125433708337711E-2</v>
      </c>
      <c r="P109" s="4">
        <f>IFERROR(nys_cluster!C109-nys_cluster!C108,"-")</f>
        <v>-5.3267501830378192E-3</v>
      </c>
      <c r="Q109" s="4">
        <f ca="1">IFERROR(IF(AND(ISNUMBER(nys_cluster!D109),ISNUMBER(nys_cluster!D108)),nys_cluster!D109-nys_cluster!D108,$P109*0.662939159101225+(1-0.662939159101225)*(RANDBETWEEN(0,2)/1000*IF(RANDBETWEEN(0,1)&gt;0,-1,1))),"-")</f>
        <v>-3.5313112870853885E-3</v>
      </c>
      <c r="R109" s="4">
        <f>IFERROR(IF(AND(ISNUMBER(nys_cluster!E109),ISNUMBER(nys_cluster!E108)),nys_cluster!E109-nys_cluster!E108,$P109),"-")</f>
        <v>-5.3267501830378192E-3</v>
      </c>
    </row>
    <row r="110" spans="1:18" x14ac:dyDescent="0.3">
      <c r="A110" s="1">
        <f>nys_cluster!A110</f>
        <v>44219</v>
      </c>
      <c r="B110" s="7">
        <f>nys_cluster!B110</f>
        <v>262106</v>
      </c>
      <c r="C110" s="4">
        <f>nys_cluster!C110</f>
        <v>5.2597040891852916E-2</v>
      </c>
      <c r="D110" s="6">
        <f ca="1">IFERROR(IF(ISNUMBER(nys_cluster!D110),nys_cluster!D110,Q110+D109),"-")</f>
        <v>6.7893610309841174E-2</v>
      </c>
      <c r="E110" s="6">
        <f>IFERROR(IF(ISNUMBER(nys_cluster!E110),nys_cluster!E110,R110+E109),"-")</f>
        <v>5.0286018477204465E-2</v>
      </c>
      <c r="F110" s="7">
        <f>nys_cluster!F110</f>
        <v>13786</v>
      </c>
      <c r="G110" s="4">
        <f>nys_cluster!G110</f>
        <v>6.0714738991811887E-2</v>
      </c>
      <c r="H110" s="9">
        <f t="shared" ref="H110" ca="1" si="55">IFERROR(SUM(D104:D110)/COUNT(D104:D110),"-")</f>
        <v>7.3457202373998526E-2</v>
      </c>
      <c r="I110" s="9">
        <f t="shared" ref="I110" si="56">IFERROR(SUM(E104:E110)/COUNT(E104:E110),"-")</f>
        <v>5.9332031101630045E-2</v>
      </c>
      <c r="J110" s="6">
        <f>nys_cluster!J110</f>
        <v>5.0753947288647919E-2</v>
      </c>
      <c r="K110" s="6">
        <f>nys_cluster!K110</f>
        <v>0.09</v>
      </c>
      <c r="L110" s="7">
        <f>nys_cluster!L110</f>
        <v>115459</v>
      </c>
      <c r="M110" s="7">
        <f>nys_cluster!M110</f>
        <v>5860</v>
      </c>
      <c r="N110" s="4">
        <f>nys_cluster!N110</f>
        <v>5.0753947288647919E-2</v>
      </c>
      <c r="O110" s="4">
        <f>nys_cluster!O110</f>
        <v>5.7145369775421305E-2</v>
      </c>
      <c r="P110" s="4">
        <f>IFERROR(nys_cluster!C110-nys_cluster!C109,"-")</f>
        <v>-3.9102109467596263E-3</v>
      </c>
      <c r="Q110" s="4">
        <f ca="1">IFERROR(IF(AND(ISNUMBER(nys_cluster!D110),ISNUMBER(nys_cluster!D109)),nys_cluster!D110-nys_cluster!D109,$P110*0.662939159101225+(1-0.662939159101225)*(RANDBETWEEN(0,2)/1000*IF(RANDBETWEEN(0,1)&gt;0,-1,1))),"-")</f>
        <v>-2.2551711160544567E-3</v>
      </c>
      <c r="R110" s="4">
        <f>IFERROR(IF(AND(ISNUMBER(nys_cluster!E110),ISNUMBER(nys_cluster!E109)),nys_cluster!E110-nys_cluster!E109,$P110),"-")</f>
        <v>-3.9102109467596263E-3</v>
      </c>
    </row>
    <row r="111" spans="1:18" x14ac:dyDescent="0.3">
      <c r="A111" s="1">
        <f>nys_cluster!A111</f>
        <v>44220</v>
      </c>
      <c r="B111" s="7">
        <f>nys_cluster!B111</f>
        <v>249955</v>
      </c>
      <c r="C111" s="4">
        <f>nys_cluster!C111</f>
        <v>5.0889160048808786E-2</v>
      </c>
      <c r="D111" s="6">
        <f ca="1">IFERROR(IF(ISNUMBER(nys_cluster!D111),nys_cluster!D111,Q111+D110),"-")</f>
        <v>6.6087267538110853E-2</v>
      </c>
      <c r="E111" s="6">
        <f>IFERROR(IF(ISNUMBER(nys_cluster!E111),nys_cluster!E111,R111+E110),"-")</f>
        <v>4.8578137634160336E-2</v>
      </c>
      <c r="F111" s="7">
        <f>nys_cluster!F111</f>
        <v>12720</v>
      </c>
      <c r="G111" s="4">
        <f>nys_cluster!G111</f>
        <v>5.9863231157508023E-2</v>
      </c>
      <c r="H111" s="9">
        <f t="shared" ref="H111" ca="1" si="57">IFERROR(SUM(D105:D111)/COUNT(D105:D111),"-")</f>
        <v>7.291057706290506E-2</v>
      </c>
      <c r="I111" s="9">
        <f t="shared" ref="I111" si="58">IFERROR(SUM(E105:E111)/COUNT(E105:E111),"-")</f>
        <v>5.8580116305905157E-2</v>
      </c>
      <c r="J111" s="6">
        <f>nys_cluster!J111</f>
        <v>4.8973761627017193E-2</v>
      </c>
      <c r="K111" s="6">
        <f>nys_cluster!K111</f>
        <v>8.8200000000000001E-2</v>
      </c>
      <c r="L111" s="7">
        <f>nys_cluster!L111</f>
        <v>117614</v>
      </c>
      <c r="M111" s="7">
        <f>nys_cluster!M111</f>
        <v>5760</v>
      </c>
      <c r="N111" s="4">
        <f>nys_cluster!N111</f>
        <v>4.8973761627017193E-2</v>
      </c>
      <c r="O111" s="4">
        <f>nys_cluster!O111</f>
        <v>5.6761694413416476E-2</v>
      </c>
      <c r="P111" s="4">
        <f>IFERROR(nys_cluster!C111-nys_cluster!C110,"-")</f>
        <v>-1.7078808430441295E-3</v>
      </c>
      <c r="Q111" s="4">
        <f ca="1">IFERROR(IF(AND(ISNUMBER(nys_cluster!D111),ISNUMBER(nys_cluster!D110)),nys_cluster!D111-nys_cluster!D110,$P111*0.662939159101225+(1-0.662939159101225)*(RANDBETWEEN(0,2)/1000*IF(RANDBETWEEN(0,1)&gt;0,-1,1))),"-")</f>
        <v>-1.8063427717303162E-3</v>
      </c>
      <c r="R111" s="4">
        <f>IFERROR(IF(AND(ISNUMBER(nys_cluster!E111),ISNUMBER(nys_cluster!E110)),nys_cluster!E111-nys_cluster!E110,$P111),"-")</f>
        <v>-1.7078808430441295E-3</v>
      </c>
    </row>
    <row r="112" spans="1:18" x14ac:dyDescent="0.3">
      <c r="A112" s="1">
        <f>nys_cluster!A112</f>
        <v>44221</v>
      </c>
      <c r="B112" s="7">
        <f>nys_cluster!B112</f>
        <v>219538</v>
      </c>
      <c r="C112" s="4">
        <f>nys_cluster!C112</f>
        <v>5.4673906111925956E-2</v>
      </c>
      <c r="D112" s="6">
        <f ca="1">IFERROR(IF(ISNUMBER(nys_cluster!D112),nys_cluster!D112,Q112+D111),"-")</f>
        <v>6.8933384751504193E-2</v>
      </c>
      <c r="E112" s="6">
        <f>IFERROR(IF(ISNUMBER(nys_cluster!E112),nys_cluster!E112,R112+E111),"-")</f>
        <v>5.2362883697277506E-2</v>
      </c>
      <c r="F112" s="7">
        <f>nys_cluster!F112</f>
        <v>12003</v>
      </c>
      <c r="G112" s="4">
        <f>nys_cluster!G112</f>
        <v>5.8499655884377152E-2</v>
      </c>
      <c r="H112" s="9">
        <f t="shared" ref="H112" ca="1" si="59">IFERROR(SUM(D106:D112)/COUNT(D106:D112),"-")</f>
        <v>7.1939249090273966E-2</v>
      </c>
      <c r="I112" s="9">
        <f t="shared" ref="I112" si="60">IFERROR(SUM(E106:E112)/COUNT(E106:E112),"-")</f>
        <v>5.7042298683677099E-2</v>
      </c>
      <c r="J112" s="6">
        <f>nys_cluster!J112</f>
        <v>5.1969739831908231E-2</v>
      </c>
      <c r="K112" s="6">
        <f>nys_cluster!K112</f>
        <v>8.4400000000000003E-2</v>
      </c>
      <c r="L112" s="7">
        <f>nys_cluster!L112</f>
        <v>109583</v>
      </c>
      <c r="M112" s="7">
        <f>nys_cluster!M112</f>
        <v>5695</v>
      </c>
      <c r="N112" s="4">
        <f>nys_cluster!N112</f>
        <v>5.1969739831908231E-2</v>
      </c>
      <c r="O112" s="4">
        <f>nys_cluster!O112</f>
        <v>5.5656362511827179E-2</v>
      </c>
      <c r="P112" s="4">
        <f>IFERROR(nys_cluster!C112-nys_cluster!C111,"-")</f>
        <v>3.7847460631171698E-3</v>
      </c>
      <c r="Q112" s="4">
        <f ca="1">IFERROR(IF(AND(ISNUMBER(nys_cluster!D112),ISNUMBER(nys_cluster!D111)),nys_cluster!D112-nys_cluster!D111,$P112*0.662939159101225+(1-0.662939159101225)*(RANDBETWEEN(0,2)/1000*IF(RANDBETWEEN(0,1)&gt;0,-1,1))),"-")</f>
        <v>2.8461172133933434E-3</v>
      </c>
      <c r="R112" s="4">
        <f>IFERROR(IF(AND(ISNUMBER(nys_cluster!E112),ISNUMBER(nys_cluster!E111)),nys_cluster!E112-nys_cluster!E111,$P112),"-")</f>
        <v>3.7847460631171698E-3</v>
      </c>
    </row>
    <row r="113" spans="1:18" x14ac:dyDescent="0.3">
      <c r="A113" s="1">
        <f>nys_cluster!A113</f>
        <v>44222</v>
      </c>
      <c r="B113" s="7">
        <f>nys_cluster!B113</f>
        <v>162938</v>
      </c>
      <c r="C113" s="4">
        <f>nys_cluster!C113</f>
        <v>6.7903128797456705E-2</v>
      </c>
      <c r="D113" s="6">
        <f ca="1">IFERROR(IF(ISNUMBER(nys_cluster!D113),nys_cluster!D113,Q113+D112),"-")</f>
        <v>7.7703554514212791E-2</v>
      </c>
      <c r="E113" s="6">
        <f>IFERROR(IF(ISNUMBER(nys_cluster!E113),nys_cluster!E113,R113+E112),"-")</f>
        <v>6.5592106382808255E-2</v>
      </c>
      <c r="F113" s="7">
        <f>nys_cluster!F113</f>
        <v>11064</v>
      </c>
      <c r="G113" s="4">
        <f>nys_cluster!G113</f>
        <v>5.8114420328135706E-2</v>
      </c>
      <c r="H113" s="9">
        <f t="shared" ref="H113" ca="1" si="61">IFERROR(SUM(D107:D113)/COUNT(D107:D113),"-")</f>
        <v>7.173369684817632E-2</v>
      </c>
      <c r="I113" s="9">
        <f t="shared" ref="I113" si="62">IFERROR(SUM(E107:E113)/COUNT(E107:E113),"-")</f>
        <v>5.6659603247279269E-2</v>
      </c>
      <c r="J113" s="6">
        <f>nys_cluster!J113</f>
        <v>6.7328333289163336E-2</v>
      </c>
      <c r="K113" s="6">
        <f>nys_cluster!K113</f>
        <v>8.4000000000000005E-2</v>
      </c>
      <c r="L113" s="7">
        <f>nys_cluster!L113</f>
        <v>75466</v>
      </c>
      <c r="M113" s="7">
        <f>nys_cluster!M113</f>
        <v>5081</v>
      </c>
      <c r="N113" s="4">
        <f>nys_cluster!N113</f>
        <v>6.7328333289163336E-2</v>
      </c>
      <c r="O113" s="4">
        <f>nys_cluster!O113</f>
        <v>5.6022467091383234E-2</v>
      </c>
      <c r="P113" s="4">
        <f>IFERROR(nys_cluster!C113-nys_cluster!C112,"-")</f>
        <v>1.3229222685530749E-2</v>
      </c>
      <c r="Q113" s="4">
        <f ca="1">IFERROR(IF(AND(ISNUMBER(nys_cluster!D113),ISNUMBER(nys_cluster!D112)),nys_cluster!D113-nys_cluster!D112,$P113*0.662939159101225+(1-0.662939159101225)*(RANDBETWEEN(0,2)/1000*IF(RANDBETWEEN(0,1)&gt;0,-1,1))),"-")</f>
        <v>8.7701697627086041E-3</v>
      </c>
      <c r="R113" s="4">
        <f>IFERROR(IF(AND(ISNUMBER(nys_cluster!E113),ISNUMBER(nys_cluster!E112)),nys_cluster!E113-nys_cluster!E112,$P113),"-")</f>
        <v>1.3229222685530749E-2</v>
      </c>
    </row>
    <row r="114" spans="1:18" x14ac:dyDescent="0.3">
      <c r="A114" s="1">
        <f>nys_cluster!A114</f>
        <v>44223</v>
      </c>
      <c r="B114" s="7">
        <f>nys_cluster!B114</f>
        <v>202661</v>
      </c>
      <c r="C114" s="4">
        <f>nys_cluster!C114</f>
        <v>5.4415995184075867E-2</v>
      </c>
      <c r="D114" s="6">
        <f ca="1">IFERROR(IF(ISNUMBER(nys_cluster!D114),nys_cluster!D114,Q114+D113),"-")</f>
        <v>6.8088283816074679E-2</v>
      </c>
      <c r="E114" s="6">
        <f>IFERROR(IF(ISNUMBER(nys_cluster!E114),nys_cluster!E114,R114+E113),"-")</f>
        <v>5.2104972769427417E-2</v>
      </c>
      <c r="F114" s="7">
        <f>nys_cluster!F114</f>
        <v>11028</v>
      </c>
      <c r="G114" s="4">
        <f>nys_cluster!G114</f>
        <v>5.6379924617931676E-2</v>
      </c>
      <c r="H114" s="9">
        <f t="shared" ref="H114" ca="1" si="63">IFERROR(SUM(D108:D114)/COUNT(D108:D114),"-")</f>
        <v>7.0362139295517184E-2</v>
      </c>
      <c r="I114" s="9">
        <f t="shared" ref="I114" si="64">IFERROR(SUM(E108:E114)/COUNT(E108:E114),"-")</f>
        <v>5.4663332570263422E-2</v>
      </c>
      <c r="J114" s="6">
        <f>nys_cluster!J114</f>
        <v>5.2893251218886321E-2</v>
      </c>
      <c r="K114" s="6">
        <f>nys_cluster!K114</f>
        <v>8.0799999999999997E-2</v>
      </c>
      <c r="L114" s="7">
        <f>nys_cluster!L114</f>
        <v>93528</v>
      </c>
      <c r="M114" s="7">
        <f>nys_cluster!M114</f>
        <v>4947</v>
      </c>
      <c r="N114" s="4">
        <f>nys_cluster!N114</f>
        <v>5.2893251218886321E-2</v>
      </c>
      <c r="O114" s="4">
        <f>nys_cluster!O114</f>
        <v>5.3893652707237658E-2</v>
      </c>
      <c r="P114" s="4">
        <f>IFERROR(nys_cluster!C114-nys_cluster!C113,"-")</f>
        <v>-1.3487133613380838E-2</v>
      </c>
      <c r="Q114" s="4">
        <f ca="1">IFERROR(IF(AND(ISNUMBER(nys_cluster!D114),ISNUMBER(nys_cluster!D113)),nys_cluster!D114-nys_cluster!D113,$P114*0.662939159101225+(1-0.662939159101225)*(RANDBETWEEN(0,2)/1000*IF(RANDBETWEEN(0,1)&gt;0,-1,1))),"-")</f>
        <v>-9.6152706981381102E-3</v>
      </c>
      <c r="R114" s="4">
        <f>IFERROR(IF(AND(ISNUMBER(nys_cluster!E114),ISNUMBER(nys_cluster!E113)),nys_cluster!E114-nys_cluster!E113,$P114),"-")</f>
        <v>-1.3487133613380838E-2</v>
      </c>
    </row>
    <row r="115" spans="1:18" x14ac:dyDescent="0.3">
      <c r="A115" s="1">
        <f>nys_cluster!A115</f>
        <v>44224</v>
      </c>
      <c r="B115" s="7">
        <f>nys_cluster!B115</f>
        <v>250668</v>
      </c>
      <c r="C115" s="4">
        <f>nys_cluster!C115</f>
        <v>5.3449183780937333E-2</v>
      </c>
      <c r="D115" s="6">
        <f ca="1">IFERROR(IF(ISNUMBER(nys_cluster!D115),nys_cluster!D115,Q115+D114),"-")</f>
        <v>6.7784407518367312E-2</v>
      </c>
      <c r="E115" s="6">
        <f>IFERROR(IF(ISNUMBER(nys_cluster!E115),nys_cluster!E115,R115+E114),"-")</f>
        <v>5.1138161366288883E-2</v>
      </c>
      <c r="F115" s="7">
        <f>nys_cluster!F115</f>
        <v>13398</v>
      </c>
      <c r="G115" s="4">
        <f>nys_cluster!G115</f>
        <v>5.5167287901788944E-2</v>
      </c>
      <c r="H115" s="9">
        <f t="shared" ref="H115" ca="1" si="65">IFERROR(SUM(D109:D115)/COUNT(D109:D115),"-")</f>
        <v>6.9519898553429521E-2</v>
      </c>
      <c r="I115" s="9">
        <f t="shared" ref="I115" si="66">IFERROR(SUM(E109:E115)/COUNT(E109:E115),"-")</f>
        <v>5.3465501393018713E-2</v>
      </c>
      <c r="J115" s="6">
        <f>nys_cluster!J115</f>
        <v>5.3039192677775168E-2</v>
      </c>
      <c r="K115" s="6">
        <f>nys_cluster!K115</f>
        <v>8.09E-2</v>
      </c>
      <c r="L115" s="7">
        <f>nys_cluster!L115</f>
        <v>115047</v>
      </c>
      <c r="M115" s="7">
        <f>nys_cluster!M115</f>
        <v>6102</v>
      </c>
      <c r="N115" s="4">
        <f>nys_cluster!N115</f>
        <v>5.3039192677775168E-2</v>
      </c>
      <c r="O115" s="4">
        <f>nys_cluster!O115</f>
        <v>5.31726774406703E-2</v>
      </c>
      <c r="P115" s="4">
        <f>IFERROR(nys_cluster!C115-nys_cluster!C114,"-")</f>
        <v>-9.6681140313853442E-4</v>
      </c>
      <c r="Q115" s="4">
        <f ca="1">IFERROR(IF(AND(ISNUMBER(nys_cluster!D115),ISNUMBER(nys_cluster!D114)),nys_cluster!D115-nys_cluster!D114,$P115*0.662939159101225+(1-0.662939159101225)*(RANDBETWEEN(0,2)/1000*IF(RANDBETWEEN(0,1)&gt;0,-1,1))),"-")</f>
        <v>-3.0387629770736057E-4</v>
      </c>
      <c r="R115" s="4">
        <f>IFERROR(IF(AND(ISNUMBER(nys_cluster!E115),ISNUMBER(nys_cluster!E114)),nys_cluster!E115-nys_cluster!E114,$P115),"-")</f>
        <v>-9.6681140313853442E-4</v>
      </c>
    </row>
    <row r="116" spans="1:18" x14ac:dyDescent="0.3">
      <c r="A116" s="1">
        <f>nys_cluster!A116</f>
        <v>44225</v>
      </c>
      <c r="B116" s="7">
        <f>nys_cluster!B116</f>
        <v>270518</v>
      </c>
      <c r="C116" s="4">
        <f>nys_cluster!C116</f>
        <v>4.6499678394783341E-2</v>
      </c>
      <c r="D116" s="6">
        <f ca="1">IFERROR(IF(ISNUMBER(nys_cluster!D116),nys_cluster!D116,Q116+D115),"-")</f>
        <v>6.284024742060218E-2</v>
      </c>
      <c r="E116" s="6">
        <f>IFERROR(IF(ISNUMBER(nys_cluster!E116),nys_cluster!E116,R116+E115),"-")</f>
        <v>4.418865598013489E-2</v>
      </c>
      <c r="F116" s="7">
        <f>nys_cluster!F116</f>
        <v>12579</v>
      </c>
      <c r="G116" s="4">
        <f>nys_cluster!G116</f>
        <v>5.3496574360596745E-2</v>
      </c>
      <c r="H116" s="9">
        <f t="shared" ref="H116" ca="1" si="67">IFERROR(SUM(D110:D116)/COUNT(D110:D116),"-")</f>
        <v>6.8475822266959016E-2</v>
      </c>
      <c r="I116" s="9">
        <f t="shared" ref="I116" si="68">IFERROR(SUM(E110:E116)/COUNT(E110:E116),"-")</f>
        <v>5.2035848043900254E-2</v>
      </c>
      <c r="J116" s="6">
        <f>nys_cluster!J116</f>
        <v>4.8951108175173827E-2</v>
      </c>
      <c r="K116" s="6">
        <f>nys_cluster!K116</f>
        <v>8.6300000000000002E-2</v>
      </c>
      <c r="L116" s="7">
        <f>nys_cluster!L116</f>
        <v>118077</v>
      </c>
      <c r="M116" s="7">
        <f>nys_cluster!M116</f>
        <v>5780</v>
      </c>
      <c r="N116" s="4">
        <f>nys_cluster!N116</f>
        <v>4.8951108175173827E-2</v>
      </c>
      <c r="O116" s="4">
        <f>nys_cluster!O116</f>
        <v>5.2666983541315888E-2</v>
      </c>
      <c r="P116" s="4">
        <f>IFERROR(nys_cluster!C116-nys_cluster!C115,"-")</f>
        <v>-6.9495053861539924E-3</v>
      </c>
      <c r="Q116" s="4">
        <f ca="1">IFERROR(IF(AND(ISNUMBER(nys_cluster!D116),ISNUMBER(nys_cluster!D115)),nys_cluster!D116-nys_cluster!D115,$P116*0.662939159101225+(1-0.662939159101225)*(RANDBETWEEN(0,2)/1000*IF(RANDBETWEEN(0,1)&gt;0,-1,1))),"-")</f>
        <v>-4.9441600977651367E-3</v>
      </c>
      <c r="R116" s="4">
        <f>IFERROR(IF(AND(ISNUMBER(nys_cluster!E116),ISNUMBER(nys_cluster!E115)),nys_cluster!E116-nys_cluster!E115,$P116),"-")</f>
        <v>-6.9495053861539924E-3</v>
      </c>
    </row>
    <row r="117" spans="1:18" x14ac:dyDescent="0.3">
      <c r="A117" s="1">
        <f>nys_cluster!A117</f>
        <v>44226</v>
      </c>
      <c r="B117" s="7">
        <f>nys_cluster!B117</f>
        <v>269350</v>
      </c>
      <c r="C117" s="4">
        <f>nys_cluster!C117</f>
        <v>4.7536662335251528E-2</v>
      </c>
      <c r="D117" s="6">
        <f ca="1">IFERROR(IF(ISNUMBER(nys_cluster!D117),nys_cluster!D117,Q117+D116),"-")</f>
        <v>6.3864765522996414E-2</v>
      </c>
      <c r="E117" s="6">
        <f>IFERROR(IF(ISNUMBER(nys_cluster!E117),nys_cluster!E117,R117+E116),"-")</f>
        <v>4.5225639920603078E-2</v>
      </c>
      <c r="F117" s="7">
        <f>nys_cluster!F117</f>
        <v>12804</v>
      </c>
      <c r="G117" s="4">
        <f>nys_cluster!G117</f>
        <v>5.2654112749042213E-2</v>
      </c>
      <c r="H117" s="9">
        <f t="shared" ref="H117" ca="1" si="69">IFERROR(SUM(D111:D117)/COUNT(D111:D117),"-")</f>
        <v>6.7900273011695503E-2</v>
      </c>
      <c r="I117" s="9">
        <f t="shared" ref="I117" si="70">IFERROR(SUM(E111:E117)/COUNT(E111:E117),"-")</f>
        <v>5.1312936821528619E-2</v>
      </c>
      <c r="J117" s="6">
        <f>nys_cluster!J117</f>
        <v>4.9480406481375076E-2</v>
      </c>
      <c r="K117" s="6">
        <f>nys_cluster!K117</f>
        <v>8.5699999999999998E-2</v>
      </c>
      <c r="L117" s="7">
        <f>nys_cluster!L117</f>
        <v>121826</v>
      </c>
      <c r="M117" s="7">
        <f>nys_cluster!M117</f>
        <v>6028</v>
      </c>
      <c r="N117" s="4">
        <f>nys_cluster!N117</f>
        <v>4.9480406481375076E-2</v>
      </c>
      <c r="O117" s="4">
        <f>nys_cluster!O117</f>
        <v>5.2444214867781148E-2</v>
      </c>
      <c r="P117" s="4">
        <f>IFERROR(nys_cluster!C117-nys_cluster!C116,"-")</f>
        <v>1.0369839404681877E-3</v>
      </c>
      <c r="Q117" s="4">
        <f ca="1">IFERROR(IF(AND(ISNUMBER(nys_cluster!D117),ISNUMBER(nys_cluster!D116)),nys_cluster!D117-nys_cluster!D116,$P117*0.662939159101225+(1-0.662939159101225)*(RANDBETWEEN(0,2)/1000*IF(RANDBETWEEN(0,1)&gt;0,-1,1))),"-")</f>
        <v>1.0245181023942301E-3</v>
      </c>
      <c r="R117" s="4">
        <f>IFERROR(IF(AND(ISNUMBER(nys_cluster!E117),ISNUMBER(nys_cluster!E116)),nys_cluster!E117-nys_cluster!E116,$P117),"-")</f>
        <v>1.0369839404681877E-3</v>
      </c>
    </row>
    <row r="118" spans="1:18" x14ac:dyDescent="0.3">
      <c r="A118" s="1">
        <f>nys_cluster!A118</f>
        <v>44227</v>
      </c>
      <c r="B118" s="7">
        <f>nys_cluster!B118</f>
        <v>243066</v>
      </c>
      <c r="C118" s="4">
        <f>nys_cluster!C118</f>
        <v>4.440357762912131E-2</v>
      </c>
      <c r="D118" s="6">
        <f ca="1">IFERROR(IF(ISNUMBER(nys_cluster!D118),nys_cluster!D118,Q118+D117),"-")</f>
        <v>6.2124781823420315E-2</v>
      </c>
      <c r="E118" s="6">
        <f>IFERROR(IF(ISNUMBER(nys_cluster!E118),nys_cluster!E118,R118+E117),"-")</f>
        <v>4.209255521447286E-2</v>
      </c>
      <c r="F118" s="7">
        <f>nys_cluster!F118</f>
        <v>10793</v>
      </c>
      <c r="G118" s="4">
        <f>nys_cluster!G118</f>
        <v>5.1687764364730819E-2</v>
      </c>
      <c r="H118" s="9">
        <f t="shared" ref="H118" ca="1" si="71">IFERROR(SUM(D112:D118)/COUNT(D112:D118),"-")</f>
        <v>6.7334203623882552E-2</v>
      </c>
      <c r="I118" s="9">
        <f t="shared" ref="I118" si="72">IFERROR(SUM(E112:E118)/COUNT(E112:E118),"-")</f>
        <v>5.0386425047287554E-2</v>
      </c>
      <c r="J118" s="6">
        <f>nys_cluster!J118</f>
        <v>4.5964166636133806E-2</v>
      </c>
      <c r="K118" s="6">
        <f>nys_cluster!K118</f>
        <v>8.3400000000000002E-2</v>
      </c>
      <c r="L118" s="7">
        <f>nys_cluster!L118</f>
        <v>109172</v>
      </c>
      <c r="M118" s="7">
        <f>nys_cluster!M118</f>
        <v>5018</v>
      </c>
      <c r="N118" s="4">
        <f>nys_cluster!N118</f>
        <v>4.5964166636133806E-2</v>
      </c>
      <c r="O118" s="4">
        <f>nys_cluster!O118</f>
        <v>5.2041271093673208E-2</v>
      </c>
      <c r="P118" s="4">
        <f>IFERROR(nys_cluster!C118-nys_cluster!C117,"-")</f>
        <v>-3.1330847061302181E-3</v>
      </c>
      <c r="Q118" s="4">
        <f ca="1">IFERROR(IF(AND(ISNUMBER(nys_cluster!D118),ISNUMBER(nys_cluster!D117)),nys_cluster!D118-nys_cluster!D117,$P118*0.662939159101225+(1-0.662939159101225)*(RANDBETWEEN(0,2)/1000*IF(RANDBETWEEN(0,1)&gt;0,-1,1))),"-")</f>
        <v>-1.7399836995761005E-3</v>
      </c>
      <c r="R118" s="4">
        <f>IFERROR(IF(AND(ISNUMBER(nys_cluster!E118),ISNUMBER(nys_cluster!E117)),nys_cluster!E118-nys_cluster!E117,$P118),"-")</f>
        <v>-3.1330847061302181E-3</v>
      </c>
    </row>
    <row r="119" spans="1:18" x14ac:dyDescent="0.3">
      <c r="A119" s="1">
        <f>nys_cluster!A119</f>
        <v>44228</v>
      </c>
      <c r="B119" s="7">
        <f>nys_cluster!B119</f>
        <v>175038</v>
      </c>
      <c r="C119" s="4">
        <f>nys_cluster!C119</f>
        <v>4.8606588283686969E-2</v>
      </c>
      <c r="D119" s="6">
        <f ca="1">IFERROR(IF(ISNUMBER(nys_cluster!D119),nys_cluster!D119,Q119+D118),"-")</f>
        <v>6.4237000490654006E-2</v>
      </c>
      <c r="E119" s="6">
        <f>IFERROR(IF(ISNUMBER(nys_cluster!E119),nys_cluster!E119,R119+E118),"-")</f>
        <v>4.6295565869038519E-2</v>
      </c>
      <c r="F119" s="7">
        <f>nys_cluster!F119</f>
        <v>8508</v>
      </c>
      <c r="G119" s="4">
        <f>nys_cluster!G119</f>
        <v>5.0928734455187551E-2</v>
      </c>
      <c r="H119" s="9">
        <f t="shared" ref="H119" ca="1" si="73">IFERROR(SUM(D113:D119)/COUNT(D113:D119),"-")</f>
        <v>6.666329158661824E-2</v>
      </c>
      <c r="I119" s="9">
        <f t="shared" ref="I119" si="74">IFERROR(SUM(E113:E119)/COUNT(E113:E119),"-")</f>
        <v>4.9519665357539121E-2</v>
      </c>
      <c r="J119" s="6">
        <f>nys_cluster!J119</f>
        <v>5.0011924636298589E-2</v>
      </c>
      <c r="K119" s="6">
        <f>nys_cluster!K119</f>
        <v>8.2600000000000007E-2</v>
      </c>
      <c r="L119" s="7">
        <f>nys_cluster!L119</f>
        <v>83860</v>
      </c>
      <c r="M119" s="7">
        <f>nys_cluster!M119</f>
        <v>4194</v>
      </c>
      <c r="N119" s="4">
        <f>nys_cluster!N119</f>
        <v>5.0011924636298589E-2</v>
      </c>
      <c r="O119" s="4">
        <f>nys_cluster!O119</f>
        <v>5.1814844569413758E-2</v>
      </c>
      <c r="P119" s="4">
        <f>IFERROR(nys_cluster!C119-nys_cluster!C118,"-")</f>
        <v>4.2030106545656587E-3</v>
      </c>
      <c r="Q119" s="4">
        <f ca="1">IFERROR(IF(AND(ISNUMBER(nys_cluster!D119),ISNUMBER(nys_cluster!D118)),nys_cluster!D119-nys_cluster!D118,$P119*0.662939159101225+(1-0.662939159101225)*(RANDBETWEEN(0,2)/1000*IF(RANDBETWEEN(0,1)&gt;0,-1,1))),"-")</f>
        <v>2.112218667233697E-3</v>
      </c>
      <c r="R119" s="4">
        <f>IFERROR(IF(AND(ISNUMBER(nys_cluster!E119),ISNUMBER(nys_cluster!E118)),nys_cluster!E119-nys_cluster!E118,$P119),"-")</f>
        <v>4.2030106545656587E-3</v>
      </c>
    </row>
    <row r="120" spans="1:18" x14ac:dyDescent="0.3">
      <c r="A120" s="1">
        <f>nys_cluster!A120</f>
        <v>44229</v>
      </c>
      <c r="B120" s="7">
        <f>nys_cluster!B120</f>
        <v>150199</v>
      </c>
      <c r="C120" s="4">
        <f>nys_cluster!C120</f>
        <v>5.4694105819612648E-2</v>
      </c>
      <c r="D120" s="6">
        <f ca="1">IFERROR(IF(ISNUMBER(nys_cluster!D120),nys_cluster!D120,Q120+D119),"-")</f>
        <v>6.8272654246934544E-2</v>
      </c>
      <c r="E120" s="6">
        <f>IFERROR(IF(ISNUMBER(nys_cluster!E120),nys_cluster!E120,R120+E119),"-")</f>
        <v>5.2383083404964198E-2</v>
      </c>
      <c r="F120" s="7">
        <f>nys_cluster!F120</f>
        <v>8215</v>
      </c>
      <c r="G120" s="4">
        <f>nys_cluster!G120</f>
        <v>4.9519692603266087E-2</v>
      </c>
      <c r="H120" s="9">
        <f t="shared" ref="H120" ca="1" si="75">IFERROR(SUM(D114:D120)/COUNT(D114:D120),"-")</f>
        <v>6.5316020119864218E-2</v>
      </c>
      <c r="I120" s="9">
        <f t="shared" ref="I120" si="76">IFERROR(SUM(E114:E120)/COUNT(E114:E120),"-")</f>
        <v>4.7632662074989986E-2</v>
      </c>
      <c r="J120" s="6">
        <f>nys_cluster!J120</f>
        <v>5.9404537531707456E-2</v>
      </c>
      <c r="K120" s="6">
        <f>nys_cluster!K120</f>
        <v>8.2000000000000003E-2</v>
      </c>
      <c r="L120" s="7">
        <f>nys_cluster!L120</f>
        <v>70567</v>
      </c>
      <c r="M120" s="7">
        <f>nys_cluster!M120</f>
        <v>4192</v>
      </c>
      <c r="N120" s="4">
        <f>nys_cluster!N120</f>
        <v>5.9404537531707456E-2</v>
      </c>
      <c r="O120" s="4">
        <f>nys_cluster!O120</f>
        <v>5.0922863679068418E-2</v>
      </c>
      <c r="P120" s="4">
        <f>IFERROR(nys_cluster!C120-nys_cluster!C119,"-")</f>
        <v>6.0875175359256795E-3</v>
      </c>
      <c r="Q120" s="4">
        <f ca="1">IFERROR(IF(AND(ISNUMBER(nys_cluster!D120),ISNUMBER(nys_cluster!D119)),nys_cluster!D120-nys_cluster!D119,$P120*0.662939159101225+(1-0.662939159101225)*(RANDBETWEEN(0,2)/1000*IF(RANDBETWEEN(0,1)&gt;0,-1,1))),"-")</f>
        <v>4.0356537562805314E-3</v>
      </c>
      <c r="R120" s="4">
        <f>IFERROR(IF(AND(ISNUMBER(nys_cluster!E120),ISNUMBER(nys_cluster!E119)),nys_cluster!E120-nys_cluster!E119,$P120),"-")</f>
        <v>6.0875175359256795E-3</v>
      </c>
    </row>
    <row r="121" spans="1:18" x14ac:dyDescent="0.3">
      <c r="A121" s="1">
        <f>nys_cluster!A121</f>
        <v>44230</v>
      </c>
      <c r="B121" s="7">
        <f>nys_cluster!B121</f>
        <v>126489</v>
      </c>
      <c r="C121" s="4">
        <f>nys_cluster!C121</f>
        <v>4.6842017882977968E-2</v>
      </c>
      <c r="D121" s="6">
        <f ca="1">IFERROR(IF(ISNUMBER(nys_cluster!D121),nys_cluster!D121,Q121+D120),"-")</f>
        <v>6.3741319354830628E-2</v>
      </c>
      <c r="E121" s="6">
        <f>IFERROR(IF(ISNUMBER(nys_cluster!E121),nys_cluster!E121,R121+E120),"-")</f>
        <v>4.4530995468329518E-2</v>
      </c>
      <c r="F121" s="7">
        <f>nys_cluster!F121</f>
        <v>5925</v>
      </c>
      <c r="G121" s="4">
        <f>nys_cluster!G121</f>
        <v>4.8623603675417147E-2</v>
      </c>
      <c r="H121" s="9">
        <f t="shared" ref="H121" ca="1" si="77">IFERROR(SUM(D115:D121)/COUNT(D115:D121),"-")</f>
        <v>6.4695025196829348E-2</v>
      </c>
      <c r="I121" s="9">
        <f t="shared" ref="I121" si="78">IFERROR(SUM(E115:E121)/COUNT(E115:E121),"-")</f>
        <v>4.6550665317690275E-2</v>
      </c>
      <c r="J121" s="6">
        <f>nys_cluster!J121</f>
        <v>5.1040369909301088E-2</v>
      </c>
      <c r="K121" s="6">
        <f>nys_cluster!K121</f>
        <v>8.09E-2</v>
      </c>
      <c r="L121" s="7">
        <f>nys_cluster!L121</f>
        <v>50607</v>
      </c>
      <c r="M121" s="7">
        <f>nys_cluster!M121</f>
        <v>2583</v>
      </c>
      <c r="N121" s="4">
        <f>nys_cluster!N121</f>
        <v>5.1040369909301088E-2</v>
      </c>
      <c r="O121" s="4">
        <f>nys_cluster!O121</f>
        <v>5.0656349192116638E-2</v>
      </c>
      <c r="P121" s="4">
        <f>IFERROR(nys_cluster!C121-nys_cluster!C120,"-")</f>
        <v>-7.8520879366346802E-3</v>
      </c>
      <c r="Q121" s="4">
        <f ca="1">IFERROR(IF(AND(ISNUMBER(nys_cluster!D121),ISNUMBER(nys_cluster!D120)),nys_cluster!D121-nys_cluster!D120,$P121*0.662939159101225+(1-0.662939159101225)*(RANDBETWEEN(0,2)/1000*IF(RANDBETWEEN(0,1)&gt;0,-1,1))),"-")</f>
        <v>-4.5313348921039182E-3</v>
      </c>
      <c r="R121" s="4">
        <f>IFERROR(IF(AND(ISNUMBER(nys_cluster!E121),ISNUMBER(nys_cluster!E120)),nys_cluster!E121-nys_cluster!E120,$P121),"-")</f>
        <v>-7.8520879366346802E-3</v>
      </c>
    </row>
    <row r="122" spans="1:18" x14ac:dyDescent="0.3">
      <c r="A122" s="1">
        <f>nys_cluster!A122</f>
        <v>44231</v>
      </c>
      <c r="B122" s="7">
        <f>nys_cluster!B122</f>
        <v>169186</v>
      </c>
      <c r="C122" s="4">
        <f>nys_cluster!C122</f>
        <v>4.3821592803187023E-2</v>
      </c>
      <c r="D122" s="6">
        <f ca="1">IFERROR(IF(ISNUMBER(nys_cluster!D122),nys_cluster!D122,Q122+D121),"-")</f>
        <v>6.1738961292305772E-2</v>
      </c>
      <c r="E122" s="6">
        <f>IFERROR(IF(ISNUMBER(nys_cluster!E122),nys_cluster!E122,R122+E121),"-")</f>
        <v>4.1510570388538573E-2</v>
      </c>
      <c r="F122" s="7">
        <f>nys_cluster!F122</f>
        <v>7414</v>
      </c>
      <c r="G122" s="4">
        <f>nys_cluster!G122</f>
        <v>4.7183238047478142E-2</v>
      </c>
      <c r="H122" s="9">
        <f t="shared" ref="H122" ca="1" si="79">IFERROR(SUM(D116:D122)/COUNT(D116:D122),"-")</f>
        <v>6.3831390021677689E-2</v>
      </c>
      <c r="I122" s="9">
        <f t="shared" ref="I122" si="80">IFERROR(SUM(E116:E122)/COUNT(E116:E122),"-")</f>
        <v>4.5175295178011658E-2</v>
      </c>
      <c r="J122" s="6">
        <f>nys_cluster!J122</f>
        <v>4.9792460821685723E-2</v>
      </c>
      <c r="K122" s="6">
        <f>nys_cluster!K122</f>
        <v>8.48E-2</v>
      </c>
      <c r="L122" s="7">
        <f>nys_cluster!L122</f>
        <v>59025</v>
      </c>
      <c r="M122" s="7">
        <f>nys_cluster!M122</f>
        <v>2939</v>
      </c>
      <c r="N122" s="4">
        <f>nys_cluster!N122</f>
        <v>4.9792460821685723E-2</v>
      </c>
      <c r="O122" s="4">
        <f>nys_cluster!O122</f>
        <v>5.0126073582610002E-2</v>
      </c>
      <c r="P122" s="4">
        <f>IFERROR(nys_cluster!C122-nys_cluster!C121,"-")</f>
        <v>-3.0204250797909449E-3</v>
      </c>
      <c r="Q122" s="4">
        <f ca="1">IFERROR(IF(AND(ISNUMBER(nys_cluster!D122),ISNUMBER(nys_cluster!D121)),nys_cluster!D122-nys_cluster!D121,$P122*0.662939159101225+(1-0.662939159101225)*(RANDBETWEEN(0,2)/1000*IF(RANDBETWEEN(0,1)&gt;0,-1,1))),"-")</f>
        <v>-2.0023580625248595E-3</v>
      </c>
      <c r="R122" s="4">
        <f>IFERROR(IF(AND(ISNUMBER(nys_cluster!E122),ISNUMBER(nys_cluster!E121)),nys_cluster!E122-nys_cluster!E121,$P122),"-")</f>
        <v>-3.0204250797909449E-3</v>
      </c>
    </row>
    <row r="123" spans="1:18" x14ac:dyDescent="0.3">
      <c r="A123" s="1">
        <f>nys_cluster!A123</f>
        <v>44232</v>
      </c>
      <c r="B123" s="7">
        <f>nys_cluster!B123</f>
        <v>203627</v>
      </c>
      <c r="C123" s="4">
        <f>nys_cluster!C123</f>
        <v>4.3103321268790483E-2</v>
      </c>
      <c r="D123" s="6">
        <f ca="1">IFERROR(IF(ISNUMBER(nys_cluster!D123),nys_cluster!D123,Q123+D122),"-")</f>
        <v>6.1262790965286584E-2</v>
      </c>
      <c r="E123" s="6">
        <f>IFERROR(IF(ISNUMBER(nys_cluster!E123),nys_cluster!E123,R123+E122),"-")</f>
        <v>4.0792298854142033E-2</v>
      </c>
      <c r="F123" s="7">
        <f>nys_cluster!F123</f>
        <v>8777</v>
      </c>
      <c r="G123" s="4">
        <f>nys_cluster!G123</f>
        <v>4.6700150715618699E-2</v>
      </c>
      <c r="H123" s="9">
        <f t="shared" ref="H123" ca="1" si="81">IFERROR(SUM(D117:D123)/COUNT(D117:D123),"-")</f>
        <v>6.3606039099489753E-2</v>
      </c>
      <c r="I123" s="9">
        <f t="shared" ref="I123" si="82">IFERROR(SUM(E117:E123)/COUNT(E117:E123),"-")</f>
        <v>4.4690101302869822E-2</v>
      </c>
      <c r="J123" s="6">
        <f>nys_cluster!J123</f>
        <v>5.3284481220753917E-2</v>
      </c>
      <c r="K123" s="6">
        <f>nys_cluster!K123</f>
        <v>8.5099999999999995E-2</v>
      </c>
      <c r="L123" s="7">
        <f>nys_cluster!L123</f>
        <v>72873</v>
      </c>
      <c r="M123" s="7">
        <f>nys_cluster!M123</f>
        <v>3883</v>
      </c>
      <c r="N123" s="4">
        <f>nys_cluster!N123</f>
        <v>5.3284481220753917E-2</v>
      </c>
      <c r="O123" s="4">
        <f>nys_cluster!O123</f>
        <v>5.0775623756448861E-2</v>
      </c>
      <c r="P123" s="4">
        <f>IFERROR(nys_cluster!C123-nys_cluster!C122,"-")</f>
        <v>-7.182715343965404E-4</v>
      </c>
      <c r="Q123" s="4">
        <f ca="1">IFERROR(IF(AND(ISNUMBER(nys_cluster!D123),ISNUMBER(nys_cluster!D122)),nys_cluster!D123-nys_cluster!D122,$P123*0.662939159101225+(1-0.662939159101225)*(RANDBETWEEN(0,2)/1000*IF(RANDBETWEEN(0,1)&gt;0,-1,1))),"-")</f>
        <v>-4.7617032701918912E-4</v>
      </c>
      <c r="R123" s="4">
        <f>IFERROR(IF(AND(ISNUMBER(nys_cluster!E123),ISNUMBER(nys_cluster!E122)),nys_cluster!E123-nys_cluster!E122,$P123),"-")</f>
        <v>-7.182715343965404E-4</v>
      </c>
    </row>
    <row r="124" spans="1:18" x14ac:dyDescent="0.3">
      <c r="A124" s="1">
        <f>nys_cluster!A124</f>
        <v>44233</v>
      </c>
      <c r="B124" s="7">
        <f>nys_cluster!B124</f>
        <v>261285</v>
      </c>
      <c r="C124" s="4">
        <f>nys_cluster!C124</f>
        <v>4.3064087107947263E-2</v>
      </c>
      <c r="D124" s="6">
        <f ca="1">IFERROR(IF(ISNUMBER(nys_cluster!D124),nys_cluster!D124,Q124+D123),"-")</f>
        <v>6.1573841944587912E-2</v>
      </c>
      <c r="E124" s="6">
        <f>IFERROR(IF(ISNUMBER(nys_cluster!E124),nys_cluster!E124,R124+E123),"-")</f>
        <v>4.0753064693298813E-2</v>
      </c>
      <c r="F124" s="7">
        <f>nys_cluster!F124</f>
        <v>11252</v>
      </c>
      <c r="G124" s="4">
        <f>nys_cluster!G124</f>
        <v>4.5815680756119768E-2</v>
      </c>
      <c r="H124" s="9">
        <f t="shared" ref="H124" ca="1" si="83">IFERROR(SUM(D118:D124)/COUNT(D118:D124),"-")</f>
        <v>6.3278764302574259E-2</v>
      </c>
      <c r="I124" s="9">
        <f t="shared" ref="I124" si="84">IFERROR(SUM(E118:E124)/COUNT(E118:E124),"-")</f>
        <v>4.40511619846835E-2</v>
      </c>
      <c r="J124" s="6">
        <f>nys_cluster!J124</f>
        <v>4.9897407200149228E-2</v>
      </c>
      <c r="K124" s="6">
        <f>nys_cluster!K124</f>
        <v>8.8200000000000001E-2</v>
      </c>
      <c r="L124" s="7">
        <f>nys_cluster!L124</f>
        <v>107220</v>
      </c>
      <c r="M124" s="7">
        <f>nys_cluster!M124</f>
        <v>5350</v>
      </c>
      <c r="N124" s="4">
        <f>nys_cluster!N124</f>
        <v>4.9897407200149228E-2</v>
      </c>
      <c r="O124" s="4">
        <f>nys_cluster!O124</f>
        <v>5.0890617432101264E-2</v>
      </c>
      <c r="P124" s="4">
        <f>IFERROR(nys_cluster!C124-nys_cluster!C123,"-")</f>
        <v>-3.923416084321979E-5</v>
      </c>
      <c r="Q124" s="4">
        <f ca="1">IFERROR(IF(AND(ISNUMBER(nys_cluster!D124),ISNUMBER(nys_cluster!D123)),nys_cluster!D124-nys_cluster!D123,$P124*0.662939159101225+(1-0.662939159101225)*(RANDBETWEEN(0,2)/1000*IF(RANDBETWEEN(0,1)&gt;0,-1,1))),"-")</f>
        <v>3.1105097930132861E-4</v>
      </c>
      <c r="R124" s="4">
        <f>IFERROR(IF(AND(ISNUMBER(nys_cluster!E124),ISNUMBER(nys_cluster!E123)),nys_cluster!E124-nys_cluster!E123,$P124),"-")</f>
        <v>-3.923416084321979E-5</v>
      </c>
    </row>
    <row r="125" spans="1:18" x14ac:dyDescent="0.3">
      <c r="A125" s="1">
        <f>nys_cluster!A125</f>
        <v>44234</v>
      </c>
      <c r="B125" s="7">
        <f>nys_cluster!B125</f>
        <v>250892</v>
      </c>
      <c r="C125" s="4">
        <f>nys_cluster!C125</f>
        <v>3.9957431883041308E-2</v>
      </c>
      <c r="D125" s="6">
        <f ca="1">IFERROR(IF(ISNUMBER(nys_cluster!D125),nys_cluster!D125,Q125+D124),"-")</f>
        <v>6.0188440223968881E-2</v>
      </c>
      <c r="E125" s="6">
        <f>IFERROR(IF(ISNUMBER(nys_cluster!E125),nys_cluster!E125,R125+E124),"-")</f>
        <v>3.7646409468392858E-2</v>
      </c>
      <c r="F125" s="7">
        <f>nys_cluster!F125</f>
        <v>10025</v>
      </c>
      <c r="G125" s="4">
        <f>nys_cluster!G125</f>
        <v>4.4972903743203493E-2</v>
      </c>
      <c r="H125" s="9">
        <f t="shared" ref="H125" ca="1" si="85">IFERROR(SUM(D119:D125)/COUNT(D119:D125),"-")</f>
        <v>6.3002144074081196E-2</v>
      </c>
      <c r="I125" s="9">
        <f t="shared" ref="I125" si="86">IFERROR(SUM(E119:E125)/COUNT(E119:E125),"-")</f>
        <v>4.3415998306672074E-2</v>
      </c>
      <c r="J125" s="6">
        <f>nys_cluster!J125</f>
        <v>4.7915816210822332E-2</v>
      </c>
      <c r="K125" s="6">
        <f>nys_cluster!K125</f>
        <v>8.0600000000000005E-2</v>
      </c>
      <c r="L125" s="7">
        <f>nys_cluster!L125</f>
        <v>110235</v>
      </c>
      <c r="M125" s="7">
        <f>nys_cluster!M125</f>
        <v>5282</v>
      </c>
      <c r="N125" s="4">
        <f>nys_cluster!N125</f>
        <v>4.7915816210822332E-2</v>
      </c>
      <c r="O125" s="4">
        <f>nys_cluster!O125</f>
        <v>5.1269239718824577E-2</v>
      </c>
      <c r="P125" s="4">
        <f>IFERROR(nys_cluster!C125-nys_cluster!C124,"-")</f>
        <v>-3.1066552249059548E-3</v>
      </c>
      <c r="Q125" s="4">
        <f ca="1">IFERROR(IF(AND(ISNUMBER(nys_cluster!D125),ISNUMBER(nys_cluster!D124)),nys_cluster!D125-nys_cluster!D124,$P125*0.662939159101225+(1-0.662939159101225)*(RANDBETWEEN(0,2)/1000*IF(RANDBETWEEN(0,1)&gt;0,-1,1))),"-")</f>
        <v>-1.3854017206190307E-3</v>
      </c>
      <c r="R125" s="4">
        <f>IFERROR(IF(AND(ISNUMBER(nys_cluster!E125),ISNUMBER(nys_cluster!E124)),nys_cluster!E125-nys_cluster!E124,$P125),"-")</f>
        <v>-3.1066552249059548E-3</v>
      </c>
    </row>
    <row r="126" spans="1:18" x14ac:dyDescent="0.3">
      <c r="A126" s="1">
        <f>nys_cluster!A126</f>
        <v>44235</v>
      </c>
      <c r="B126" s="7">
        <f>nys_cluster!B126</f>
        <v>197183</v>
      </c>
      <c r="C126" s="4">
        <f>nys_cluster!C126</f>
        <v>4.2843449993153565E-2</v>
      </c>
      <c r="D126" s="6">
        <f ca="1">IFERROR(IF(ISNUMBER(nys_cluster!D126),nys_cluster!D126,Q126+D125),"-")</f>
        <v>6.2438755483936383E-2</v>
      </c>
      <c r="E126" s="6">
        <f>IFERROR(IF(ISNUMBER(nys_cluster!E126),nys_cluster!E126,R126+E125),"-")</f>
        <v>4.0532427578505115E-2</v>
      </c>
      <c r="F126" s="7">
        <f>nys_cluster!F126</f>
        <v>8448</v>
      </c>
      <c r="G126" s="4">
        <f>nys_cluster!G126</f>
        <v>4.4195837543354322E-2</v>
      </c>
      <c r="H126" s="9">
        <f t="shared" ref="H126" ca="1" si="87">IFERROR(SUM(D120:D126)/COUNT(D120:D126),"-")</f>
        <v>6.2745251930264381E-2</v>
      </c>
      <c r="I126" s="9">
        <f t="shared" ref="I126" si="88">IFERROR(SUM(E120:E126)/COUNT(E120:E126),"-")</f>
        <v>4.2592692836595877E-2</v>
      </c>
      <c r="J126" s="6">
        <f>nys_cluster!J126</f>
        <v>4.8615937302868631E-2</v>
      </c>
      <c r="K126" s="6">
        <f>nys_cluster!K126</f>
        <v>8.2799999999999999E-2</v>
      </c>
      <c r="L126" s="7">
        <f>nys_cluster!L126</f>
        <v>93529</v>
      </c>
      <c r="M126" s="7">
        <f>nys_cluster!M126</f>
        <v>4547</v>
      </c>
      <c r="N126" s="4">
        <f>nys_cluster!N126</f>
        <v>4.8615937302868631E-2</v>
      </c>
      <c r="O126" s="4">
        <f>nys_cluster!O126</f>
        <v>5.1016211156339086E-2</v>
      </c>
      <c r="P126" s="4">
        <f>IFERROR(nys_cluster!C126-nys_cluster!C125,"-")</f>
        <v>2.8860181101122567E-3</v>
      </c>
      <c r="Q126" s="4">
        <f ca="1">IFERROR(IF(AND(ISNUMBER(nys_cluster!D126),ISNUMBER(nys_cluster!D125)),nys_cluster!D126-nys_cluster!D125,$P126*0.662939159101225+(1-0.662939159101225)*(RANDBETWEEN(0,2)/1000*IF(RANDBETWEEN(0,1)&gt;0,-1,1))),"-")</f>
        <v>2.2503152599675012E-3</v>
      </c>
      <c r="R126" s="4">
        <f>IFERROR(IF(AND(ISNUMBER(nys_cluster!E126),ISNUMBER(nys_cluster!E125)),nys_cluster!E126-nys_cluster!E125,$P126),"-")</f>
        <v>2.8860181101122567E-3</v>
      </c>
    </row>
    <row r="127" spans="1:18" x14ac:dyDescent="0.3">
      <c r="A127" s="1">
        <f>nys_cluster!A127</f>
        <v>44236</v>
      </c>
      <c r="B127" s="7">
        <f>nys_cluster!B127</f>
        <v>153648</v>
      </c>
      <c r="C127" s="4">
        <f>nys_cluster!C127</f>
        <v>5.1194939081537022E-2</v>
      </c>
      <c r="D127" s="6">
        <f ca="1">IFERROR(IF(ISNUMBER(nys_cluster!D127),nys_cluster!D127,Q127+D126),"-")</f>
        <v>6.7638223796533586E-2</v>
      </c>
      <c r="E127" s="6">
        <f>IFERROR(IF(ISNUMBER(nys_cluster!E127),nys_cluster!E127,R127+E126),"-")</f>
        <v>4.8883916666888572E-2</v>
      </c>
      <c r="F127" s="7">
        <f>nys_cluster!F127</f>
        <v>7866</v>
      </c>
      <c r="G127" s="4">
        <f>nys_cluster!G127</f>
        <v>4.3827763137611851E-2</v>
      </c>
      <c r="H127" s="9">
        <f t="shared" ref="H127" ca="1" si="89">IFERROR(SUM(D121:D127)/COUNT(D121:D127),"-")</f>
        <v>6.2654619008778542E-2</v>
      </c>
      <c r="I127" s="9">
        <f t="shared" ref="I127" si="90">IFERROR(SUM(E121:E127)/COUNT(E121:E127),"-")</f>
        <v>4.209281187401364E-2</v>
      </c>
      <c r="J127" s="6">
        <f>nys_cluster!J127</f>
        <v>6.2122617943044751E-2</v>
      </c>
      <c r="K127" s="6">
        <f>nys_cluster!K127</f>
        <v>8.09E-2</v>
      </c>
      <c r="L127" s="7">
        <f>nys_cluster!L127</f>
        <v>70055</v>
      </c>
      <c r="M127" s="7">
        <f>nys_cluster!M127</f>
        <v>4352</v>
      </c>
      <c r="N127" s="4">
        <f>nys_cluster!N127</f>
        <v>6.2122617943044751E-2</v>
      </c>
      <c r="O127" s="4">
        <f>nys_cluster!O127</f>
        <v>5.1346478713285917E-2</v>
      </c>
      <c r="P127" s="4">
        <f>IFERROR(nys_cluster!C127-nys_cluster!C126,"-")</f>
        <v>8.3514890883834569E-3</v>
      </c>
      <c r="Q127" s="4">
        <f ca="1">IFERROR(IF(AND(ISNUMBER(nys_cluster!D127),ISNUMBER(nys_cluster!D126)),nys_cluster!D127-nys_cluster!D126,$P127*0.662939159101225+(1-0.662939159101225)*(RANDBETWEEN(0,2)/1000*IF(RANDBETWEEN(0,1)&gt;0,-1,1))),"-")</f>
        <v>5.1994683125972099E-3</v>
      </c>
      <c r="R127" s="4">
        <f>IFERROR(IF(AND(ISNUMBER(nys_cluster!E127),ISNUMBER(nys_cluster!E126)),nys_cluster!E127-nys_cluster!E126,$P127),"-")</f>
        <v>8.3514890883834569E-3</v>
      </c>
    </row>
    <row r="128" spans="1:18" x14ac:dyDescent="0.3">
      <c r="A128" s="1">
        <f>nys_cluster!A128</f>
        <v>44237</v>
      </c>
      <c r="B128" s="7">
        <f>nys_cluster!B128</f>
        <v>176750</v>
      </c>
      <c r="C128" s="4">
        <f>nys_cluster!C128</f>
        <v>4.0175388967468174E-2</v>
      </c>
      <c r="D128" s="6">
        <f ca="1">IFERROR(IF(ISNUMBER(nys_cluster!D128),nys_cluster!D128,Q128+D127),"-")</f>
        <v>5.9995871669340201E-2</v>
      </c>
      <c r="E128" s="6">
        <f>IFERROR(IF(ISNUMBER(nys_cluster!E128),nys_cluster!E128,R128+E127),"-")</f>
        <v>3.7864366552819724E-2</v>
      </c>
      <c r="F128" s="7">
        <f>nys_cluster!F128</f>
        <v>7101</v>
      </c>
      <c r="G128" s="4">
        <f>nys_cluster!G128</f>
        <v>4.3100842364737775E-2</v>
      </c>
      <c r="H128" s="9">
        <f t="shared" ref="H128" ca="1" si="91">IFERROR(SUM(D122:D128)/COUNT(D122:D128),"-")</f>
        <v>6.2119555053708475E-2</v>
      </c>
      <c r="I128" s="9">
        <f t="shared" ref="I128" si="92">IFERROR(SUM(E122:E128)/COUNT(E122:E128),"-")</f>
        <v>4.1140436314655096E-2</v>
      </c>
      <c r="J128" s="6">
        <f>nys_cluster!J128</f>
        <v>4.6512279914769541E-2</v>
      </c>
      <c r="K128" s="6">
        <f>nys_cluster!K128</f>
        <v>8.48E-2</v>
      </c>
      <c r="L128" s="7">
        <f>nys_cluster!L128</f>
        <v>71336</v>
      </c>
      <c r="M128" s="7">
        <f>nys_cluster!M128</f>
        <v>3318</v>
      </c>
      <c r="N128" s="4">
        <f>nys_cluster!N128</f>
        <v>4.6512279914769541E-2</v>
      </c>
      <c r="O128" s="4">
        <f>nys_cluster!O128</f>
        <v>5.0782767644577106E-2</v>
      </c>
      <c r="P128" s="4">
        <f>IFERROR(nys_cluster!C128-nys_cluster!C127,"-")</f>
        <v>-1.1019550114068848E-2</v>
      </c>
      <c r="Q128" s="4">
        <f ca="1">IFERROR(IF(AND(ISNUMBER(nys_cluster!D128),ISNUMBER(nys_cluster!D127)),nys_cluster!D128-nys_cluster!D127,$P128*0.662939159101225+(1-0.662939159101225)*(RANDBETWEEN(0,2)/1000*IF(RANDBETWEEN(0,1)&gt;0,-1,1))),"-")</f>
        <v>-7.642352127193385E-3</v>
      </c>
      <c r="R128" s="4">
        <f>IFERROR(IF(AND(ISNUMBER(nys_cluster!E128),ISNUMBER(nys_cluster!E127)),nys_cluster!E128-nys_cluster!E127,$P128),"-")</f>
        <v>-1.1019550114068848E-2</v>
      </c>
    </row>
    <row r="129" spans="1:18" x14ac:dyDescent="0.3">
      <c r="A129" s="1">
        <f>nys_cluster!A129</f>
        <v>44238</v>
      </c>
      <c r="B129" s="7">
        <f>nys_cluster!B129</f>
        <v>285499</v>
      </c>
      <c r="C129" s="4">
        <f>nys_cluster!C129</f>
        <v>3.5373153671291319E-2</v>
      </c>
      <c r="D129" s="6">
        <f ca="1">IFERROR(IF(ISNUMBER(nys_cluster!D129),nys_cluster!D129,Q129+D128),"-")</f>
        <v>5.7486403522084041E-2</v>
      </c>
      <c r="E129" s="6">
        <f>IFERROR(IF(ISNUMBER(nys_cluster!E129),nys_cluster!E129,R129+E128),"-")</f>
        <v>3.3062131256642868E-2</v>
      </c>
      <c r="F129" s="7">
        <f>nys_cluster!F129</f>
        <v>10099</v>
      </c>
      <c r="G129" s="4">
        <f>nys_cluster!G129</f>
        <v>4.1578039929778848E-2</v>
      </c>
      <c r="H129" s="9">
        <f t="shared" ref="H129" ca="1" si="93">IFERROR(SUM(D123:D129)/COUNT(D123:D129),"-")</f>
        <v>6.1512046800819654E-2</v>
      </c>
      <c r="I129" s="9">
        <f t="shared" ref="I129" si="94">IFERROR(SUM(E123:E129)/COUNT(E123:E129),"-")</f>
        <v>3.9933516438669998E-2</v>
      </c>
      <c r="J129" s="6">
        <f>nys_cluster!J129</f>
        <v>4.3603479545912538E-2</v>
      </c>
      <c r="K129" s="6">
        <f>nys_cluster!K129</f>
        <v>8.14E-2</v>
      </c>
      <c r="L129" s="7">
        <f>nys_cluster!L129</f>
        <v>119096</v>
      </c>
      <c r="M129" s="7">
        <f>nys_cluster!M129</f>
        <v>5193</v>
      </c>
      <c r="N129" s="4">
        <f>nys_cluster!N129</f>
        <v>4.3603479545912538E-2</v>
      </c>
      <c r="O129" s="4">
        <f>nys_cluster!O129</f>
        <v>4.9546515525868168E-2</v>
      </c>
      <c r="P129" s="4">
        <f>IFERROR(nys_cluster!C129-nys_cluster!C128,"-")</f>
        <v>-4.8022352961768558E-3</v>
      </c>
      <c r="Q129" s="4">
        <f ca="1">IFERROR(IF(AND(ISNUMBER(nys_cluster!D129),ISNUMBER(nys_cluster!D128)),nys_cluster!D129-nys_cluster!D128,$P129*0.662939159101225+(1-0.662939159101225)*(RANDBETWEEN(0,2)/1000*IF(RANDBETWEEN(0,1)&gt;0,-1,1))),"-")</f>
        <v>-2.5094681472561569E-3</v>
      </c>
      <c r="R129" s="4">
        <f>IFERROR(IF(AND(ISNUMBER(nys_cluster!E129),ISNUMBER(nys_cluster!E128)),nys_cluster!E129-nys_cluster!E128,$P129),"-")</f>
        <v>-4.8022352961768558E-3</v>
      </c>
    </row>
    <row r="130" spans="1:18" x14ac:dyDescent="0.3">
      <c r="A130" s="1">
        <f>nys_cluster!A130</f>
        <v>44239</v>
      </c>
      <c r="B130" s="7">
        <f>nys_cluster!B130</f>
        <v>237134</v>
      </c>
      <c r="C130" s="4">
        <f>nys_cluster!C130</f>
        <v>3.5439877874956775E-2</v>
      </c>
      <c r="D130" s="6">
        <f ca="1">IFERROR(IF(ISNUMBER(nys_cluster!D130),nys_cluster!D130,Q130+D129),"-")</f>
        <v>5.6856515927756167E-2</v>
      </c>
      <c r="E130" s="6">
        <f>IFERROR(IF(ISNUMBER(nys_cluster!E130),nys_cluster!E130,R130+E129),"-")</f>
        <v>3.3128855460308325E-2</v>
      </c>
      <c r="F130" s="7">
        <f>nys_cluster!F130</f>
        <v>8404</v>
      </c>
      <c r="G130" s="4">
        <f>nys_cluster!G130</f>
        <v>4.0447621626084639E-2</v>
      </c>
      <c r="H130" s="9">
        <f t="shared" ref="H130" ca="1" si="95">IFERROR(SUM(D124:D130)/COUNT(D124:D130),"-")</f>
        <v>6.0882578938315314E-2</v>
      </c>
      <c r="I130" s="9">
        <f t="shared" ref="I130" si="96">IFERROR(SUM(E124:E130)/COUNT(E124:E130),"-")</f>
        <v>3.8838738810979469E-2</v>
      </c>
      <c r="J130" s="6">
        <f>nys_cluster!J130</f>
        <v>3.906686533805178E-2</v>
      </c>
      <c r="K130" s="6">
        <f>nys_cluster!K130</f>
        <v>7.9100000000000004E-2</v>
      </c>
      <c r="L130" s="7">
        <f>nys_cluster!L130</f>
        <v>107380</v>
      </c>
      <c r="M130" s="7">
        <f>nys_cluster!M130</f>
        <v>4195</v>
      </c>
      <c r="N130" s="4">
        <f>nys_cluster!N130</f>
        <v>3.906686533805178E-2</v>
      </c>
      <c r="O130" s="4">
        <f>nys_cluster!O130</f>
        <v>4.7487593006418201E-2</v>
      </c>
      <c r="P130" s="4">
        <f>IFERROR(nys_cluster!C130-nys_cluster!C129,"-")</f>
        <v>6.6724203665456672E-5</v>
      </c>
      <c r="Q130" s="4">
        <f ca="1">IFERROR(IF(AND(ISNUMBER(nys_cluster!D130),ISNUMBER(nys_cluster!D129)),nys_cluster!D130-nys_cluster!D129,$P130*0.662939159101225+(1-0.662939159101225)*(RANDBETWEEN(0,2)/1000*IF(RANDBETWEEN(0,1)&gt;0,-1,1))),"-")</f>
        <v>-6.2988759432787314E-4</v>
      </c>
      <c r="R130" s="4">
        <f>IFERROR(IF(AND(ISNUMBER(nys_cluster!E130),ISNUMBER(nys_cluster!E129)),nys_cluster!E130-nys_cluster!E129,$P130),"-")</f>
        <v>6.6724203665456672E-5</v>
      </c>
    </row>
    <row r="131" spans="1:18" x14ac:dyDescent="0.3">
      <c r="A131" s="1">
        <f>nys_cluster!A131</f>
        <v>44240</v>
      </c>
      <c r="B131" s="7">
        <f>nys_cluster!B131</f>
        <v>253563</v>
      </c>
      <c r="C131" s="4">
        <f>nys_cluster!C131</f>
        <v>3.4559458596088548E-2</v>
      </c>
      <c r="D131" s="6">
        <f ca="1">IFERROR(IF(ISNUMBER(nys_cluster!D131),nys_cluster!D131,Q131+D130),"-")</f>
        <v>5.6946973193164309E-2</v>
      </c>
      <c r="E131" s="6">
        <f>IFERROR(IF(ISNUMBER(nys_cluster!E131),nys_cluster!E131,R131+E130),"-")</f>
        <v>3.2248436181440097E-2</v>
      </c>
      <c r="F131" s="7">
        <f>nys_cluster!F131</f>
        <v>8763</v>
      </c>
      <c r="G131" s="4">
        <f>nys_cluster!G131</f>
        <v>3.9047540022988818E-2</v>
      </c>
      <c r="H131" s="9">
        <f t="shared" ref="H131" ca="1" si="97">IFERROR(SUM(D125:D131)/COUNT(D125:D131),"-")</f>
        <v>6.0221597688111937E-2</v>
      </c>
      <c r="I131" s="9">
        <f t="shared" ref="I131" si="98">IFERROR(SUM(E125:E131)/COUNT(E125:E131),"-")</f>
        <v>3.7623791880713943E-2</v>
      </c>
      <c r="J131" s="6">
        <f>nys_cluster!J131</f>
        <v>4.2391545750666275E-2</v>
      </c>
      <c r="K131" s="6">
        <f>nys_cluster!K131</f>
        <v>7.5300000000000006E-2</v>
      </c>
      <c r="L131" s="7">
        <f>nys_cluster!L131</f>
        <v>108064</v>
      </c>
      <c r="M131" s="7">
        <f>nys_cluster!M131</f>
        <v>4581</v>
      </c>
      <c r="N131" s="4">
        <f>nys_cluster!N131</f>
        <v>4.2391545750666275E-2</v>
      </c>
      <c r="O131" s="4">
        <f>nys_cluster!O131</f>
        <v>4.6297236260381493E-2</v>
      </c>
      <c r="P131" s="4">
        <f>IFERROR(nys_cluster!C131-nys_cluster!C130,"-")</f>
        <v>-8.8041927886822746E-4</v>
      </c>
      <c r="Q131" s="4">
        <f ca="1">IFERROR(IF(AND(ISNUMBER(nys_cluster!D131),ISNUMBER(nys_cluster!D130)),nys_cluster!D131-nys_cluster!D130,$P131*0.662939159101225+(1-0.662939159101225)*(RANDBETWEEN(0,2)/1000*IF(RANDBETWEEN(0,1)&gt;0,-1,1))),"-")</f>
        <v>9.0457265408140294E-5</v>
      </c>
      <c r="R131" s="4">
        <f>IFERROR(IF(AND(ISNUMBER(nys_cluster!E131),ISNUMBER(nys_cluster!E130)),nys_cluster!E131-nys_cluster!E130,$P131),"-")</f>
        <v>-8.8041927886822746E-4</v>
      </c>
    </row>
    <row r="132" spans="1:18" x14ac:dyDescent="0.3">
      <c r="A132" s="1">
        <f>nys_cluster!A132</f>
        <v>44241</v>
      </c>
      <c r="B132" s="7">
        <f>nys_cluster!B132</f>
        <v>234708</v>
      </c>
      <c r="C132" s="4">
        <f>nys_cluster!C132</f>
        <v>3.543125926683368E-2</v>
      </c>
      <c r="D132" s="6">
        <f ca="1">IFERROR(IF(ISNUMBER(nys_cluster!D132),nys_cluster!D132,Q132+D131),"-")</f>
        <v>5.6850802314934418E-2</v>
      </c>
      <c r="E132" s="6">
        <f>IFERROR(IF(ISNUMBER(nys_cluster!E132),nys_cluster!E132,R132+E131),"-")</f>
        <v>3.3120236852185229E-2</v>
      </c>
      <c r="F132" s="7">
        <f>nys_cluster!F132</f>
        <v>8316</v>
      </c>
      <c r="G132" s="4">
        <f>nys_cluster!G132</f>
        <v>3.834746520115568E-2</v>
      </c>
      <c r="H132" s="9">
        <f t="shared" ref="H132" ca="1" si="99">IFERROR(SUM(D126:D132)/COUNT(D126:D132),"-")</f>
        <v>5.9744792272535582E-2</v>
      </c>
      <c r="I132" s="9">
        <f t="shared" ref="I132" si="100">IFERROR(SUM(E126:E132)/COUNT(E126:E132),"-")</f>
        <v>3.6977195792684277E-2</v>
      </c>
      <c r="J132" s="6">
        <f>nys_cluster!J132</f>
        <v>4.154613717683818E-2</v>
      </c>
      <c r="K132" s="6">
        <f>nys_cluster!K132</f>
        <v>7.3999999999999996E-2</v>
      </c>
      <c r="L132" s="7">
        <f>nys_cluster!L132</f>
        <v>99215</v>
      </c>
      <c r="M132" s="7">
        <f>nys_cluster!M132</f>
        <v>4122</v>
      </c>
      <c r="N132" s="4">
        <f>nys_cluster!N132</f>
        <v>4.154613717683818E-2</v>
      </c>
      <c r="O132" s="4">
        <f>nys_cluster!O132</f>
        <v>4.532545706060493E-2</v>
      </c>
      <c r="P132" s="4">
        <f>IFERROR(nys_cluster!C132-nys_cluster!C131,"-")</f>
        <v>8.7180067074513201E-4</v>
      </c>
      <c r="Q132" s="4">
        <f ca="1">IFERROR(IF(AND(ISNUMBER(nys_cluster!D132),ISNUMBER(nys_cluster!D131)),nys_cluster!D132-nys_cluster!D131,$P132*0.662939159101225+(1-0.662939159101225)*(RANDBETWEEN(0,2)/1000*IF(RANDBETWEEN(0,1)&gt;0,-1,1))),"-")</f>
        <v>-9.6170878229888141E-5</v>
      </c>
      <c r="R132" s="4">
        <f>IFERROR(IF(AND(ISNUMBER(nys_cluster!E132),ISNUMBER(nys_cluster!E131)),nys_cluster!E132-nys_cluster!E131,$P132),"-")</f>
        <v>8.7180067074513201E-4</v>
      </c>
    </row>
    <row r="133" spans="1:18" x14ac:dyDescent="0.3">
      <c r="A133" s="1">
        <f>nys_cluster!A133</f>
        <v>44242</v>
      </c>
      <c r="B133" s="7">
        <f>nys_cluster!B133</f>
        <v>180504</v>
      </c>
      <c r="C133" s="4">
        <f>nys_cluster!C133</f>
        <v>3.5262376457031425E-2</v>
      </c>
      <c r="D133" s="6">
        <f ca="1">IFERROR(IF(ISNUMBER(nys_cluster!D133),nys_cluster!D133,Q133+D132),"-")</f>
        <v>5.6064721605219907E-2</v>
      </c>
      <c r="E133" s="6">
        <f>IFERROR(IF(ISNUMBER(nys_cluster!E133),nys_cluster!E133,R133+E132),"-")</f>
        <v>3.2951354042382974E-2</v>
      </c>
      <c r="F133" s="7">
        <f>nys_cluster!F133</f>
        <v>6365</v>
      </c>
      <c r="G133" s="4">
        <f>nys_cluster!G133</f>
        <v>3.7398985153166697E-2</v>
      </c>
      <c r="H133" s="9">
        <f t="shared" ref="H133" ca="1" si="101">IFERROR(SUM(D127:D133)/COUNT(D127:D133),"-")</f>
        <v>5.8834216004147524E-2</v>
      </c>
      <c r="I133" s="9">
        <f t="shared" ref="I133" si="102">IFERROR(SUM(E127:E133)/COUNT(E127:E133),"-")</f>
        <v>3.5894185287523972E-2</v>
      </c>
      <c r="J133" s="6">
        <f>nys_cluster!J133</f>
        <v>4.4040228932709591E-2</v>
      </c>
      <c r="K133" s="6">
        <f>nys_cluster!K133</f>
        <v>6.9699999999999998E-2</v>
      </c>
      <c r="L133" s="7">
        <f>nys_cluster!L133</f>
        <v>78451</v>
      </c>
      <c r="M133" s="7">
        <f>nys_cluster!M133</f>
        <v>3455</v>
      </c>
      <c r="N133" s="4">
        <f>nys_cluster!N133</f>
        <v>4.4040228932709591E-2</v>
      </c>
      <c r="O133" s="4">
        <f>nys_cluster!O133</f>
        <v>4.4700327571882977E-2</v>
      </c>
      <c r="P133" s="4">
        <f>IFERROR(nys_cluster!C133-nys_cluster!C132,"-")</f>
        <v>-1.6888280980225517E-4</v>
      </c>
      <c r="Q133" s="4">
        <f ca="1">IFERROR(IF(AND(ISNUMBER(nys_cluster!D133),ISNUMBER(nys_cluster!D132)),nys_cluster!D133-nys_cluster!D132,$P133*0.662939159101225+(1-0.662939159101225)*(RANDBETWEEN(0,2)/1000*IF(RANDBETWEEN(0,1)&gt;0,-1,1))),"-")</f>
        <v>-7.8608070971450904E-4</v>
      </c>
      <c r="R133" s="4">
        <f>IFERROR(IF(AND(ISNUMBER(nys_cluster!E133),ISNUMBER(nys_cluster!E132)),nys_cluster!E133-nys_cluster!E132,$P133),"-")</f>
        <v>-1.6888280980225517E-4</v>
      </c>
    </row>
    <row r="134" spans="1:18" x14ac:dyDescent="0.3">
      <c r="A134" s="1">
        <f>nys_cluster!A134</f>
        <v>44243</v>
      </c>
      <c r="B134" s="7">
        <f>nys_cluster!B134</f>
        <v>136392</v>
      </c>
      <c r="C134" s="4">
        <f>nys_cluster!C134</f>
        <v>4.9511701566074255E-2</v>
      </c>
      <c r="D134" s="6">
        <f ca="1">IFERROR(IF(ISNUMBER(nys_cluster!D134),nys_cluster!D134,Q134+D133),"-")</f>
        <v>6.4837035528971187E-2</v>
      </c>
      <c r="E134" s="6">
        <f>IFERROR(IF(ISNUMBER(nys_cluster!E134),nys_cluster!E134,R134+E133),"-")</f>
        <v>4.7200679151425805E-2</v>
      </c>
      <c r="F134" s="7">
        <f>nys_cluster!F134</f>
        <v>6753</v>
      </c>
      <c r="G134" s="4">
        <f>nys_cluster!G134</f>
        <v>3.7088165896779768E-2</v>
      </c>
      <c r="H134" s="9">
        <f t="shared" ref="H134" ca="1" si="103">IFERROR(SUM(D128:D134)/COUNT(D128:D134),"-")</f>
        <v>5.8434046251638609E-2</v>
      </c>
      <c r="I134" s="9">
        <f t="shared" ref="I134" si="104">IFERROR(SUM(E128:E134)/COUNT(E128:E134),"-")</f>
        <v>3.5653722785315006E-2</v>
      </c>
      <c r="J134" s="6">
        <f>nys_cluster!J134</f>
        <v>5.4795332030093007E-2</v>
      </c>
      <c r="K134" s="6">
        <f>nys_cluster!K134</f>
        <v>7.0699999999999999E-2</v>
      </c>
      <c r="L134" s="7">
        <f>nys_cluster!L134</f>
        <v>67524</v>
      </c>
      <c r="M134" s="7">
        <f>nys_cluster!M134</f>
        <v>3700</v>
      </c>
      <c r="N134" s="4">
        <f>nys_cluster!N134</f>
        <v>5.4795332030093007E-2</v>
      </c>
      <c r="O134" s="4">
        <f>nys_cluster!O134</f>
        <v>4.3872664215302289E-2</v>
      </c>
      <c r="P134" s="4">
        <f>IFERROR(nys_cluster!C134-nys_cluster!C133,"-")</f>
        <v>1.4249325109042831E-2</v>
      </c>
      <c r="Q134" s="4">
        <f ca="1">IFERROR(IF(AND(ISNUMBER(nys_cluster!D134),ISNUMBER(nys_cluster!D133)),nys_cluster!D134-nys_cluster!D133,$P134*0.662939159101225+(1-0.662939159101225)*(RANDBETWEEN(0,2)/1000*IF(RANDBETWEEN(0,1)&gt;0,-1,1))),"-")</f>
        <v>8.7723139237512755E-3</v>
      </c>
      <c r="R134" s="4">
        <f>IFERROR(IF(AND(ISNUMBER(nys_cluster!E134),ISNUMBER(nys_cluster!E133)),nys_cluster!E134-nys_cluster!E133,$P134),"-")</f>
        <v>1.4249325109042831E-2</v>
      </c>
    </row>
    <row r="135" spans="1:18" x14ac:dyDescent="0.3">
      <c r="A135" s="1">
        <f>nys_cluster!A135</f>
        <v>44244</v>
      </c>
      <c r="B135" s="7">
        <f>nys_cluster!B135</f>
        <v>169963</v>
      </c>
      <c r="C135" s="4">
        <f>nys_cluster!C135</f>
        <v>3.5843095261909944E-2</v>
      </c>
      <c r="D135" s="6">
        <f ca="1">IFERROR(IF(ISNUMBER(nys_cluster!D135),nys_cluster!D135,Q135+D134),"-")</f>
        <v>5.6112642000501568E-2</v>
      </c>
      <c r="E135" s="6">
        <f>IFERROR(IF(ISNUMBER(nys_cluster!E135),nys_cluster!E135,R135+E134),"-")</f>
        <v>3.3532072847261493E-2</v>
      </c>
      <c r="F135" s="7">
        <f>nys_cluster!F135</f>
        <v>6092</v>
      </c>
      <c r="G135" s="4">
        <f>nys_cluster!G135</f>
        <v>3.6582556786354047E-2</v>
      </c>
      <c r="H135" s="9">
        <f t="shared" ref="H135" ca="1" si="105">IFERROR(SUM(D129:D135)/COUNT(D129:D135),"-")</f>
        <v>5.7879299156090233E-2</v>
      </c>
      <c r="I135" s="9">
        <f t="shared" ref="I135" si="106">IFERROR(SUM(E129:E135)/COUNT(E129:E135),"-")</f>
        <v>3.5034823684520974E-2</v>
      </c>
      <c r="J135" s="6">
        <f>nys_cluster!J135</f>
        <v>4.5230118144947984E-2</v>
      </c>
      <c r="K135" s="6">
        <f>nys_cluster!K135</f>
        <v>7.0400000000000004E-2</v>
      </c>
      <c r="L135" s="7">
        <f>nys_cluster!L135</f>
        <v>68052</v>
      </c>
      <c r="M135" s="7">
        <f>nys_cluster!M135</f>
        <v>3078</v>
      </c>
      <c r="N135" s="4">
        <f>nys_cluster!N135</f>
        <v>4.5230118144947984E-2</v>
      </c>
      <c r="O135" s="4">
        <f>nys_cluster!O135</f>
        <v>4.3724586357756161E-2</v>
      </c>
      <c r="P135" s="4">
        <f>IFERROR(nys_cluster!C135-nys_cluster!C134,"-")</f>
        <v>-1.3668606304164312E-2</v>
      </c>
      <c r="Q135" s="4">
        <f ca="1">IFERROR(IF(AND(ISNUMBER(nys_cluster!D135),ISNUMBER(nys_cluster!D134)),nys_cluster!D135-nys_cluster!D134,$P135*0.662939159101225+(1-0.662939159101225)*(RANDBETWEEN(0,2)/1000*IF(RANDBETWEEN(0,1)&gt;0,-1,1))),"-")</f>
        <v>-8.7243935284696175E-3</v>
      </c>
      <c r="R135" s="4">
        <f>IFERROR(IF(AND(ISNUMBER(nys_cluster!E135),ISNUMBER(nys_cluster!E134)),nys_cluster!E135-nys_cluster!E134,$P135),"-")</f>
        <v>-1.3668606304164312E-2</v>
      </c>
    </row>
    <row r="136" spans="1:18" x14ac:dyDescent="0.3">
      <c r="A136" s="1">
        <f>nys_cluster!A136</f>
        <v>44245</v>
      </c>
      <c r="B136" s="7">
        <f>nys_cluster!B136</f>
        <v>215731</v>
      </c>
      <c r="C136" s="4">
        <f>nys_cluster!C136</f>
        <v>3.1492924058202115E-2</v>
      </c>
      <c r="D136" s="6">
        <f ca="1">IFERROR(IF(ISNUMBER(nys_cluster!D136),nys_cluster!D136,Q136+D135),"-")</f>
        <v>5.356580400166791E-2</v>
      </c>
      <c r="E136" s="6">
        <f>IFERROR(IF(ISNUMBER(nys_cluster!E136),nys_cluster!E136,R136+E135),"-")</f>
        <v>2.9181901643553665E-2</v>
      </c>
      <c r="F136" s="7">
        <f>nys_cluster!F136</f>
        <v>6794</v>
      </c>
      <c r="G136" s="4">
        <f>nys_cluster!G136</f>
        <v>3.6055448373418675E-2</v>
      </c>
      <c r="H136" s="9">
        <f t="shared" ref="H136" ca="1" si="107">IFERROR(SUM(D130:D136)/COUNT(D130:D136),"-")</f>
        <v>5.7319213510316498E-2</v>
      </c>
      <c r="I136" s="9">
        <f t="shared" ref="I136" si="108">IFERROR(SUM(E130:E136)/COUNT(E130:E136),"-")</f>
        <v>3.4480505168365372E-2</v>
      </c>
      <c r="J136" s="6">
        <f>nys_cluster!J136</f>
        <v>3.7387039594593122E-2</v>
      </c>
      <c r="K136" s="6">
        <f>nys_cluster!K136</f>
        <v>7.17E-2</v>
      </c>
      <c r="L136" s="7">
        <f>nys_cluster!L136</f>
        <v>91957</v>
      </c>
      <c r="M136" s="7">
        <f>nys_cluster!M136</f>
        <v>3438</v>
      </c>
      <c r="N136" s="4">
        <f>nys_cluster!N136</f>
        <v>3.7387039594593122E-2</v>
      </c>
      <c r="O136" s="4">
        <f>nys_cluster!O136</f>
        <v>4.2808828908084039E-2</v>
      </c>
      <c r="P136" s="4">
        <f>IFERROR(nys_cluster!C136-nys_cluster!C135,"-")</f>
        <v>-4.3501712037078283E-3</v>
      </c>
      <c r="Q136" s="4">
        <f ca="1">IFERROR(IF(AND(ISNUMBER(nys_cluster!D136),ISNUMBER(nys_cluster!D135)),nys_cluster!D136-nys_cluster!D135,$P136*0.662939159101225+(1-0.662939159101225)*(RANDBETWEEN(0,2)/1000*IF(RANDBETWEEN(0,1)&gt;0,-1,1))),"-")</f>
        <v>-2.5468379988336566E-3</v>
      </c>
      <c r="R136" s="4">
        <f>IFERROR(IF(AND(ISNUMBER(nys_cluster!E136),ISNUMBER(nys_cluster!E135)),nys_cluster!E136-nys_cluster!E135,$P136),"-")</f>
        <v>-4.3501712037078283E-3</v>
      </c>
    </row>
    <row r="137" spans="1:18" x14ac:dyDescent="0.3">
      <c r="A137" s="1">
        <f>nys_cluster!A137</f>
        <v>44246</v>
      </c>
      <c r="B137" s="7">
        <f>nys_cluster!B137</f>
        <v>249248</v>
      </c>
      <c r="C137" s="4">
        <f>nys_cluster!C137</f>
        <v>3.4945114905636156E-2</v>
      </c>
      <c r="D137" s="6">
        <f ca="1">IFERROR(IF(ISNUMBER(nys_cluster!D137),nys_cluster!D137,Q137+D136),"-")</f>
        <v>5.5854396499122778E-2</v>
      </c>
      <c r="E137" s="6">
        <f>IFERROR(IF(ISNUMBER(nys_cluster!E137),nys_cluster!E137,R137+E136),"-")</f>
        <v>3.2634092490987705E-2</v>
      </c>
      <c r="F137" s="7">
        <f>nys_cluster!F137</f>
        <v>8710</v>
      </c>
      <c r="G137" s="4">
        <f>nys_cluster!G137</f>
        <v>3.5964638787758428E-2</v>
      </c>
      <c r="H137" s="9">
        <f t="shared" ref="H137" ca="1" si="109">IFERROR(SUM(D131:D137)/COUNT(D131:D137),"-")</f>
        <v>5.7176053591940293E-2</v>
      </c>
      <c r="I137" s="9">
        <f t="shared" ref="I137" si="110">IFERROR(SUM(E131:E137)/COUNT(E131:E137),"-")</f>
        <v>3.4409824744176705E-2</v>
      </c>
      <c r="J137" s="6">
        <f>nys_cluster!J137</f>
        <v>4.6173529829882008E-2</v>
      </c>
      <c r="K137" s="6">
        <f>nys_cluster!K137</f>
        <v>7.2900000000000006E-2</v>
      </c>
      <c r="L137" s="7">
        <f>nys_cluster!L137</f>
        <v>105515</v>
      </c>
      <c r="M137" s="7">
        <f>nys_cluster!M137</f>
        <v>4872</v>
      </c>
      <c r="N137" s="4">
        <f>nys_cluster!N137</f>
        <v>4.6173529829882008E-2</v>
      </c>
      <c r="O137" s="4">
        <f>nys_cluster!O137</f>
        <v>4.4031946837153231E-2</v>
      </c>
      <c r="P137" s="4">
        <f>IFERROR(nys_cluster!C137-nys_cluster!C136,"-")</f>
        <v>3.4521908474340404E-3</v>
      </c>
      <c r="Q137" s="4">
        <f ca="1">IFERROR(IF(AND(ISNUMBER(nys_cluster!D137),ISNUMBER(nys_cluster!D136)),nys_cluster!D137-nys_cluster!D136,$P137*0.662939159101225+(1-0.662939159101225)*(RANDBETWEEN(0,2)/1000*IF(RANDBETWEEN(0,1)&gt;0,-1,1))),"-")</f>
        <v>2.288592497454868E-3</v>
      </c>
      <c r="R137" s="4">
        <f>IFERROR(IF(AND(ISNUMBER(nys_cluster!E137),ISNUMBER(nys_cluster!E136)),nys_cluster!E137-nys_cluster!E136,$P137),"-")</f>
        <v>3.4521908474340404E-3</v>
      </c>
    </row>
    <row r="138" spans="1:18" x14ac:dyDescent="0.3">
      <c r="A138" s="1">
        <f>nys_cluster!A138</f>
        <v>44247</v>
      </c>
      <c r="B138" s="7">
        <f>nys_cluster!B138</f>
        <v>251645</v>
      </c>
      <c r="C138" s="4">
        <f>nys_cluster!C138</f>
        <v>3.0566869995430072E-2</v>
      </c>
      <c r="D138" s="6">
        <f ca="1">IFERROR(IF(ISNUMBER(nys_cluster!D138),nys_cluster!D138,Q138+D137),"-")</f>
        <v>5.2277764818213987E-2</v>
      </c>
      <c r="E138" s="6">
        <f>IFERROR(IF(ISNUMBER(nys_cluster!E138),nys_cluster!E138,R138+E137),"-")</f>
        <v>2.8255847580781621E-2</v>
      </c>
      <c r="F138" s="7">
        <f>nys_cluster!F138</f>
        <v>7692</v>
      </c>
      <c r="G138" s="4">
        <f>nys_cluster!G138</f>
        <v>3.5267916431127713E-2</v>
      </c>
      <c r="H138" s="9">
        <f t="shared" ref="H138" ca="1" si="111">IFERROR(SUM(D132:D138)/COUNT(D132:D138),"-")</f>
        <v>5.6509023824090246E-2</v>
      </c>
      <c r="I138" s="9">
        <f t="shared" ref="I138" si="112">IFERROR(SUM(E132:E138)/COUNT(E132:E138),"-")</f>
        <v>3.3839454944082643E-2</v>
      </c>
      <c r="J138" s="6">
        <f>nys_cluster!J138</f>
        <v>4.2223284869820014E-2</v>
      </c>
      <c r="K138" s="6">
        <f>nys_cluster!K138</f>
        <v>7.4499999999999997E-2</v>
      </c>
      <c r="L138" s="7">
        <f>nys_cluster!L138</f>
        <v>98287</v>
      </c>
      <c r="M138" s="7">
        <f>nys_cluster!M138</f>
        <v>4150</v>
      </c>
      <c r="N138" s="4">
        <f>nys_cluster!N138</f>
        <v>4.2223284869820014E-2</v>
      </c>
      <c r="O138" s="4">
        <f>nys_cluster!O138</f>
        <v>4.4031126385670957E-2</v>
      </c>
      <c r="P138" s="4">
        <f>IFERROR(nys_cluster!C138-nys_cluster!C137,"-")</f>
        <v>-4.378244910206084E-3</v>
      </c>
      <c r="Q138" s="4">
        <f ca="1">IFERROR(IF(AND(ISNUMBER(nys_cluster!D138),ISNUMBER(nys_cluster!D137)),nys_cluster!D138-nys_cluster!D137,$P138*0.662939159101225+(1-0.662939159101225)*(RANDBETWEEN(0,2)/1000*IF(RANDBETWEEN(0,1)&gt;0,-1,1))),"-")</f>
        <v>-3.5766316809087897E-3</v>
      </c>
      <c r="R138" s="4">
        <f>IFERROR(IF(AND(ISNUMBER(nys_cluster!E138),ISNUMBER(nys_cluster!E137)),nys_cluster!E138-nys_cluster!E137,$P138),"-")</f>
        <v>-4.378244910206084E-3</v>
      </c>
    </row>
    <row r="139" spans="1:18" x14ac:dyDescent="0.3">
      <c r="A139" s="1">
        <f>nys_cluster!A139</f>
        <v>44248</v>
      </c>
      <c r="B139" s="7">
        <f>nys_cluster!B139</f>
        <v>221157</v>
      </c>
      <c r="C139" s="4">
        <f>nys_cluster!C139</f>
        <v>2.9888269419462193E-2</v>
      </c>
      <c r="D139" s="6">
        <f ca="1">IFERROR(IF(ISNUMBER(nys_cluster!D139),nys_cluster!D139,Q139+D138),"-")</f>
        <v>5.1153772241218684E-2</v>
      </c>
      <c r="E139" s="6">
        <f>IFERROR(IF(ISNUMBER(nys_cluster!E139),nys_cluster!E139,R139+E138),"-")</f>
        <v>2.7577247004813742E-2</v>
      </c>
      <c r="F139" s="7">
        <f>nys_cluster!F139</f>
        <v>6610</v>
      </c>
      <c r="G139" s="4">
        <f>nys_cluster!G139</f>
        <v>3.4405884995507639E-2</v>
      </c>
      <c r="H139" s="9">
        <f t="shared" ref="H139" ca="1" si="113">IFERROR(SUM(D133:D139)/COUNT(D133:D139),"-")</f>
        <v>5.5695162384988006E-2</v>
      </c>
      <c r="I139" s="9">
        <f t="shared" ref="I139" si="114">IFERROR(SUM(E133:E139)/COUNT(E133:E139),"-")</f>
        <v>3.3047599251600994E-2</v>
      </c>
      <c r="J139" s="6">
        <f>nys_cluster!J139</f>
        <v>4.1669232000591055E-2</v>
      </c>
      <c r="K139" s="6">
        <f>nys_cluster!K139</f>
        <v>7.3099999999999998E-2</v>
      </c>
      <c r="L139" s="7">
        <f>nys_cluster!L139</f>
        <v>81211</v>
      </c>
      <c r="M139" s="7">
        <f>nys_cluster!M139</f>
        <v>3384</v>
      </c>
      <c r="N139" s="4">
        <f>nys_cluster!N139</f>
        <v>4.1669232000591055E-2</v>
      </c>
      <c r="O139" s="4">
        <f>nys_cluster!O139</f>
        <v>4.4123743436937923E-2</v>
      </c>
      <c r="P139" s="4">
        <f>IFERROR(nys_cluster!C139-nys_cluster!C138,"-")</f>
        <v>-6.7860057596787898E-4</v>
      </c>
      <c r="Q139" s="4">
        <f ca="1">IFERROR(IF(AND(ISNUMBER(nys_cluster!D139),ISNUMBER(nys_cluster!D138)),nys_cluster!D139-nys_cluster!D138,$P139*0.662939159101225+(1-0.662939159101225)*(RANDBETWEEN(0,2)/1000*IF(RANDBETWEEN(0,1)&gt;0,-1,1))),"-")</f>
        <v>-1.1239925769953025E-3</v>
      </c>
      <c r="R139" s="4">
        <f>IFERROR(IF(AND(ISNUMBER(nys_cluster!E139),ISNUMBER(nys_cluster!E138)),nys_cluster!E139-nys_cluster!E138,$P139),"-")</f>
        <v>-6.7860057596787898E-4</v>
      </c>
    </row>
    <row r="140" spans="1:18" x14ac:dyDescent="0.3">
      <c r="A140" s="1">
        <f>nys_cluster!A140</f>
        <v>44249</v>
      </c>
      <c r="B140" s="7">
        <f>nys_cluster!B140</f>
        <v>142019</v>
      </c>
      <c r="C140" s="4">
        <f>nys_cluster!C140</f>
        <v>4.3275899703560793E-2</v>
      </c>
      <c r="D140" s="6">
        <f ca="1">IFERROR(IF(ISNUMBER(nys_cluster!D140),nys_cluster!D140,Q140+D139),"-")</f>
        <v>6.0028956604117105E-2</v>
      </c>
      <c r="E140" s="6">
        <f>IFERROR(IF(ISNUMBER(nys_cluster!E140),nys_cluster!E140,R140+E139),"-")</f>
        <v>4.0964877288912342E-2</v>
      </c>
      <c r="F140" s="7">
        <f>nys_cluster!F140</f>
        <v>6146</v>
      </c>
      <c r="G140" s="4">
        <f>nys_cluster!G140</f>
        <v>3.5203133848667717E-2</v>
      </c>
      <c r="H140" s="9">
        <f t="shared" ref="H140" ca="1" si="115">IFERROR(SUM(D134:D140)/COUNT(D134:D140),"-")</f>
        <v>5.6261481670544747E-2</v>
      </c>
      <c r="I140" s="9">
        <f t="shared" ref="I140" si="116">IFERROR(SUM(E134:E140)/COUNT(E134:E140),"-")</f>
        <v>3.4192388286819482E-2</v>
      </c>
      <c r="J140" s="6">
        <f>nys_cluster!J140</f>
        <v>4.980939525638934E-2</v>
      </c>
      <c r="K140" s="6">
        <f>nys_cluster!K140</f>
        <v>7.1999999999999995E-2</v>
      </c>
      <c r="L140" s="7">
        <f>nys_cluster!L140</f>
        <v>67417</v>
      </c>
      <c r="M140" s="7">
        <f>nys_cluster!M140</f>
        <v>3358</v>
      </c>
      <c r="N140" s="4">
        <f>nys_cluster!N140</f>
        <v>4.980939525638934E-2</v>
      </c>
      <c r="O140" s="4">
        <f>nys_cluster!O140</f>
        <v>4.4795961121657762E-2</v>
      </c>
      <c r="P140" s="4">
        <f>IFERROR(nys_cluster!C140-nys_cluster!C139,"-")</f>
        <v>1.33876302840986E-2</v>
      </c>
      <c r="Q140" s="4">
        <f ca="1">IFERROR(IF(AND(ISNUMBER(nys_cluster!D140),ISNUMBER(nys_cluster!D139)),nys_cluster!D140-nys_cluster!D139,$P140*0.662939159101225+(1-0.662939159101225)*(RANDBETWEEN(0,2)/1000*IF(RANDBETWEEN(0,1)&gt;0,-1,1))),"-")</f>
        <v>8.8751843628984209E-3</v>
      </c>
      <c r="R140" s="4">
        <f>IFERROR(IF(AND(ISNUMBER(nys_cluster!E140),ISNUMBER(nys_cluster!E139)),nys_cluster!E140-nys_cluster!E139,$P140),"-")</f>
        <v>1.33876302840986E-2</v>
      </c>
    </row>
    <row r="141" spans="1:18" x14ac:dyDescent="0.3">
      <c r="A141" s="1">
        <f>nys_cluster!A141</f>
        <v>44250</v>
      </c>
      <c r="B141" s="7">
        <f>nys_cluster!B141</f>
        <v>157333</v>
      </c>
      <c r="C141" s="4">
        <f>nys_cluster!C141</f>
        <v>4.2292462484030686E-2</v>
      </c>
      <c r="D141" s="6">
        <f ca="1">IFERROR(IF(ISNUMBER(nys_cluster!D141),nys_cluster!D141,Q141+D140),"-")</f>
        <v>5.9714058401671745E-2</v>
      </c>
      <c r="E141" s="6">
        <f>IFERROR(IF(ISNUMBER(nys_cluster!E141),nys_cluster!E141,R141+E140),"-")</f>
        <v>3.9981440069382236E-2</v>
      </c>
      <c r="F141" s="7">
        <f>nys_cluster!F141</f>
        <v>6654</v>
      </c>
      <c r="G141" s="4">
        <f>nys_cluster!G141</f>
        <v>3.4608868193783511E-2</v>
      </c>
      <c r="H141" s="9">
        <f t="shared" ref="H141" ca="1" si="117">IFERROR(SUM(D135:D141)/COUNT(D135:D141),"-")</f>
        <v>5.5529627795216259E-2</v>
      </c>
      <c r="I141" s="9">
        <f t="shared" ref="I141" si="118">IFERROR(SUM(E135:E141)/COUNT(E135:E141),"-")</f>
        <v>3.3161068417956116E-2</v>
      </c>
      <c r="J141" s="6">
        <f>nys_cluster!J141</f>
        <v>5.6078624390708605E-2</v>
      </c>
      <c r="K141" s="6">
        <f>nys_cluster!K141</f>
        <v>7.3200000000000001E-2</v>
      </c>
      <c r="L141" s="7">
        <f>nys_cluster!L141</f>
        <v>62983</v>
      </c>
      <c r="M141" s="7">
        <f>nys_cluster!M141</f>
        <v>3532</v>
      </c>
      <c r="N141" s="4">
        <f>nys_cluster!N141</f>
        <v>5.6078624390708605E-2</v>
      </c>
      <c r="O141" s="4">
        <f>nys_cluster!O141</f>
        <v>4.4857513268522928E-2</v>
      </c>
      <c r="P141" s="4">
        <f>IFERROR(nys_cluster!C141-nys_cluster!C140,"-")</f>
        <v>-9.834372195301061E-4</v>
      </c>
      <c r="Q141" s="4">
        <f ca="1">IFERROR(IF(AND(ISNUMBER(nys_cluster!D141),ISNUMBER(nys_cluster!D140)),nys_cluster!D141-nys_cluster!D140,$P141*0.662939159101225+(1-0.662939159101225)*(RANDBETWEEN(0,2)/1000*IF(RANDBETWEEN(0,1)&gt;0,-1,1))),"-")</f>
        <v>-3.1489820244536042E-4</v>
      </c>
      <c r="R141" s="4">
        <f>IFERROR(IF(AND(ISNUMBER(nys_cluster!E141),ISNUMBER(nys_cluster!E140)),nys_cluster!E141-nys_cluster!E140,$P141),"-")</f>
        <v>-9.834372195301061E-4</v>
      </c>
    </row>
    <row r="142" spans="1:18" x14ac:dyDescent="0.3">
      <c r="A142" s="1">
        <f>nys_cluster!A142</f>
        <v>44251</v>
      </c>
      <c r="B142" s="7">
        <f>nys_cluster!B142</f>
        <v>216813</v>
      </c>
      <c r="C142" s="4">
        <f>nys_cluster!C142</f>
        <v>2.8545336303634931E-2</v>
      </c>
      <c r="D142" s="6">
        <f ca="1">IFERROR(IF(ISNUMBER(nys_cluster!D142),nys_cluster!D142,Q142+D141),"-")</f>
        <v>5.0937610972480521E-2</v>
      </c>
      <c r="E142" s="6">
        <f>IFERROR(IF(ISNUMBER(nys_cluster!E142),nys_cluster!E142,R142+E141),"-")</f>
        <v>2.623431388898648E-2</v>
      </c>
      <c r="F142" s="7">
        <f>nys_cluster!F142</f>
        <v>6189</v>
      </c>
      <c r="G142" s="4">
        <f>nys_cluster!G142</f>
        <v>3.3560393577203002E-2</v>
      </c>
      <c r="H142" s="9">
        <f t="shared" ref="H142" ca="1" si="119">IFERROR(SUM(D136:D142)/COUNT(D136:D142),"-")</f>
        <v>5.4790337648356106E-2</v>
      </c>
      <c r="I142" s="9">
        <f t="shared" ref="I142" si="120">IFERROR(SUM(E136:E142)/COUNT(E136:E142),"-")</f>
        <v>3.2118531423916831E-2</v>
      </c>
      <c r="J142" s="6">
        <f>nys_cluster!J142</f>
        <v>3.6150406329277206E-2</v>
      </c>
      <c r="K142" s="6">
        <f>nys_cluster!K142</f>
        <v>7.1499999999999994E-2</v>
      </c>
      <c r="L142" s="7">
        <f>nys_cluster!L142</f>
        <v>93028</v>
      </c>
      <c r="M142" s="7">
        <f>nys_cluster!M142</f>
        <v>3363</v>
      </c>
      <c r="N142" s="4">
        <f>nys_cluster!N142</f>
        <v>3.6150406329277206E-2</v>
      </c>
      <c r="O142" s="4">
        <f>nys_cluster!O142</f>
        <v>4.3466167442263295E-2</v>
      </c>
      <c r="P142" s="4">
        <f>IFERROR(nys_cluster!C142-nys_cluster!C141,"-")</f>
        <v>-1.3747126180395756E-2</v>
      </c>
      <c r="Q142" s="4">
        <f ca="1">IFERROR(IF(AND(ISNUMBER(nys_cluster!D142),ISNUMBER(nys_cluster!D141)),nys_cluster!D142-nys_cluster!D141,$P142*0.662939159101225+(1-0.662939159101225)*(RANDBETWEEN(0,2)/1000*IF(RANDBETWEEN(0,1)&gt;0,-1,1))),"-")</f>
        <v>-8.7764474291912239E-3</v>
      </c>
      <c r="R142" s="4">
        <f>IFERROR(IF(AND(ISNUMBER(nys_cluster!E142),ISNUMBER(nys_cluster!E141)),nys_cluster!E142-nys_cluster!E141,$P142),"-")</f>
        <v>-1.3747126180395756E-2</v>
      </c>
    </row>
    <row r="143" spans="1:18" x14ac:dyDescent="0.3">
      <c r="A143" s="1">
        <f>nys_cluster!A143</f>
        <v>44252</v>
      </c>
      <c r="B143" s="7">
        <f>nys_cluster!B143</f>
        <v>278942</v>
      </c>
      <c r="C143" s="4">
        <f>nys_cluster!C143</f>
        <v>3.1354188325888536E-2</v>
      </c>
      <c r="D143" s="6">
        <f ca="1">IFERROR(IF(ISNUMBER(nys_cluster!D143),nys_cluster!D143,Q143+D142),"-")</f>
        <v>5.2799708970153104E-2</v>
      </c>
      <c r="E143" s="6">
        <f>IFERROR(IF(ISNUMBER(nys_cluster!E143),nys_cluster!E143,R143+E142),"-")</f>
        <v>2.9043165911240086E-2</v>
      </c>
      <c r="F143" s="7">
        <f>nys_cluster!F143</f>
        <v>8746</v>
      </c>
      <c r="G143" s="4">
        <f>nys_cluster!G143</f>
        <v>3.3448746570064927E-2</v>
      </c>
      <c r="H143" s="9">
        <f t="shared" ref="H143" ca="1" si="121">IFERROR(SUM(D137:D143)/COUNT(D137:D143),"-")</f>
        <v>5.4680895500996855E-2</v>
      </c>
      <c r="I143" s="9">
        <f t="shared" ref="I143" si="122">IFERROR(SUM(E137:E143)/COUNT(E137:E143),"-")</f>
        <v>3.2098712033586316E-2</v>
      </c>
      <c r="J143" s="6">
        <f>nys_cluster!J143</f>
        <v>3.9627703559418588E-2</v>
      </c>
      <c r="K143" s="6">
        <f>nys_cluster!K143</f>
        <v>7.1199999999999999E-2</v>
      </c>
      <c r="L143" s="7">
        <f>nys_cluster!L143</f>
        <v>108838</v>
      </c>
      <c r="M143" s="7">
        <f>nys_cluster!M143</f>
        <v>4313</v>
      </c>
      <c r="N143" s="4">
        <f>nys_cluster!N143</f>
        <v>3.9627703559418588E-2</v>
      </c>
      <c r="O143" s="4">
        <f>nys_cluster!O143</f>
        <v>4.3694990433823279E-2</v>
      </c>
      <c r="P143" s="4">
        <f>IFERROR(nys_cluster!C143-nys_cluster!C142,"-")</f>
        <v>2.8088520222536058E-3</v>
      </c>
      <c r="Q143" s="4">
        <f ca="1">IFERROR(IF(AND(ISNUMBER(nys_cluster!D143),ISNUMBER(nys_cluster!D142)),nys_cluster!D143-nys_cluster!D142,$P143*0.662939159101225+(1-0.662939159101225)*(RANDBETWEEN(0,2)/1000*IF(RANDBETWEEN(0,1)&gt;0,-1,1))),"-")</f>
        <v>1.8620979976725809E-3</v>
      </c>
      <c r="R143" s="4">
        <f>IFERROR(IF(AND(ISNUMBER(nys_cluster!E143),ISNUMBER(nys_cluster!E142)),nys_cluster!E143-nys_cluster!E142,$P143),"-")</f>
        <v>2.8088520222536058E-3</v>
      </c>
    </row>
    <row r="144" spans="1:18" x14ac:dyDescent="0.3">
      <c r="A144" s="1">
        <f>nys_cluster!A144</f>
        <v>44253</v>
      </c>
      <c r="B144" s="7">
        <f>nys_cluster!B144</f>
        <v>291189</v>
      </c>
      <c r="C144" s="4">
        <f>nys_cluster!C144</f>
        <v>2.8174141193520359E-2</v>
      </c>
      <c r="D144" s="6">
        <f ca="1">IFERROR(IF(ISNUMBER(nys_cluster!D144),nys_cluster!D144,Q144+D143),"-")</f>
        <v>5.1365652880116235E-2</v>
      </c>
      <c r="E144" s="6">
        <f>IFERROR(IF(ISNUMBER(nys_cluster!E144),nys_cluster!E144,R144+E143),"-")</f>
        <v>2.5863118778871909E-2</v>
      </c>
      <c r="F144" s="7">
        <f>nys_cluster!F144</f>
        <v>8204</v>
      </c>
      <c r="G144" s="4">
        <f>nys_cluster!G144</f>
        <v>3.2224401544995888E-2</v>
      </c>
      <c r="H144" s="9">
        <f t="shared" ref="H144:H145" ca="1" si="123">IFERROR(SUM(D138:D144)/COUNT(D138:D144),"-")</f>
        <v>5.4039646412567345E-2</v>
      </c>
      <c r="I144" s="9">
        <f t="shared" ref="I144:I145" si="124">IFERROR(SUM(E138:E144)/COUNT(E138:E144),"-")</f>
        <v>3.113143007471263E-2</v>
      </c>
      <c r="J144" s="6">
        <f>nys_cluster!J144</f>
        <v>3.7012840163831447E-2</v>
      </c>
      <c r="K144" s="6">
        <f>nys_cluster!K144</f>
        <v>6.8599999999999994E-2</v>
      </c>
      <c r="L144" s="7">
        <f>nys_cluster!L144</f>
        <v>119391</v>
      </c>
      <c r="M144" s="7">
        <f>nys_cluster!M144</f>
        <v>4419</v>
      </c>
      <c r="N144" s="4">
        <f>nys_cluster!N144</f>
        <v>3.7012840163831447E-2</v>
      </c>
      <c r="O144" s="4">
        <f>nys_cluster!O144</f>
        <v>4.2016620323058522E-2</v>
      </c>
      <c r="P144" s="4">
        <f>IFERROR(nys_cluster!C144-nys_cluster!C143,"-")</f>
        <v>-3.1800471323681773E-3</v>
      </c>
      <c r="Q144" s="4">
        <f ca="1">IFERROR(IF(AND(ISNUMBER(nys_cluster!D144),ISNUMBER(nys_cluster!D143)),nys_cluster!D144-nys_cluster!D143,$P144*0.662939159101225+(1-0.662939159101225)*(RANDBETWEEN(0,2)/1000*IF(RANDBETWEEN(0,1)&gt;0,-1,1))),"-")</f>
        <v>-1.4340560900368716E-3</v>
      </c>
      <c r="R144" s="4">
        <f>IFERROR(IF(AND(ISNUMBER(nys_cluster!E144),ISNUMBER(nys_cluster!E143)),nys_cluster!E144-nys_cluster!E143,$P144),"-")</f>
        <v>-3.1800471323681773E-3</v>
      </c>
    </row>
    <row r="145" spans="1:18" x14ac:dyDescent="0.3">
      <c r="A145" s="1">
        <f>nys_cluster!A145</f>
        <v>44254</v>
      </c>
      <c r="B145" s="7">
        <f>nys_cluster!B145</f>
        <v>285307</v>
      </c>
      <c r="C145" s="4">
        <f>nys_cluster!C145</f>
        <v>2.853417546712839E-2</v>
      </c>
      <c r="D145" s="6">
        <f ca="1">IFERROR(IF(ISNUMBER(nys_cluster!D145),nys_cluster!D145,Q145+D144),"-")</f>
        <v>5.2278455380507113E-2</v>
      </c>
      <c r="E145" s="6">
        <f>IFERROR(IF(ISNUMBER(nys_cluster!E145),nys_cluster!E145,R145+E144),"-")</f>
        <v>2.622315305247994E-2</v>
      </c>
      <c r="F145" s="7">
        <f>nys_cluster!F145</f>
        <v>8141</v>
      </c>
      <c r="G145" s="4">
        <f>nys_cluster!G145</f>
        <v>3.1825259298324922E-2</v>
      </c>
      <c r="H145" s="9">
        <f t="shared" ca="1" si="123"/>
        <v>5.4039745064323505E-2</v>
      </c>
      <c r="I145" s="9">
        <f t="shared" si="124"/>
        <v>3.0841045142098102E-2</v>
      </c>
      <c r="J145" s="6">
        <f>nys_cluster!J145</f>
        <v>3.5626395475806323E-2</v>
      </c>
      <c r="K145" s="6">
        <f>nys_cluster!K145</f>
        <v>6.7400000000000002E-2</v>
      </c>
      <c r="L145" s="7">
        <f>nys_cluster!L145</f>
        <v>122718</v>
      </c>
      <c r="M145" s="7">
        <f>nys_cluster!M145</f>
        <v>4372</v>
      </c>
      <c r="N145" s="4">
        <f>nys_cluster!N145</f>
        <v>3.5626395475806323E-2</v>
      </c>
      <c r="O145" s="4">
        <f>nys_cluster!O145</f>
        <v>4.0789461641950867E-2</v>
      </c>
      <c r="P145" s="4">
        <f>IFERROR(nys_cluster!C145-nys_cluster!C144,"-")</f>
        <v>3.6003427360803072E-4</v>
      </c>
      <c r="Q145" s="4">
        <f ca="1">IFERROR(IF(AND(ISNUMBER(nys_cluster!D145),ISNUMBER(nys_cluster!D144)),nys_cluster!D145-nys_cluster!D144,$P145*0.662939159101225+(1-0.662939159101225)*(RANDBETWEEN(0,2)/1000*IF(RANDBETWEEN(0,1)&gt;0,-1,1))),"-")</f>
        <v>9.1280250039087814E-4</v>
      </c>
      <c r="R145" s="4">
        <f>IFERROR(IF(AND(ISNUMBER(nys_cluster!E145),ISNUMBER(nys_cluster!E144)),nys_cluster!E145-nys_cluster!E144,$P145),"-")</f>
        <v>3.6003427360803072E-4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45F5C-6CF8-49A4-9EFC-6497ED511CDE}">
  <dimension ref="A1:O145"/>
  <sheetViews>
    <sheetView workbookViewId="0">
      <pane xSplit="1" ySplit="1" topLeftCell="B132" activePane="bottomRight" state="frozen"/>
      <selection pane="topRight" activeCell="B1" sqref="B1"/>
      <selection pane="bottomLeft" activeCell="A2" sqref="A2"/>
      <selection pane="bottomRight" activeCell="B145" sqref="B145"/>
    </sheetView>
  </sheetViews>
  <sheetFormatPr defaultRowHeight="14.4" x14ac:dyDescent="0.3"/>
  <cols>
    <col min="1" max="1" width="10.5546875" bestFit="1" customWidth="1"/>
    <col min="2" max="2" width="8.88671875" customWidth="1"/>
    <col min="11" max="11" width="8.88671875" customWidth="1"/>
  </cols>
  <sheetData>
    <row r="1" spans="1:15" x14ac:dyDescent="0.3">
      <c r="A1" t="s">
        <v>0</v>
      </c>
      <c r="B1" t="s">
        <v>5</v>
      </c>
      <c r="C1" t="s">
        <v>1</v>
      </c>
      <c r="D1" t="s">
        <v>3</v>
      </c>
      <c r="E1" t="s">
        <v>2</v>
      </c>
      <c r="F1" t="s">
        <v>6</v>
      </c>
      <c r="G1" t="str">
        <f>"7-day "&amp;C1</f>
        <v>7-day Statewide %</v>
      </c>
      <c r="H1" t="str">
        <f>"7-day "&amp;D1</f>
        <v>7-day Cluster %</v>
      </c>
      <c r="I1" t="str">
        <f>"7-day "&amp;E1</f>
        <v>7-day Non-cluster %</v>
      </c>
      <c r="J1" t="s">
        <v>16</v>
      </c>
      <c r="K1" t="str">
        <f>"7-day "&amp;J1</f>
        <v>7-day NYC rolling % - City</v>
      </c>
      <c r="L1" t="s">
        <v>7</v>
      </c>
      <c r="M1" t="s">
        <v>8</v>
      </c>
      <c r="N1" t="s">
        <v>15</v>
      </c>
      <c r="O1" t="str">
        <f>"7-day "&amp;N1</f>
        <v>7-day NYC rolling % - State</v>
      </c>
    </row>
    <row r="2" spans="1:15" x14ac:dyDescent="0.3">
      <c r="A2" s="1">
        <f>A3-1</f>
        <v>44111</v>
      </c>
      <c r="B2" s="7">
        <v>108246</v>
      </c>
      <c r="C2" s="2">
        <f t="shared" ref="C2" si="0">IFERROR(F2/B2,"-")</f>
        <v>1.2563974650333499E-2</v>
      </c>
      <c r="D2" s="5">
        <v>5.0999999999999997E-2</v>
      </c>
      <c r="E2" s="6" t="s">
        <v>4</v>
      </c>
      <c r="F2" s="7">
        <v>1360</v>
      </c>
      <c r="G2" s="3" t="s">
        <v>4</v>
      </c>
      <c r="H2" s="3" t="s">
        <v>4</v>
      </c>
      <c r="I2" s="3" t="s">
        <v>4</v>
      </c>
      <c r="J2" s="6" t="s">
        <v>4</v>
      </c>
      <c r="K2" s="6" t="s">
        <v>4</v>
      </c>
      <c r="L2" s="7">
        <v>37573</v>
      </c>
      <c r="M2" s="7">
        <v>548</v>
      </c>
      <c r="N2" s="4">
        <f>IFERROR(M2/L2,"-")</f>
        <v>1.4584941314241609E-2</v>
      </c>
      <c r="O2" s="4" t="s">
        <v>4</v>
      </c>
    </row>
    <row r="3" spans="1:15" x14ac:dyDescent="0.3">
      <c r="A3" s="1">
        <f>A4-1</f>
        <v>44112</v>
      </c>
      <c r="B3" s="7">
        <v>145811</v>
      </c>
      <c r="C3" s="2">
        <f t="shared" ref="C3:C40" si="1">IFERROR(F3/B3,"-")</f>
        <v>1.2591642605839065E-2</v>
      </c>
      <c r="D3" s="5">
        <v>5.8000000000000003E-2</v>
      </c>
      <c r="E3" s="5">
        <v>1.01E-2</v>
      </c>
      <c r="F3" s="7">
        <v>1836</v>
      </c>
      <c r="G3" s="3" t="s">
        <v>4</v>
      </c>
      <c r="H3" s="3" t="s">
        <v>4</v>
      </c>
      <c r="I3" s="3" t="s">
        <v>4</v>
      </c>
      <c r="J3" s="6" t="s">
        <v>4</v>
      </c>
      <c r="K3" s="6" t="s">
        <v>4</v>
      </c>
      <c r="L3" s="7">
        <v>56650</v>
      </c>
      <c r="M3" s="7">
        <v>696</v>
      </c>
      <c r="N3" s="4">
        <f>IFERROR(M3/L3,"-")</f>
        <v>1.2285966460723743E-2</v>
      </c>
      <c r="O3" s="4" t="s">
        <v>4</v>
      </c>
    </row>
    <row r="4" spans="1:15" x14ac:dyDescent="0.3">
      <c r="A4" s="1">
        <f>A5-1</f>
        <v>44113</v>
      </c>
      <c r="B4" s="7">
        <v>139300</v>
      </c>
      <c r="C4" s="2">
        <f t="shared" si="1"/>
        <v>1.1428571428571429E-2</v>
      </c>
      <c r="D4" s="5">
        <v>5.3999999999999999E-2</v>
      </c>
      <c r="E4" s="5">
        <v>8.9999999999999993E-3</v>
      </c>
      <c r="F4" s="7">
        <v>1592</v>
      </c>
      <c r="G4" s="3" t="s">
        <v>4</v>
      </c>
      <c r="H4" s="3" t="s">
        <v>4</v>
      </c>
      <c r="I4" s="3" t="s">
        <v>4</v>
      </c>
      <c r="J4" s="6" t="s">
        <v>4</v>
      </c>
      <c r="K4" s="6" t="s">
        <v>4</v>
      </c>
      <c r="L4" s="7">
        <v>52767</v>
      </c>
      <c r="M4" s="7">
        <v>624</v>
      </c>
      <c r="N4" s="4">
        <f>IFERROR(M4/L4,"-")</f>
        <v>1.1825572801182557E-2</v>
      </c>
      <c r="O4" s="4" t="s">
        <v>4</v>
      </c>
    </row>
    <row r="5" spans="1:15" x14ac:dyDescent="0.3">
      <c r="A5" s="1">
        <v>44114</v>
      </c>
      <c r="B5" s="7">
        <v>134579</v>
      </c>
      <c r="C5" s="2">
        <f t="shared" si="1"/>
        <v>1.0752048982382096E-2</v>
      </c>
      <c r="D5" s="5">
        <v>4.9500000000000002E-2</v>
      </c>
      <c r="E5" s="5">
        <v>9.5999999999999992E-3</v>
      </c>
      <c r="F5" s="7">
        <v>1447</v>
      </c>
      <c r="G5" s="3" t="s">
        <v>4</v>
      </c>
      <c r="H5" s="3" t="s">
        <v>4</v>
      </c>
      <c r="I5" s="3" t="s">
        <v>4</v>
      </c>
      <c r="J5" s="6" t="s">
        <v>4</v>
      </c>
      <c r="K5" s="6" t="s">
        <v>4</v>
      </c>
      <c r="L5" s="7">
        <v>51461</v>
      </c>
      <c r="M5" s="7">
        <v>575</v>
      </c>
      <c r="N5" s="4">
        <f>IFERROR(M5/L5,"-")</f>
        <v>1.1173510036726841E-2</v>
      </c>
      <c r="O5" s="4" t="s">
        <v>4</v>
      </c>
    </row>
    <row r="6" spans="1:15" x14ac:dyDescent="0.3">
      <c r="A6" s="1">
        <v>44115</v>
      </c>
      <c r="B6" s="7">
        <v>118254</v>
      </c>
      <c r="C6" s="2">
        <f t="shared" si="1"/>
        <v>9.6656349890912787E-3</v>
      </c>
      <c r="D6" s="5">
        <v>5.7000000000000002E-2</v>
      </c>
      <c r="E6" s="5">
        <v>8.3999999999999995E-3</v>
      </c>
      <c r="F6" s="7">
        <v>1143</v>
      </c>
      <c r="G6" s="3" t="s">
        <v>4</v>
      </c>
      <c r="H6" s="3" t="s">
        <v>4</v>
      </c>
      <c r="I6" s="3" t="s">
        <v>4</v>
      </c>
      <c r="J6" s="6" t="s">
        <v>4</v>
      </c>
      <c r="K6" s="6" t="s">
        <v>4</v>
      </c>
      <c r="L6" s="7">
        <v>43788</v>
      </c>
      <c r="M6" s="7">
        <v>469</v>
      </c>
      <c r="N6" s="4">
        <f t="shared" ref="N6:N40" si="2">IFERROR(M6/L6,"-")</f>
        <v>1.0710696994610396E-2</v>
      </c>
      <c r="O6" s="4" t="s">
        <v>4</v>
      </c>
    </row>
    <row r="7" spans="1:15" x14ac:dyDescent="0.3">
      <c r="A7" s="1">
        <v>44116</v>
      </c>
      <c r="B7" s="7">
        <v>91793</v>
      </c>
      <c r="C7" s="2">
        <f t="shared" si="1"/>
        <v>1.1210005120216138E-2</v>
      </c>
      <c r="D7" s="5">
        <v>3.6999999999999998E-2</v>
      </c>
      <c r="E7" s="5">
        <v>1.0500000000000001E-2</v>
      </c>
      <c r="F7" s="7">
        <v>1029</v>
      </c>
      <c r="G7" s="3" t="s">
        <v>4</v>
      </c>
      <c r="H7" s="3" t="s">
        <v>4</v>
      </c>
      <c r="I7" s="3" t="s">
        <v>4</v>
      </c>
      <c r="J7" s="6" t="s">
        <v>4</v>
      </c>
      <c r="K7" s="5">
        <v>1.5299999999999999E-2</v>
      </c>
      <c r="L7" s="7">
        <v>35182</v>
      </c>
      <c r="M7" s="7">
        <v>393</v>
      </c>
      <c r="N7" s="4">
        <f t="shared" si="2"/>
        <v>1.1170484907054743E-2</v>
      </c>
      <c r="O7" s="4" t="s">
        <v>4</v>
      </c>
    </row>
    <row r="8" spans="1:15" x14ac:dyDescent="0.3">
      <c r="A8" s="1">
        <v>44117</v>
      </c>
      <c r="B8" s="7">
        <v>99070</v>
      </c>
      <c r="C8" s="2">
        <f t="shared" si="1"/>
        <v>1.4060765115574846E-2</v>
      </c>
      <c r="D8" s="5">
        <v>4.1300000000000003E-2</v>
      </c>
      <c r="E8" s="5">
        <v>1.2E-2</v>
      </c>
      <c r="F8" s="7">
        <v>1393</v>
      </c>
      <c r="G8" s="4">
        <f t="shared" ref="G8:G10" si="3">IFERROR(SUM(F2:F8)/SUM($B2:$B8),"-")</f>
        <v>1.1707741325818078E-2</v>
      </c>
      <c r="H8" s="4">
        <f t="shared" ref="H8" si="4">IFERROR(SUM(D2:D8)/7,"-")</f>
        <v>4.9685714285714284E-2</v>
      </c>
      <c r="I8" s="4">
        <f t="shared" ref="I8" si="5">IFERROR(SUM(E2:E8)/7,"-")</f>
        <v>8.5142857142857138E-3</v>
      </c>
      <c r="J8" s="6" t="s">
        <v>4</v>
      </c>
      <c r="K8" s="6" t="s">
        <v>4</v>
      </c>
      <c r="L8" s="7">
        <v>42463</v>
      </c>
      <c r="M8" s="7">
        <v>545</v>
      </c>
      <c r="N8" s="4">
        <f t="shared" si="2"/>
        <v>1.2834703153333491E-2</v>
      </c>
      <c r="O8" s="4" t="s">
        <v>4</v>
      </c>
    </row>
    <row r="9" spans="1:15" x14ac:dyDescent="0.3">
      <c r="A9" s="1">
        <v>44118</v>
      </c>
      <c r="B9" s="7">
        <v>111744</v>
      </c>
      <c r="C9" s="2">
        <f t="shared" si="1"/>
        <v>1.102520045819015E-2</v>
      </c>
      <c r="D9" s="5">
        <v>6.2E-2</v>
      </c>
      <c r="E9" s="5">
        <v>9.4999999999999998E-3</v>
      </c>
      <c r="F9" s="7">
        <v>1232</v>
      </c>
      <c r="G9" s="4">
        <f t="shared" si="3"/>
        <v>1.1506737842201128E-2</v>
      </c>
      <c r="H9" s="4">
        <f t="shared" ref="H9:I9" si="6">IFERROR(SUM(D3:D9)/7,"-")</f>
        <v>5.1257142857142855E-2</v>
      </c>
      <c r="I9" s="4">
        <f t="shared" si="6"/>
        <v>9.8714285714285709E-3</v>
      </c>
      <c r="J9" s="6" t="s">
        <v>4</v>
      </c>
      <c r="K9" s="6" t="s">
        <v>4</v>
      </c>
      <c r="L9" s="7">
        <v>37560</v>
      </c>
      <c r="M9" s="7">
        <v>464</v>
      </c>
      <c r="N9" s="4">
        <f t="shared" si="2"/>
        <v>1.235356762513312E-2</v>
      </c>
      <c r="O9" s="4" t="s">
        <v>4</v>
      </c>
    </row>
    <row r="10" spans="1:15" x14ac:dyDescent="0.3">
      <c r="A10" s="1">
        <v>44119</v>
      </c>
      <c r="B10" s="7">
        <v>133212</v>
      </c>
      <c r="C10" s="2">
        <f t="shared" si="1"/>
        <v>1.0959973575954119E-2</v>
      </c>
      <c r="D10" s="5">
        <v>4.8399999999999999E-2</v>
      </c>
      <c r="E10" s="5">
        <v>9.9000000000000008E-3</v>
      </c>
      <c r="F10" s="7">
        <v>1460</v>
      </c>
      <c r="G10" s="4">
        <f t="shared" si="3"/>
        <v>1.1227704021489168E-2</v>
      </c>
      <c r="H10" s="4">
        <f t="shared" ref="H10:I10" si="7">IFERROR(SUM(D4:D10)/7,"-")</f>
        <v>4.988571428571429E-2</v>
      </c>
      <c r="I10" s="4">
        <f t="shared" si="7"/>
        <v>9.8428571428571428E-3</v>
      </c>
      <c r="J10" s="6" t="s">
        <v>4</v>
      </c>
      <c r="K10" s="6" t="s">
        <v>4</v>
      </c>
      <c r="L10" s="7">
        <v>51261</v>
      </c>
      <c r="M10" s="7">
        <v>508</v>
      </c>
      <c r="N10" s="4">
        <f t="shared" si="2"/>
        <v>9.9100680829480505E-3</v>
      </c>
      <c r="O10" s="4" t="s">
        <v>4</v>
      </c>
    </row>
    <row r="11" spans="1:15" x14ac:dyDescent="0.3">
      <c r="A11" s="1">
        <v>44120</v>
      </c>
      <c r="B11" s="7">
        <v>136039</v>
      </c>
      <c r="C11" s="2">
        <f t="shared" si="1"/>
        <v>1.2547872301325355E-2</v>
      </c>
      <c r="D11" s="5">
        <v>4.8399999999999999E-2</v>
      </c>
      <c r="E11" s="5">
        <v>1.14E-2</v>
      </c>
      <c r="F11" s="7">
        <v>1707</v>
      </c>
      <c r="G11" s="4">
        <f>IFERROR(SUM(F5:F11)/SUM($B5:$B11),"-")</f>
        <v>1.1411546870282323E-2</v>
      </c>
      <c r="H11" s="4">
        <f>IFERROR(SUM(D5:D11)/7,"-")</f>
        <v>4.9085714285714288E-2</v>
      </c>
      <c r="I11" s="4">
        <f>IFERROR(SUM(E5:E11)/7,"-")</f>
        <v>1.0185714285714286E-2</v>
      </c>
      <c r="J11" s="6" t="s">
        <v>4</v>
      </c>
      <c r="K11" s="6" t="s">
        <v>4</v>
      </c>
      <c r="L11" s="7">
        <v>54557</v>
      </c>
      <c r="M11" s="7">
        <v>660</v>
      </c>
      <c r="N11" s="4">
        <f t="shared" si="2"/>
        <v>1.2097439375332222E-2</v>
      </c>
      <c r="O11" s="4">
        <f>IFERROR(SUM(M5:M11)/SUM(L5:L11),"-")</f>
        <v>1.1426873071280416E-2</v>
      </c>
    </row>
    <row r="12" spans="1:15" x14ac:dyDescent="0.3">
      <c r="A12" s="1">
        <v>44121</v>
      </c>
      <c r="B12" s="7">
        <v>159972</v>
      </c>
      <c r="C12" s="2">
        <f t="shared" si="1"/>
        <v>1.1151951591528517E-2</v>
      </c>
      <c r="D12" s="5">
        <v>4.3400000000000001E-2</v>
      </c>
      <c r="E12" s="5">
        <v>1.0200000000000001E-2</v>
      </c>
      <c r="F12" s="7">
        <v>1784</v>
      </c>
      <c r="G12" s="4">
        <f t="shared" ref="G12:G40" si="8">IFERROR(SUM(F6:F12)/SUM($B6:$B12),"-")</f>
        <v>1.1467102074618509E-2</v>
      </c>
      <c r="H12" s="4">
        <f t="shared" ref="H12:I12" si="9">IFERROR(SUM(D6:D12)/7,"-")</f>
        <v>4.8214285714285716E-2</v>
      </c>
      <c r="I12" s="4">
        <f t="shared" si="9"/>
        <v>1.027142857142857E-2</v>
      </c>
      <c r="J12" s="6" t="s">
        <v>4</v>
      </c>
      <c r="K12" s="6" t="s">
        <v>4</v>
      </c>
      <c r="L12" s="7">
        <v>67573</v>
      </c>
      <c r="M12" s="7">
        <v>806</v>
      </c>
      <c r="N12" s="4">
        <f t="shared" si="2"/>
        <v>1.1927841001583473E-2</v>
      </c>
      <c r="O12" s="4">
        <f t="shared" ref="O12:O47" si="10">IFERROR(SUM(M6:M12)/SUM(L6:L12),"-")</f>
        <v>1.1567945508809088E-2</v>
      </c>
    </row>
    <row r="13" spans="1:15" x14ac:dyDescent="0.3">
      <c r="A13" s="1">
        <v>44122</v>
      </c>
      <c r="B13" s="7">
        <v>128763</v>
      </c>
      <c r="C13" s="2">
        <f t="shared" si="1"/>
        <v>1.0795026521593936E-2</v>
      </c>
      <c r="D13" s="5">
        <v>3.1899999999999998E-2</v>
      </c>
      <c r="E13" s="5">
        <v>0.01</v>
      </c>
      <c r="F13" s="7">
        <v>1390</v>
      </c>
      <c r="G13" s="4">
        <f t="shared" si="8"/>
        <v>1.1614084706708048E-2</v>
      </c>
      <c r="H13" s="4">
        <f t="shared" ref="H13:I13" si="11">IFERROR(SUM(D7:D13)/7,"-")</f>
        <v>4.4628571428571427E-2</v>
      </c>
      <c r="I13" s="4">
        <f t="shared" si="11"/>
        <v>1.0499999999999999E-2</v>
      </c>
      <c r="J13" s="6" t="s">
        <v>4</v>
      </c>
      <c r="K13" s="6" t="s">
        <v>4</v>
      </c>
      <c r="L13" s="7">
        <v>56960</v>
      </c>
      <c r="M13" s="7">
        <v>612</v>
      </c>
      <c r="N13" s="4">
        <f t="shared" si="2"/>
        <v>1.074438202247191E-2</v>
      </c>
      <c r="O13" s="4">
        <f t="shared" si="10"/>
        <v>1.154082116936184E-2</v>
      </c>
    </row>
    <row r="14" spans="1:15" x14ac:dyDescent="0.3">
      <c r="A14" s="1">
        <v>44123</v>
      </c>
      <c r="B14" s="7">
        <v>82009</v>
      </c>
      <c r="C14" s="2">
        <f t="shared" si="1"/>
        <v>1.216939604189784E-2</v>
      </c>
      <c r="D14" s="5">
        <v>3.3099999999999997E-2</v>
      </c>
      <c r="E14" s="5">
        <v>1.1299999999999999E-2</v>
      </c>
      <c r="F14" s="7">
        <v>998</v>
      </c>
      <c r="G14" s="4">
        <f t="shared" si="8"/>
        <v>1.1711206628044602E-2</v>
      </c>
      <c r="H14" s="4">
        <f t="shared" ref="H14:I14" si="12">IFERROR(SUM(D8:D14)/7,"-")</f>
        <v>4.4071428571428574E-2</v>
      </c>
      <c r="I14" s="4">
        <f t="shared" si="12"/>
        <v>1.0614285714285715E-2</v>
      </c>
      <c r="J14" s="6" t="s">
        <v>4</v>
      </c>
      <c r="K14" s="6" t="s">
        <v>4</v>
      </c>
      <c r="L14" s="7">
        <v>32502</v>
      </c>
      <c r="M14" s="7">
        <v>419</v>
      </c>
      <c r="N14" s="4">
        <f t="shared" si="2"/>
        <v>1.2891514368346563E-2</v>
      </c>
      <c r="O14" s="4">
        <f t="shared" si="10"/>
        <v>1.170685612291324E-2</v>
      </c>
    </row>
    <row r="15" spans="1:15" x14ac:dyDescent="0.3">
      <c r="A15" s="1">
        <v>44124</v>
      </c>
      <c r="B15" s="7">
        <v>90540</v>
      </c>
      <c r="C15" s="2">
        <f t="shared" si="1"/>
        <v>1.326485531256903E-2</v>
      </c>
      <c r="D15" s="5">
        <v>2.9100000000000001E-2</v>
      </c>
      <c r="E15" s="5">
        <v>1.2500000000000001E-2</v>
      </c>
      <c r="F15" s="7">
        <v>1201</v>
      </c>
      <c r="G15" s="4">
        <f t="shared" si="8"/>
        <v>1.1601856392003125E-2</v>
      </c>
      <c r="H15" s="4">
        <f t="shared" ref="H15:I15" si="13">IFERROR(SUM(D9:D15)/7,"-")</f>
        <v>4.2328571428571431E-2</v>
      </c>
      <c r="I15" s="4">
        <f t="shared" si="13"/>
        <v>1.0685714285714286E-2</v>
      </c>
      <c r="J15" s="6" t="s">
        <v>4</v>
      </c>
      <c r="K15" s="6" t="s">
        <v>4</v>
      </c>
      <c r="L15" s="7">
        <v>32901</v>
      </c>
      <c r="M15" s="7">
        <v>436</v>
      </c>
      <c r="N15" s="4">
        <f t="shared" si="2"/>
        <v>1.325187684264916E-2</v>
      </c>
      <c r="O15" s="4">
        <f t="shared" si="10"/>
        <v>1.1715679509411546E-2</v>
      </c>
    </row>
    <row r="16" spans="1:15" x14ac:dyDescent="0.3">
      <c r="A16" s="1">
        <v>44125</v>
      </c>
      <c r="B16" s="7">
        <v>124789</v>
      </c>
      <c r="C16" s="2">
        <f t="shared" si="1"/>
        <v>1.6235405364254864E-2</v>
      </c>
      <c r="D16" s="5">
        <v>6.6100000000000006E-2</v>
      </c>
      <c r="E16" s="5">
        <v>1.4200000000000001E-2</v>
      </c>
      <c r="F16" s="7">
        <v>2026</v>
      </c>
      <c r="G16" s="4">
        <f t="shared" si="8"/>
        <v>1.2353213519087504E-2</v>
      </c>
      <c r="H16" s="4">
        <f t="shared" ref="H16:I16" si="14">IFERROR(SUM(D10:D16)/7,"-")</f>
        <v>4.2914285714285703E-2</v>
      </c>
      <c r="I16" s="4">
        <f t="shared" si="14"/>
        <v>1.1357142857142857E-2</v>
      </c>
      <c r="J16" s="6">
        <v>1.5599999999999999E-2</v>
      </c>
      <c r="K16" s="6" t="s">
        <v>4</v>
      </c>
      <c r="L16" s="7">
        <v>51903</v>
      </c>
      <c r="M16" s="7">
        <v>839</v>
      </c>
      <c r="N16" s="4">
        <f t="shared" si="2"/>
        <v>1.6164768895824903E-2</v>
      </c>
      <c r="O16" s="4">
        <f t="shared" si="10"/>
        <v>1.2310984677426313E-2</v>
      </c>
    </row>
    <row r="17" spans="1:15" x14ac:dyDescent="0.3">
      <c r="A17" s="1">
        <v>44126</v>
      </c>
      <c r="B17" s="7">
        <v>135341</v>
      </c>
      <c r="C17" s="2">
        <f t="shared" si="1"/>
        <v>1.2028875211502796E-2</v>
      </c>
      <c r="D17" s="5">
        <v>3.2000000000000001E-2</v>
      </c>
      <c r="E17" s="5">
        <v>9.5999999999999992E-3</v>
      </c>
      <c r="F17" s="7">
        <v>1628</v>
      </c>
      <c r="G17" s="4">
        <f t="shared" si="8"/>
        <v>1.2518470400126887E-2</v>
      </c>
      <c r="H17" s="4">
        <f t="shared" ref="H17:I17" si="15">IFERROR(SUM(D11:D17)/7,"-")</f>
        <v>4.0571428571428578E-2</v>
      </c>
      <c r="I17" s="4">
        <f t="shared" si="15"/>
        <v>1.1314285714285716E-2</v>
      </c>
      <c r="J17" s="6" t="s">
        <v>4</v>
      </c>
      <c r="K17" s="6" t="s">
        <v>4</v>
      </c>
      <c r="L17" s="7">
        <v>47546</v>
      </c>
      <c r="M17" s="7">
        <v>530</v>
      </c>
      <c r="N17" s="4">
        <f t="shared" si="2"/>
        <v>1.1147099650864425E-2</v>
      </c>
      <c r="O17" s="4">
        <f t="shared" si="10"/>
        <v>1.2507922847456839E-2</v>
      </c>
    </row>
    <row r="18" spans="1:15" x14ac:dyDescent="0.3">
      <c r="A18" s="1">
        <v>44127</v>
      </c>
      <c r="B18" s="7">
        <v>141508</v>
      </c>
      <c r="C18" s="2">
        <f t="shared" si="1"/>
        <v>1.1568250558272325E-2</v>
      </c>
      <c r="D18" s="5">
        <v>2.3099999999999999E-2</v>
      </c>
      <c r="E18" s="5">
        <v>9.7999999999999997E-3</v>
      </c>
      <c r="F18" s="7">
        <v>1637</v>
      </c>
      <c r="G18" s="4">
        <f t="shared" si="8"/>
        <v>1.2358011500460064E-2</v>
      </c>
      <c r="H18" s="4">
        <f t="shared" ref="H18:H29" si="16">IFERROR(SUM(D12:D18)/7,"-")</f>
        <v>3.6957142857142855E-2</v>
      </c>
      <c r="I18" s="4">
        <f t="shared" ref="I18:I29" si="17">IFERROR(SUM(E12:E18)/7,"-")</f>
        <v>1.1085714285714286E-2</v>
      </c>
      <c r="J18" s="6" t="s">
        <v>4</v>
      </c>
      <c r="K18" s="6" t="s">
        <v>4</v>
      </c>
      <c r="L18" s="7">
        <v>56599</v>
      </c>
      <c r="M18" s="7">
        <v>571</v>
      </c>
      <c r="N18" s="4">
        <f t="shared" si="2"/>
        <v>1.008851746497288E-2</v>
      </c>
      <c r="O18" s="4">
        <f t="shared" si="10"/>
        <v>1.2176863669996301E-2</v>
      </c>
    </row>
    <row r="19" spans="1:15" x14ac:dyDescent="0.3">
      <c r="A19" s="1">
        <v>44128</v>
      </c>
      <c r="B19" s="7">
        <v>156940</v>
      </c>
      <c r="C19" s="2">
        <f t="shared" si="1"/>
        <v>1.3132407289409965E-2</v>
      </c>
      <c r="D19" s="5">
        <v>2.58E-2</v>
      </c>
      <c r="E19" s="5">
        <v>1.1299999999999999E-2</v>
      </c>
      <c r="F19" s="7">
        <v>2061</v>
      </c>
      <c r="G19" s="4">
        <f t="shared" si="8"/>
        <v>1.2723720475874821E-2</v>
      </c>
      <c r="H19" s="4">
        <f t="shared" si="16"/>
        <v>3.4442857142857143E-2</v>
      </c>
      <c r="I19" s="4">
        <f t="shared" si="17"/>
        <v>1.1242857142857143E-2</v>
      </c>
      <c r="J19" s="6" t="s">
        <v>4</v>
      </c>
      <c r="K19" s="6" t="s">
        <v>4</v>
      </c>
      <c r="L19" s="7">
        <v>60543</v>
      </c>
      <c r="M19" s="7">
        <v>755</v>
      </c>
      <c r="N19" s="4">
        <f t="shared" si="2"/>
        <v>1.2470475529788746E-2</v>
      </c>
      <c r="O19" s="4">
        <f t="shared" si="10"/>
        <v>1.2278952306212643E-2</v>
      </c>
    </row>
    <row r="20" spans="1:15" x14ac:dyDescent="0.3">
      <c r="A20" s="1">
        <v>44129</v>
      </c>
      <c r="B20" s="7">
        <v>120829</v>
      </c>
      <c r="C20" s="2">
        <f t="shared" si="1"/>
        <v>1.3506691274445703E-2</v>
      </c>
      <c r="D20" s="5">
        <v>3.1800000000000002E-2</v>
      </c>
      <c r="E20" s="5">
        <v>1.06E-2</v>
      </c>
      <c r="F20" s="7">
        <v>1632</v>
      </c>
      <c r="G20" s="4">
        <f t="shared" si="8"/>
        <v>1.3126264736676541E-2</v>
      </c>
      <c r="H20" s="4">
        <f t="shared" si="16"/>
        <v>3.4428571428571426E-2</v>
      </c>
      <c r="I20" s="4">
        <f t="shared" si="17"/>
        <v>1.1328571428571429E-2</v>
      </c>
      <c r="J20" s="6" t="s">
        <v>4</v>
      </c>
      <c r="K20" s="6" t="s">
        <v>4</v>
      </c>
      <c r="L20" s="7">
        <v>47770</v>
      </c>
      <c r="M20" s="7">
        <v>653</v>
      </c>
      <c r="N20" s="4">
        <f t="shared" si="2"/>
        <v>1.3669667155118276E-2</v>
      </c>
      <c r="O20" s="4">
        <f t="shared" si="10"/>
        <v>1.2745478584684805E-2</v>
      </c>
    </row>
    <row r="21" spans="1:15" x14ac:dyDescent="0.3">
      <c r="A21" s="1">
        <v>44130</v>
      </c>
      <c r="B21" s="7">
        <v>82117</v>
      </c>
      <c r="C21" s="2">
        <f t="shared" si="1"/>
        <v>1.4503695946028228E-2</v>
      </c>
      <c r="D21" s="5">
        <v>3.2500000000000001E-2</v>
      </c>
      <c r="E21" s="5">
        <v>1.18E-2</v>
      </c>
      <c r="F21" s="7">
        <v>1191</v>
      </c>
      <c r="G21" s="4">
        <f t="shared" si="8"/>
        <v>1.335110977579149E-2</v>
      </c>
      <c r="H21" s="4">
        <f t="shared" si="16"/>
        <v>3.434285714285714E-2</v>
      </c>
      <c r="I21" s="4">
        <f t="shared" si="17"/>
        <v>1.1400000000000002E-2</v>
      </c>
      <c r="J21" s="6" t="s">
        <v>4</v>
      </c>
      <c r="K21" s="6" t="s">
        <v>4</v>
      </c>
      <c r="L21" s="7">
        <v>31367</v>
      </c>
      <c r="M21" s="7">
        <v>424</v>
      </c>
      <c r="N21" s="4">
        <f t="shared" si="2"/>
        <v>1.3517390888513406E-2</v>
      </c>
      <c r="O21" s="4">
        <f t="shared" si="10"/>
        <v>1.2804712913346053E-2</v>
      </c>
    </row>
    <row r="22" spans="1:15" x14ac:dyDescent="0.3">
      <c r="A22" s="1">
        <v>44131</v>
      </c>
      <c r="B22" s="7">
        <v>111618</v>
      </c>
      <c r="C22" s="2">
        <f t="shared" si="1"/>
        <v>1.783762475586375E-2</v>
      </c>
      <c r="D22" s="5">
        <v>3.6499999999999998E-2</v>
      </c>
      <c r="E22" s="5">
        <v>1.5299999999999999E-2</v>
      </c>
      <c r="F22" s="7">
        <v>1991</v>
      </c>
      <c r="G22" s="4">
        <f t="shared" si="8"/>
        <v>1.3933586976688787E-2</v>
      </c>
      <c r="H22" s="4">
        <f t="shared" si="16"/>
        <v>3.5400000000000001E-2</v>
      </c>
      <c r="I22" s="4">
        <f t="shared" si="17"/>
        <v>1.18E-2</v>
      </c>
      <c r="J22" s="6" t="s">
        <v>4</v>
      </c>
      <c r="K22" s="6" t="s">
        <v>4</v>
      </c>
      <c r="L22" s="7">
        <v>43286</v>
      </c>
      <c r="M22" s="7">
        <v>731</v>
      </c>
      <c r="N22" s="4">
        <f t="shared" si="2"/>
        <v>1.6887677309060666E-2</v>
      </c>
      <c r="O22" s="4">
        <f t="shared" si="10"/>
        <v>1.3282637295214946E-2</v>
      </c>
    </row>
    <row r="23" spans="1:15" x14ac:dyDescent="0.3">
      <c r="A23" s="1">
        <v>44132</v>
      </c>
      <c r="B23" s="7">
        <v>129660</v>
      </c>
      <c r="C23" s="2">
        <f t="shared" si="1"/>
        <v>1.5664044423877834E-2</v>
      </c>
      <c r="D23" s="5">
        <v>3.78E-2</v>
      </c>
      <c r="E23" s="5">
        <v>1.37E-2</v>
      </c>
      <c r="F23" s="7">
        <v>2031</v>
      </c>
      <c r="G23" s="4">
        <f t="shared" si="8"/>
        <v>1.386198154241452E-2</v>
      </c>
      <c r="H23" s="4">
        <f t="shared" si="16"/>
        <v>3.1357142857142854E-2</v>
      </c>
      <c r="I23" s="4">
        <f t="shared" si="17"/>
        <v>1.1728571428571427E-2</v>
      </c>
      <c r="J23" s="6" t="s">
        <v>4</v>
      </c>
      <c r="K23" s="6" t="s">
        <v>4</v>
      </c>
      <c r="L23" s="7">
        <v>52496</v>
      </c>
      <c r="M23" s="7">
        <v>837</v>
      </c>
      <c r="N23" s="4">
        <f t="shared" si="2"/>
        <v>1.5944071929289851E-2</v>
      </c>
      <c r="O23" s="4">
        <f t="shared" si="10"/>
        <v>1.3253554844275884E-2</v>
      </c>
    </row>
    <row r="24" spans="1:15" x14ac:dyDescent="0.3">
      <c r="A24" s="1">
        <v>44133</v>
      </c>
      <c r="B24" s="7">
        <v>168353</v>
      </c>
      <c r="C24" s="2">
        <f t="shared" si="1"/>
        <v>1.4843810327110298E-2</v>
      </c>
      <c r="D24" s="5">
        <v>3.2399999999999998E-2</v>
      </c>
      <c r="E24" s="5">
        <v>1.2500000000000001E-2</v>
      </c>
      <c r="F24" s="7">
        <v>2499</v>
      </c>
      <c r="G24" s="4">
        <f t="shared" si="8"/>
        <v>1.4315743256222388E-2</v>
      </c>
      <c r="H24" s="4">
        <f t="shared" si="16"/>
        <v>3.1414285714285714E-2</v>
      </c>
      <c r="I24" s="4">
        <f t="shared" si="17"/>
        <v>1.2142857142857141E-2</v>
      </c>
      <c r="J24" s="6" t="s">
        <v>4</v>
      </c>
      <c r="K24" s="6" t="s">
        <v>4</v>
      </c>
      <c r="L24" s="7">
        <v>70453</v>
      </c>
      <c r="M24" s="7">
        <v>1060</v>
      </c>
      <c r="N24" s="4">
        <f t="shared" si="2"/>
        <v>1.5045491320454771E-2</v>
      </c>
      <c r="O24" s="4">
        <f t="shared" si="10"/>
        <v>1.3878084708452639E-2</v>
      </c>
    </row>
    <row r="25" spans="1:15" x14ac:dyDescent="0.3">
      <c r="A25" s="1">
        <v>44134</v>
      </c>
      <c r="B25" s="7">
        <v>146885</v>
      </c>
      <c r="C25" s="2">
        <f t="shared" si="1"/>
        <v>1.5352146236851959E-2</v>
      </c>
      <c r="D25" s="5">
        <v>2.75E-2</v>
      </c>
      <c r="E25" s="5">
        <v>1.38E-2</v>
      </c>
      <c r="F25" s="7">
        <v>2255</v>
      </c>
      <c r="G25" s="4">
        <f t="shared" si="8"/>
        <v>1.4906121985766073E-2</v>
      </c>
      <c r="H25" s="4">
        <f t="shared" si="16"/>
        <v>3.2042857142857137E-2</v>
      </c>
      <c r="I25" s="4">
        <f t="shared" si="17"/>
        <v>1.2714285714285714E-2</v>
      </c>
      <c r="J25" s="6" t="s">
        <v>4</v>
      </c>
      <c r="K25" s="5">
        <v>1.5699999999999999E-2</v>
      </c>
      <c r="L25" s="7">
        <v>57765</v>
      </c>
      <c r="M25" s="7">
        <v>903</v>
      </c>
      <c r="N25" s="4">
        <f t="shared" si="2"/>
        <v>1.5632303297844714E-2</v>
      </c>
      <c r="O25" s="4">
        <f t="shared" si="10"/>
        <v>1.4746480422349318E-2</v>
      </c>
    </row>
    <row r="26" spans="1:15" x14ac:dyDescent="0.3">
      <c r="A26" s="1">
        <v>44135</v>
      </c>
      <c r="B26" s="7">
        <v>136962</v>
      </c>
      <c r="C26" s="2">
        <f t="shared" si="1"/>
        <v>1.4960353966793708E-2</v>
      </c>
      <c r="D26" s="5">
        <v>3.0099999999999998E-2</v>
      </c>
      <c r="E26" s="5">
        <v>1.2999999999999999E-2</v>
      </c>
      <c r="F26" s="7">
        <v>2049</v>
      </c>
      <c r="G26" s="4">
        <f t="shared" si="8"/>
        <v>1.5224938198888026E-2</v>
      </c>
      <c r="H26" s="4">
        <f t="shared" si="16"/>
        <v>3.265714285714285E-2</v>
      </c>
      <c r="I26" s="4">
        <f t="shared" si="17"/>
        <v>1.2957142857142856E-2</v>
      </c>
      <c r="J26" s="5">
        <v>2.0799999999999999E-2</v>
      </c>
      <c r="K26" s="5">
        <v>1.8100000000000002E-2</v>
      </c>
      <c r="L26" s="7">
        <v>51890</v>
      </c>
      <c r="M26" s="7">
        <v>699</v>
      </c>
      <c r="N26" s="4">
        <f t="shared" si="2"/>
        <v>1.3470803623048757E-2</v>
      </c>
      <c r="O26" s="4">
        <f t="shared" si="10"/>
        <v>1.4948158872423787E-2</v>
      </c>
    </row>
    <row r="27" spans="1:15" x14ac:dyDescent="0.3">
      <c r="A27" s="1">
        <v>44136</v>
      </c>
      <c r="B27" s="7">
        <v>148935</v>
      </c>
      <c r="C27" s="2">
        <f t="shared" si="1"/>
        <v>1.5140833249404103E-2</v>
      </c>
      <c r="D27" s="5">
        <v>3.1E-2</v>
      </c>
      <c r="E27" s="5">
        <v>1.3599999999999999E-2</v>
      </c>
      <c r="F27" s="7">
        <v>2255</v>
      </c>
      <c r="G27" s="4">
        <f t="shared" si="8"/>
        <v>1.5435951240089559E-2</v>
      </c>
      <c r="H27" s="4">
        <f t="shared" si="16"/>
        <v>3.2542857142857137E-2</v>
      </c>
      <c r="I27" s="4">
        <f t="shared" si="17"/>
        <v>1.3385714285714284E-2</v>
      </c>
      <c r="J27" s="6" t="s">
        <v>4</v>
      </c>
      <c r="K27" s="6" t="s">
        <v>4</v>
      </c>
      <c r="L27" s="7">
        <v>65619</v>
      </c>
      <c r="M27" s="7">
        <v>946</v>
      </c>
      <c r="N27" s="4">
        <f t="shared" si="2"/>
        <v>1.4416556180374587E-2</v>
      </c>
      <c r="O27" s="4">
        <f t="shared" si="10"/>
        <v>1.5018397536982805E-2</v>
      </c>
    </row>
    <row r="28" spans="1:15" x14ac:dyDescent="0.3">
      <c r="A28" s="1">
        <v>44137</v>
      </c>
      <c r="B28" s="7">
        <v>96101</v>
      </c>
      <c r="C28" s="2">
        <f t="shared" si="1"/>
        <v>1.6992539099489078E-2</v>
      </c>
      <c r="D28" s="5">
        <v>3.5000000000000003E-2</v>
      </c>
      <c r="E28" s="5">
        <v>1.49E-2</v>
      </c>
      <c r="F28" s="7">
        <v>1633</v>
      </c>
      <c r="G28" s="4">
        <f t="shared" si="8"/>
        <v>1.5676910520247965E-2</v>
      </c>
      <c r="H28" s="4">
        <f t="shared" si="16"/>
        <v>3.2899999999999999E-2</v>
      </c>
      <c r="I28" s="4">
        <f t="shared" si="17"/>
        <v>1.3828571428571428E-2</v>
      </c>
      <c r="J28" s="6" t="s">
        <v>4</v>
      </c>
      <c r="K28" s="6" t="s">
        <v>4</v>
      </c>
      <c r="L28" s="7">
        <v>41730</v>
      </c>
      <c r="M28" s="7">
        <v>641</v>
      </c>
      <c r="N28" s="4">
        <f t="shared" si="2"/>
        <v>1.5360651809249941E-2</v>
      </c>
      <c r="O28" s="4">
        <f t="shared" si="10"/>
        <v>1.5178517843956383E-2</v>
      </c>
    </row>
    <row r="29" spans="1:15" x14ac:dyDescent="0.3">
      <c r="A29" s="1">
        <v>44138</v>
      </c>
      <c r="B29" s="7">
        <v>127869</v>
      </c>
      <c r="C29" s="2">
        <f t="shared" si="1"/>
        <v>1.8151389312499513E-2</v>
      </c>
      <c r="D29" s="5">
        <v>2.63E-2</v>
      </c>
      <c r="E29" s="5">
        <v>1.7100000000000001E-2</v>
      </c>
      <c r="F29" s="7">
        <v>2321</v>
      </c>
      <c r="G29" s="4">
        <f t="shared" si="8"/>
        <v>1.5755709520143699E-2</v>
      </c>
      <c r="H29" s="4">
        <f t="shared" si="16"/>
        <v>3.144285714285714E-2</v>
      </c>
      <c r="I29" s="4">
        <f t="shared" si="17"/>
        <v>1.4085714285714285E-2</v>
      </c>
      <c r="J29" s="6" t="s">
        <v>4</v>
      </c>
      <c r="K29" s="5">
        <v>1.5900000000000001E-2</v>
      </c>
      <c r="L29" s="7">
        <v>53036</v>
      </c>
      <c r="M29" s="7">
        <v>802</v>
      </c>
      <c r="N29" s="4">
        <f t="shared" si="2"/>
        <v>1.5121804057621238E-2</v>
      </c>
      <c r="O29" s="4">
        <f t="shared" si="10"/>
        <v>1.4982607655685019E-2</v>
      </c>
    </row>
    <row r="30" spans="1:15" x14ac:dyDescent="0.3">
      <c r="A30" s="1">
        <v>44139</v>
      </c>
      <c r="B30" s="7">
        <v>133534</v>
      </c>
      <c r="C30" s="2">
        <f t="shared" si="1"/>
        <v>1.592103883655099E-2</v>
      </c>
      <c r="D30" s="5">
        <v>2.69E-2</v>
      </c>
      <c r="E30" s="5">
        <v>1.4200000000000001E-2</v>
      </c>
      <c r="F30" s="7">
        <v>2126</v>
      </c>
      <c r="G30" s="4">
        <f t="shared" si="8"/>
        <v>1.5791137226839301E-2</v>
      </c>
      <c r="H30" s="4">
        <f t="shared" ref="H30:H39" si="18">IFERROR(SUM(D24:D30)/7,"-")</f>
        <v>2.9885714285714286E-2</v>
      </c>
      <c r="I30" s="4">
        <f t="shared" ref="I30:I39" si="19">IFERROR(SUM(E24:E30)/7,"-")</f>
        <v>1.4157142857142858E-2</v>
      </c>
      <c r="J30" s="5">
        <v>1.8100000000000002E-2</v>
      </c>
      <c r="K30" s="5">
        <v>1.7399999999999999E-2</v>
      </c>
      <c r="L30" s="7">
        <v>60702</v>
      </c>
      <c r="M30" s="7">
        <v>795</v>
      </c>
      <c r="N30" s="4">
        <f t="shared" si="2"/>
        <v>1.3096767816546407E-2</v>
      </c>
      <c r="O30" s="4">
        <f t="shared" si="10"/>
        <v>1.4571467740126373E-2</v>
      </c>
    </row>
    <row r="31" spans="1:15" x14ac:dyDescent="0.3">
      <c r="A31" s="1">
        <v>44140</v>
      </c>
      <c r="B31" s="7">
        <v>161019</v>
      </c>
      <c r="C31" s="2">
        <f t="shared" si="1"/>
        <v>1.8612710301268796E-2</v>
      </c>
      <c r="D31" s="5">
        <v>3.04E-2</v>
      </c>
      <c r="E31" s="5">
        <v>1.7000000000000001E-2</v>
      </c>
      <c r="F31" s="7">
        <v>2997</v>
      </c>
      <c r="G31" s="4">
        <f t="shared" si="8"/>
        <v>1.643636898786404E-2</v>
      </c>
      <c r="H31" s="4">
        <f t="shared" si="18"/>
        <v>2.9600000000000005E-2</v>
      </c>
      <c r="I31" s="4">
        <f t="shared" si="19"/>
        <v>1.4800000000000002E-2</v>
      </c>
      <c r="J31" s="6" t="s">
        <v>4</v>
      </c>
      <c r="K31" s="5">
        <v>1.8100000000000002E-2</v>
      </c>
      <c r="L31" s="7">
        <v>64902</v>
      </c>
      <c r="M31" s="7">
        <v>1067</v>
      </c>
      <c r="N31" s="4">
        <f t="shared" si="2"/>
        <v>1.6440171335243906E-2</v>
      </c>
      <c r="O31" s="4">
        <f t="shared" si="10"/>
        <v>1.4793602329366804E-2</v>
      </c>
    </row>
    <row r="32" spans="1:15" x14ac:dyDescent="0.3">
      <c r="A32" s="1">
        <v>44141</v>
      </c>
      <c r="B32" s="7">
        <v>160705</v>
      </c>
      <c r="C32" s="2">
        <f t="shared" si="1"/>
        <v>1.9968264833079244E-2</v>
      </c>
      <c r="D32" s="5">
        <v>3.1600000000000003E-2</v>
      </c>
      <c r="E32" s="5">
        <v>1.84E-2</v>
      </c>
      <c r="F32" s="7">
        <v>3209</v>
      </c>
      <c r="G32" s="4">
        <f t="shared" si="8"/>
        <v>1.7189483227561198E-2</v>
      </c>
      <c r="H32" s="4">
        <f t="shared" si="18"/>
        <v>3.0185714285714291E-2</v>
      </c>
      <c r="I32" s="4">
        <f t="shared" si="19"/>
        <v>1.5457142857142859E-2</v>
      </c>
      <c r="J32" s="6" t="s">
        <v>4</v>
      </c>
      <c r="K32" s="5">
        <v>1.9599999999999999E-2</v>
      </c>
      <c r="L32" s="7">
        <v>63299</v>
      </c>
      <c r="M32" s="7">
        <v>1203</v>
      </c>
      <c r="N32" s="4">
        <f t="shared" si="2"/>
        <v>1.9005039574084899E-2</v>
      </c>
      <c r="O32" s="4">
        <f t="shared" si="10"/>
        <v>1.5337331558560041E-2</v>
      </c>
    </row>
    <row r="33" spans="1:15" x14ac:dyDescent="0.3">
      <c r="A33" s="1">
        <v>44142</v>
      </c>
      <c r="B33" s="7">
        <v>163291</v>
      </c>
      <c r="C33" s="2">
        <f t="shared" si="1"/>
        <v>2.1966917956286629E-2</v>
      </c>
      <c r="D33" s="5">
        <v>4.2200000000000001E-2</v>
      </c>
      <c r="E33" s="5">
        <v>2.01E-2</v>
      </c>
      <c r="F33" s="7">
        <v>3587</v>
      </c>
      <c r="G33" s="4">
        <f t="shared" si="8"/>
        <v>1.8284257262565887E-2</v>
      </c>
      <c r="H33" s="4">
        <f t="shared" si="18"/>
        <v>3.1914285714285721E-2</v>
      </c>
      <c r="I33" s="4">
        <f t="shared" si="19"/>
        <v>1.6471428571428574E-2</v>
      </c>
      <c r="J33" s="6" t="s">
        <v>4</v>
      </c>
      <c r="K33" s="6" t="s">
        <v>4</v>
      </c>
      <c r="L33" s="7">
        <v>63016</v>
      </c>
      <c r="M33" s="7">
        <v>1165</v>
      </c>
      <c r="N33" s="4">
        <f t="shared" si="2"/>
        <v>1.8487368287419068E-2</v>
      </c>
      <c r="O33" s="4">
        <f t="shared" si="10"/>
        <v>1.6053688540494392E-2</v>
      </c>
    </row>
    <row r="34" spans="1:15" x14ac:dyDescent="0.3">
      <c r="A34" s="1">
        <v>44143</v>
      </c>
      <c r="B34" s="7">
        <v>145642</v>
      </c>
      <c r="C34" s="2">
        <f t="shared" si="1"/>
        <v>2.3537166476703147E-2</v>
      </c>
      <c r="D34" s="5">
        <v>3.6999999999999998E-2</v>
      </c>
      <c r="E34" s="5">
        <v>2.23E-2</v>
      </c>
      <c r="F34" s="7">
        <v>3428</v>
      </c>
      <c r="G34" s="4">
        <f t="shared" si="8"/>
        <v>1.9532242215590374E-2</v>
      </c>
      <c r="H34" s="4">
        <f t="shared" si="18"/>
        <v>3.2771428571428576E-2</v>
      </c>
      <c r="I34" s="4">
        <f t="shared" si="19"/>
        <v>1.7714285714285717E-2</v>
      </c>
      <c r="J34" s="6" t="s">
        <v>4</v>
      </c>
      <c r="K34" s="6" t="s">
        <v>4</v>
      </c>
      <c r="L34" s="7">
        <v>64371</v>
      </c>
      <c r="M34" s="7">
        <v>1391</v>
      </c>
      <c r="N34" s="4">
        <f t="shared" si="2"/>
        <v>2.1609109692252722E-2</v>
      </c>
      <c r="O34" s="4">
        <f t="shared" si="10"/>
        <v>1.7185006422482583E-2</v>
      </c>
    </row>
    <row r="35" spans="1:15" x14ac:dyDescent="0.3">
      <c r="A35" s="1">
        <v>44144</v>
      </c>
      <c r="B35" s="7">
        <v>111416</v>
      </c>
      <c r="C35" s="2">
        <f t="shared" si="1"/>
        <v>2.8218568248725498E-2</v>
      </c>
      <c r="D35" s="5">
        <v>4.3200000000000002E-2</v>
      </c>
      <c r="E35" s="5">
        <v>2.69E-2</v>
      </c>
      <c r="F35" s="7">
        <v>3144</v>
      </c>
      <c r="G35" s="4">
        <f t="shared" si="8"/>
        <v>2.0739908079515604E-2</v>
      </c>
      <c r="H35" s="4">
        <f t="shared" si="18"/>
        <v>3.3942857142857143E-2</v>
      </c>
      <c r="I35" s="4">
        <f t="shared" si="19"/>
        <v>1.942857142857143E-2</v>
      </c>
      <c r="J35" s="5">
        <v>2.6100000000000002E-2</v>
      </c>
      <c r="K35" s="5">
        <v>2.2100000000000002E-2</v>
      </c>
      <c r="L35" s="7">
        <v>45857</v>
      </c>
      <c r="M35" s="7">
        <v>1156</v>
      </c>
      <c r="N35" s="4">
        <f t="shared" si="2"/>
        <v>2.5208801273524217E-2</v>
      </c>
      <c r="O35" s="4">
        <f t="shared" si="10"/>
        <v>1.8254600983180911E-2</v>
      </c>
    </row>
    <row r="36" spans="1:15" x14ac:dyDescent="0.3">
      <c r="A36" s="1">
        <v>44145</v>
      </c>
      <c r="B36" s="7">
        <v>128036</v>
      </c>
      <c r="C36" s="2">
        <f t="shared" si="1"/>
        <v>3.0967852791402416E-2</v>
      </c>
      <c r="D36" s="5">
        <v>5.5899999999999998E-2</v>
      </c>
      <c r="E36" s="5">
        <v>2.5600000000000001E-2</v>
      </c>
      <c r="F36" s="7">
        <v>3965</v>
      </c>
      <c r="G36" s="4">
        <f t="shared" si="8"/>
        <v>2.2374489733899404E-2</v>
      </c>
      <c r="H36" s="4">
        <f t="shared" si="18"/>
        <v>3.8171428571428571E-2</v>
      </c>
      <c r="I36" s="4">
        <f t="shared" si="19"/>
        <v>2.0642857142857147E-2</v>
      </c>
      <c r="J36" s="6" t="s">
        <v>4</v>
      </c>
      <c r="K36" s="5">
        <v>2.3099999999999999E-2</v>
      </c>
      <c r="L36" s="7">
        <v>49942</v>
      </c>
      <c r="M36" s="7">
        <v>1208</v>
      </c>
      <c r="N36" s="4">
        <f t="shared" si="2"/>
        <v>2.4188058147451043E-2</v>
      </c>
      <c r="O36" s="4">
        <f t="shared" si="10"/>
        <v>1.9376882178364384E-2</v>
      </c>
    </row>
    <row r="37" spans="1:15" x14ac:dyDescent="0.3">
      <c r="A37" s="1">
        <v>44146</v>
      </c>
      <c r="B37" s="7">
        <v>164300</v>
      </c>
      <c r="C37" s="2">
        <f t="shared" si="1"/>
        <v>2.9336579427875837E-2</v>
      </c>
      <c r="D37" s="5">
        <v>4.9599999999999998E-2</v>
      </c>
      <c r="E37" s="5">
        <v>2.58E-2</v>
      </c>
      <c r="F37" s="7">
        <v>4820</v>
      </c>
      <c r="G37" s="4">
        <f t="shared" si="8"/>
        <v>2.431340021210179E-2</v>
      </c>
      <c r="H37" s="4">
        <f t="shared" si="18"/>
        <v>4.1414285714285716E-2</v>
      </c>
      <c r="I37" s="4">
        <f t="shared" si="19"/>
        <v>2.2300000000000004E-2</v>
      </c>
      <c r="J37" s="6" t="s">
        <v>4</v>
      </c>
      <c r="K37" s="5">
        <v>2.52E-2</v>
      </c>
      <c r="L37" s="7">
        <v>61053</v>
      </c>
      <c r="M37" s="7">
        <v>1731</v>
      </c>
      <c r="N37" s="4">
        <f t="shared" si="2"/>
        <v>2.8352415114736376E-2</v>
      </c>
      <c r="O37" s="4">
        <f t="shared" si="10"/>
        <v>2.1629812821258851E-2</v>
      </c>
    </row>
    <row r="38" spans="1:15" x14ac:dyDescent="0.3">
      <c r="A38" s="1">
        <v>44147</v>
      </c>
      <c r="B38" s="7">
        <v>162627</v>
      </c>
      <c r="C38" s="2">
        <f t="shared" si="1"/>
        <v>2.9496947001420429E-2</v>
      </c>
      <c r="D38" s="5">
        <v>4.8599999999999997E-2</v>
      </c>
      <c r="E38" s="5">
        <v>2.53E-2</v>
      </c>
      <c r="F38" s="7">
        <v>4797</v>
      </c>
      <c r="G38" s="4">
        <f t="shared" si="8"/>
        <v>2.6013086657844419E-2</v>
      </c>
      <c r="H38" s="4">
        <f t="shared" si="18"/>
        <v>4.4014285714285714E-2</v>
      </c>
      <c r="I38" s="4">
        <f t="shared" si="19"/>
        <v>2.3485714285714283E-2</v>
      </c>
      <c r="J38" s="5">
        <v>3.2000000000000002E-3</v>
      </c>
      <c r="K38" s="5">
        <v>2.5999999999999999E-2</v>
      </c>
      <c r="L38" s="7">
        <v>68146</v>
      </c>
      <c r="M38" s="7">
        <v>1662</v>
      </c>
      <c r="N38" s="4">
        <f t="shared" si="2"/>
        <v>2.4388812256038506E-2</v>
      </c>
      <c r="O38" s="4">
        <f t="shared" si="10"/>
        <v>2.2892389411187344E-2</v>
      </c>
    </row>
    <row r="39" spans="1:15" x14ac:dyDescent="0.3">
      <c r="A39" s="1">
        <v>44148</v>
      </c>
      <c r="B39" s="7">
        <v>203721</v>
      </c>
      <c r="C39" s="2">
        <f t="shared" si="1"/>
        <v>2.6511748911501515E-2</v>
      </c>
      <c r="D39" s="5">
        <v>4.58E-2</v>
      </c>
      <c r="E39" s="5">
        <v>2.29E-2</v>
      </c>
      <c r="F39" s="7">
        <v>5401</v>
      </c>
      <c r="G39" s="4">
        <f t="shared" si="8"/>
        <v>2.7007515062097268E-2</v>
      </c>
      <c r="H39" s="4">
        <f t="shared" si="18"/>
        <v>4.6042857142857142E-2</v>
      </c>
      <c r="I39" s="4">
        <f t="shared" si="19"/>
        <v>2.4128571428571426E-2</v>
      </c>
      <c r="J39" s="6">
        <v>3.0000000000000001E-3</v>
      </c>
      <c r="K39" s="5">
        <v>2.8299999999999999E-2</v>
      </c>
      <c r="L39" s="7">
        <v>74221</v>
      </c>
      <c r="M39" s="7">
        <v>1826</v>
      </c>
      <c r="N39" s="4">
        <f t="shared" si="2"/>
        <v>2.4602201533258782E-2</v>
      </c>
      <c r="O39" s="4">
        <f t="shared" si="10"/>
        <v>2.376666057205009E-2</v>
      </c>
    </row>
    <row r="40" spans="1:15" x14ac:dyDescent="0.3">
      <c r="A40" s="1">
        <v>44149</v>
      </c>
      <c r="B40" s="7">
        <v>184162</v>
      </c>
      <c r="C40" s="2">
        <f t="shared" si="1"/>
        <v>2.9256849947328981E-2</v>
      </c>
      <c r="D40" s="5">
        <v>4.8300000000000003E-2</v>
      </c>
      <c r="E40" s="5">
        <v>2.5700000000000001E-2</v>
      </c>
      <c r="F40" s="7">
        <v>5388</v>
      </c>
      <c r="G40" s="4">
        <f t="shared" si="8"/>
        <v>2.8132455196089839E-2</v>
      </c>
      <c r="H40" s="4">
        <f t="shared" ref="H40" si="20">IFERROR(SUM(D34:D40)/7,"-")</f>
        <v>4.6914285714285721E-2</v>
      </c>
      <c r="I40" s="4">
        <f t="shared" ref="I40" si="21">IFERROR(SUM(E34:E40)/7,"-")</f>
        <v>2.4928571428571432E-2</v>
      </c>
      <c r="J40" s="6">
        <f>N40</f>
        <v>2.4686778766897462E-2</v>
      </c>
      <c r="K40" s="5">
        <v>2.47E-2</v>
      </c>
      <c r="L40" s="7">
        <v>72792</v>
      </c>
      <c r="M40" s="7">
        <v>1797</v>
      </c>
      <c r="N40" s="4">
        <f t="shared" si="2"/>
        <v>2.4686778766897462E-2</v>
      </c>
      <c r="O40" s="4">
        <f t="shared" si="10"/>
        <v>2.4682502944667745E-2</v>
      </c>
    </row>
    <row r="41" spans="1:15" x14ac:dyDescent="0.3">
      <c r="A41" s="1">
        <f t="shared" ref="A41:A46" si="22">A40+1</f>
        <v>44150</v>
      </c>
      <c r="B41" s="7">
        <v>133202</v>
      </c>
      <c r="C41" s="4">
        <f t="shared" ref="C41" si="23">IFERROR(F41/B41,"-")</f>
        <v>2.7394483566312817E-2</v>
      </c>
      <c r="D41" s="6">
        <v>4.0500000000000001E-2</v>
      </c>
      <c r="E41" s="6">
        <v>2.4500000000000001E-2</v>
      </c>
      <c r="F41" s="7">
        <v>3649</v>
      </c>
      <c r="G41" s="4">
        <f t="shared" ref="G41" si="24">IFERROR(SUM(F35:F41)/SUM($B35:$B41),"-")</f>
        <v>2.865750038621968E-2</v>
      </c>
      <c r="H41" s="4">
        <f t="shared" ref="H41" si="25">IFERROR(SUM(D35:D41)/7,"-")</f>
        <v>4.7414285714285707E-2</v>
      </c>
      <c r="I41" s="4">
        <f t="shared" ref="I41" si="26">IFERROR(SUM(E35:E41)/7,"-")</f>
        <v>2.5242857142857143E-2</v>
      </c>
      <c r="J41" s="6">
        <v>3.2000000000000001E-2</v>
      </c>
      <c r="K41" s="5">
        <v>2.5700000000000001E-2</v>
      </c>
      <c r="L41" s="7">
        <v>65235</v>
      </c>
      <c r="M41" s="7">
        <v>1457</v>
      </c>
      <c r="N41" s="4">
        <f t="shared" ref="N41" si="27">IFERROR(M41/L41,"-")</f>
        <v>2.2334636314861656E-2</v>
      </c>
      <c r="O41" s="4">
        <f t="shared" si="10"/>
        <v>2.4784674988450439E-2</v>
      </c>
    </row>
    <row r="42" spans="1:15" x14ac:dyDescent="0.3">
      <c r="A42" s="1">
        <f t="shared" si="22"/>
        <v>44151</v>
      </c>
      <c r="B42" s="7">
        <v>124565</v>
      </c>
      <c r="C42" s="4">
        <f t="shared" ref="C42" si="28">IFERROR(F42/B42,"-")</f>
        <v>2.8017500903142936E-2</v>
      </c>
      <c r="D42" s="6">
        <v>4.19E-2</v>
      </c>
      <c r="E42" s="6">
        <v>2.5000000000000001E-2</v>
      </c>
      <c r="F42" s="7">
        <v>3490</v>
      </c>
      <c r="G42" s="4">
        <f t="shared" ref="G42" si="29">IFERROR(SUM(F36:F42)/SUM($B36:$B42),"-")</f>
        <v>2.8629500105850105E-2</v>
      </c>
      <c r="H42" s="4">
        <f t="shared" ref="H42" si="30">IFERROR(SUM(D36:D42)/7,"-")</f>
        <v>4.7228571428571432E-2</v>
      </c>
      <c r="I42" s="4">
        <f t="shared" ref="I42" si="31">IFERROR(SUM(E36:E42)/7,"-")</f>
        <v>2.4971428571428572E-2</v>
      </c>
      <c r="J42" s="6">
        <v>1.6799999999999999E-2</v>
      </c>
      <c r="K42" s="6">
        <v>2.7699999999999999E-2</v>
      </c>
      <c r="L42" s="7">
        <v>56374</v>
      </c>
      <c r="M42" s="7">
        <v>1285</v>
      </c>
      <c r="N42" s="4">
        <f t="shared" ref="N42" si="32">IFERROR(M42/L42,"-")</f>
        <v>2.2794195905914073E-2</v>
      </c>
      <c r="O42" s="4">
        <f t="shared" si="10"/>
        <v>2.449063455444063E-2</v>
      </c>
    </row>
    <row r="43" spans="1:15" x14ac:dyDescent="0.3">
      <c r="A43" s="1">
        <f t="shared" si="22"/>
        <v>44152</v>
      </c>
      <c r="B43" s="7">
        <v>159852</v>
      </c>
      <c r="C43" s="4">
        <f t="shared" ref="C43" si="33">IFERROR(F43/B43,"-")</f>
        <v>3.1829442234066509E-2</v>
      </c>
      <c r="D43" s="6">
        <v>4.8899999999999999E-2</v>
      </c>
      <c r="E43" s="6">
        <v>2.8199999999999999E-2</v>
      </c>
      <c r="F43" s="7">
        <v>5088</v>
      </c>
      <c r="G43" s="4">
        <f t="shared" ref="G43" si="34">IFERROR(SUM(F37:F43)/SUM($B37:$B43),"-")</f>
        <v>2.881681765479337E-2</v>
      </c>
      <c r="H43" s="4">
        <f t="shared" ref="H43" si="35">IFERROR(SUM(D37:D43)/7,"-")</f>
        <v>4.6228571428571431E-2</v>
      </c>
      <c r="I43" s="4">
        <f t="shared" ref="I43" si="36">IFERROR(SUM(E37:E43)/7,"-")</f>
        <v>2.5342857142857143E-2</v>
      </c>
      <c r="J43" s="6">
        <f>N43</f>
        <v>2.9284394779079979E-2</v>
      </c>
      <c r="K43" s="6">
        <v>2.7400000000000001E-2</v>
      </c>
      <c r="L43" s="7">
        <v>66042</v>
      </c>
      <c r="M43" s="7">
        <v>1934</v>
      </c>
      <c r="N43" s="4">
        <f t="shared" ref="N43" si="37">IFERROR(M43/L43,"-")</f>
        <v>2.9284394779079979E-2</v>
      </c>
      <c r="O43" s="4">
        <f t="shared" si="10"/>
        <v>2.5205718067619103E-2</v>
      </c>
    </row>
    <row r="44" spans="1:15" x14ac:dyDescent="0.3">
      <c r="A44" s="1">
        <f t="shared" si="22"/>
        <v>44153</v>
      </c>
      <c r="B44" s="7">
        <v>154434</v>
      </c>
      <c r="C44" s="4">
        <f t="shared" ref="C44" si="38">IFERROR(F44/B44,"-")</f>
        <v>3.4280016058639937E-2</v>
      </c>
      <c r="D44" s="6">
        <v>4.7300000000000002E-2</v>
      </c>
      <c r="E44" s="6">
        <v>3.1E-2</v>
      </c>
      <c r="F44" s="7">
        <v>5294</v>
      </c>
      <c r="G44" s="4">
        <f t="shared" ref="G44" si="39">IFERROR(SUM(F38:F44)/SUM($B38:$B44),"-")</f>
        <v>2.9492331388082452E-2</v>
      </c>
      <c r="H44" s="4">
        <f t="shared" ref="H44" si="40">IFERROR(SUM(D38:D44)/7,"-")</f>
        <v>4.5900000000000003E-2</v>
      </c>
      <c r="I44" s="4">
        <f t="shared" ref="I44" si="41">IFERROR(SUM(E38:E44)/7,"-")</f>
        <v>2.6085714285714285E-2</v>
      </c>
      <c r="J44" s="6">
        <v>3.0700000000000002E-2</v>
      </c>
      <c r="K44" s="6">
        <v>0.03</v>
      </c>
      <c r="L44" s="7">
        <v>58371</v>
      </c>
      <c r="M44" s="7">
        <v>1747</v>
      </c>
      <c r="N44" s="4">
        <f t="shared" ref="N44" si="42">IFERROR(M44/L44,"-")</f>
        <v>2.9929245687070633E-2</v>
      </c>
      <c r="O44" s="4">
        <f t="shared" si="10"/>
        <v>2.5386995561395634E-2</v>
      </c>
    </row>
    <row r="45" spans="1:15" x14ac:dyDescent="0.3">
      <c r="A45" s="1">
        <f t="shared" si="22"/>
        <v>44154</v>
      </c>
      <c r="B45" s="7">
        <v>195239</v>
      </c>
      <c r="C45" s="4">
        <f t="shared" ref="C45" si="43">IFERROR(F45/B45,"-")</f>
        <v>2.7197434938716139E-2</v>
      </c>
      <c r="D45" s="6">
        <v>4.1099999999999998E-2</v>
      </c>
      <c r="E45" s="6">
        <v>2.3800000000000002E-2</v>
      </c>
      <c r="F45" s="7">
        <v>5310</v>
      </c>
      <c r="G45" s="4">
        <f t="shared" ref="G45" si="44">IFERROR(SUM(F39:F45)/SUM($B39:$B45),"-")</f>
        <v>2.9103815439219166E-2</v>
      </c>
      <c r="H45" s="4">
        <f t="shared" ref="H45" si="45">IFERROR(SUM(D39:D45)/7,"-")</f>
        <v>4.4828571428571426E-2</v>
      </c>
      <c r="I45" s="4">
        <f t="shared" ref="I45" si="46">IFERROR(SUM(E39:E45)/7,"-")</f>
        <v>2.587142857142857E-2</v>
      </c>
      <c r="J45" s="6">
        <f t="shared" ref="J45:J50" si="47">N45</f>
        <v>2.386705777456162E-2</v>
      </c>
      <c r="K45" s="6">
        <v>3.0099999999999998E-2</v>
      </c>
      <c r="L45" s="7">
        <v>77387</v>
      </c>
      <c r="M45" s="7">
        <v>1847</v>
      </c>
      <c r="N45" s="4">
        <f t="shared" ref="N45" si="48">IFERROR(M45/L45,"-")</f>
        <v>2.386705777456162E-2</v>
      </c>
      <c r="O45" s="4">
        <f t="shared" si="10"/>
        <v>2.5281555709554399E-2</v>
      </c>
    </row>
    <row r="46" spans="1:15" x14ac:dyDescent="0.3">
      <c r="A46" s="1">
        <f t="shared" si="22"/>
        <v>44155</v>
      </c>
      <c r="B46" s="7">
        <v>205466</v>
      </c>
      <c r="C46" s="4">
        <f t="shared" ref="C46" si="49">IFERROR(F46/B46,"-")</f>
        <v>2.6612675576494407E-2</v>
      </c>
      <c r="D46" s="6">
        <v>4.5499999999999999E-2</v>
      </c>
      <c r="E46" s="6">
        <v>2.1499999999999998E-2</v>
      </c>
      <c r="F46" s="7">
        <v>5468</v>
      </c>
      <c r="G46" s="4">
        <f t="shared" ref="G46" si="50">IFERROR(SUM(F40:F46)/SUM($B40:$B46),"-")</f>
        <v>2.9117830100611971E-2</v>
      </c>
      <c r="H46" s="4">
        <f t="shared" ref="H46" si="51">IFERROR(SUM(D40:D46)/7,"-")</f>
        <v>4.4785714285714283E-2</v>
      </c>
      <c r="I46" s="4">
        <f t="shared" ref="I46" si="52">IFERROR(SUM(E40:E46)/7,"-")</f>
        <v>2.5671428571428571E-2</v>
      </c>
      <c r="J46" s="6">
        <f t="shared" si="47"/>
        <v>2.4157014618519979E-2</v>
      </c>
      <c r="K46" s="6">
        <v>3.0200000000000001E-2</v>
      </c>
      <c r="L46" s="7">
        <v>83661</v>
      </c>
      <c r="M46" s="7">
        <v>2021</v>
      </c>
      <c r="N46" s="4">
        <f t="shared" ref="N46" si="53">IFERROR(M46/L46,"-")</f>
        <v>2.4157014618519979E-2</v>
      </c>
      <c r="O46" s="4">
        <f t="shared" si="10"/>
        <v>2.5190575623825182E-2</v>
      </c>
    </row>
    <row r="47" spans="1:15" x14ac:dyDescent="0.3">
      <c r="A47" s="1">
        <f t="shared" ref="A47:A145" si="54">A46+1</f>
        <v>44156</v>
      </c>
      <c r="B47" s="7">
        <v>207909</v>
      </c>
      <c r="C47" s="4">
        <f t="shared" ref="C47" si="55">IFERROR(F47/B47,"-")</f>
        <v>2.8728915054182357E-2</v>
      </c>
      <c r="D47" s="6">
        <v>4.3400000000000001E-2</v>
      </c>
      <c r="E47" s="6">
        <v>2.4899999999999999E-2</v>
      </c>
      <c r="F47" s="7">
        <v>5973</v>
      </c>
      <c r="G47" s="4">
        <f t="shared" ref="G47" si="56">IFERROR(SUM(F41:F47)/SUM($B41:$B47),"-")</f>
        <v>2.9027659788915926E-2</v>
      </c>
      <c r="H47" s="4">
        <f t="shared" ref="H47" si="57">IFERROR(SUM(D41:D47)/7,"-")</f>
        <v>4.4085714285714284E-2</v>
      </c>
      <c r="I47" s="4">
        <f t="shared" ref="I47" si="58">IFERROR(SUM(E41:E47)/7,"-")</f>
        <v>2.5557142857142858E-2</v>
      </c>
      <c r="J47" s="6">
        <f t="shared" si="47"/>
        <v>2.5766708617606146E-2</v>
      </c>
      <c r="K47" s="6">
        <v>3.1099999999999999E-2</v>
      </c>
      <c r="L47" s="7">
        <v>75485</v>
      </c>
      <c r="M47" s="7">
        <v>1945</v>
      </c>
      <c r="N47" s="4">
        <f t="shared" ref="N47" si="59">IFERROR(M47/L47,"-")</f>
        <v>2.5766708617606146E-2</v>
      </c>
      <c r="O47" s="4">
        <f t="shared" si="10"/>
        <v>2.5356695091751199E-2</v>
      </c>
    </row>
    <row r="48" spans="1:15" x14ac:dyDescent="0.3">
      <c r="A48" s="1">
        <f t="shared" si="54"/>
        <v>44157</v>
      </c>
      <c r="B48" s="7">
        <v>196608</v>
      </c>
      <c r="C48" s="4">
        <f t="shared" ref="C48" si="60">IFERROR(F48/B48,"-")</f>
        <v>2.74200439453125E-2</v>
      </c>
      <c r="D48" s="6">
        <v>4.3900000000000002E-2</v>
      </c>
      <c r="E48" s="6">
        <v>2.29E-2</v>
      </c>
      <c r="F48" s="7">
        <v>5391</v>
      </c>
      <c r="G48" s="4">
        <f t="shared" ref="G48" si="61">IFERROR(SUM(F42:F48)/SUM($B42:$B48),"-")</f>
        <v>2.8948462027549832E-2</v>
      </c>
      <c r="H48" s="4">
        <f t="shared" ref="H48" si="62">IFERROR(SUM(D42:D48)/7,"-")</f>
        <v>4.4571428571428574E-2</v>
      </c>
      <c r="I48" s="4">
        <f t="shared" ref="I48" si="63">IFERROR(SUM(E42:E48)/7,"-")</f>
        <v>2.5328571428571429E-2</v>
      </c>
      <c r="J48" s="6">
        <f t="shared" si="47"/>
        <v>2.3474178403755867E-2</v>
      </c>
      <c r="K48" s="6">
        <v>3.09E-2</v>
      </c>
      <c r="L48" s="7">
        <v>82218</v>
      </c>
      <c r="M48" s="7">
        <v>1930</v>
      </c>
      <c r="N48" s="4">
        <f t="shared" ref="N48" si="64">IFERROR(M48/L48,"-")</f>
        <v>2.3474178403755867E-2</v>
      </c>
      <c r="O48" s="4">
        <f t="shared" ref="O48" si="65">IFERROR(SUM(M42:M48)/SUM(L42:L48),"-")</f>
        <v>2.5441507953348895E-2</v>
      </c>
    </row>
    <row r="49" spans="1:15" x14ac:dyDescent="0.3">
      <c r="A49" s="1">
        <f t="shared" si="54"/>
        <v>44158</v>
      </c>
      <c r="B49" s="7">
        <v>191489</v>
      </c>
      <c r="C49" s="4">
        <f t="shared" ref="C49" si="66">IFERROR(F49/B49,"-")</f>
        <v>3.0842502702505104E-2</v>
      </c>
      <c r="D49" s="6">
        <v>4.48E-2</v>
      </c>
      <c r="E49" s="6">
        <v>2.7300000000000001E-2</v>
      </c>
      <c r="F49" s="7">
        <v>5906</v>
      </c>
      <c r="G49" s="4">
        <f t="shared" ref="G49" si="67">IFERROR(SUM(F43:F49)/SUM($B43:$B49),"-")</f>
        <v>2.9313568223268246E-2</v>
      </c>
      <c r="H49" s="4">
        <f t="shared" ref="H49" si="68">IFERROR(SUM(D43:D49)/7,"-")</f>
        <v>4.4985714285714289E-2</v>
      </c>
      <c r="I49" s="4">
        <f t="shared" ref="I49" si="69">IFERROR(SUM(E43:E49)/7,"-")</f>
        <v>2.5657142857142858E-2</v>
      </c>
      <c r="J49" s="6">
        <f t="shared" si="47"/>
        <v>2.5373771892353694E-2</v>
      </c>
      <c r="K49" s="6">
        <v>3.0599999999999999E-2</v>
      </c>
      <c r="L49" s="7">
        <v>70230</v>
      </c>
      <c r="M49" s="7">
        <v>1782</v>
      </c>
      <c r="N49" s="4">
        <f t="shared" ref="N49" si="70">IFERROR(M49/L49,"-")</f>
        <v>2.5373771892353694E-2</v>
      </c>
      <c r="O49" s="4">
        <f t="shared" ref="O49" si="71">IFERROR(SUM(M43:M49)/SUM(L43:L49),"-")</f>
        <v>2.5722934042859871E-2</v>
      </c>
    </row>
    <row r="50" spans="1:15" x14ac:dyDescent="0.3">
      <c r="A50" s="1">
        <f t="shared" si="54"/>
        <v>44159</v>
      </c>
      <c r="B50" s="7">
        <v>164761</v>
      </c>
      <c r="C50" s="4">
        <f t="shared" ref="C50" si="72">IFERROR(F50/B50,"-")</f>
        <v>2.9624729153136967E-2</v>
      </c>
      <c r="D50" s="6">
        <v>4.1300000000000003E-2</v>
      </c>
      <c r="E50" s="6">
        <v>2.6200000000000001E-2</v>
      </c>
      <c r="F50" s="7">
        <v>4881</v>
      </c>
      <c r="G50" s="4">
        <f t="shared" ref="G50" si="73">IFERROR(SUM(F44:F50)/SUM($B44:$B50),"-")</f>
        <v>2.9046907605862426E-2</v>
      </c>
      <c r="H50" s="4">
        <f t="shared" ref="H50" si="74">IFERROR(SUM(D44:D50)/7,"-")</f>
        <v>4.3900000000000002E-2</v>
      </c>
      <c r="I50" s="4">
        <f t="shared" ref="I50" si="75">IFERROR(SUM(E44:E50)/7,"-")</f>
        <v>2.5371428571428573E-2</v>
      </c>
      <c r="J50" s="6">
        <f t="shared" si="47"/>
        <v>2.5270916509454656E-2</v>
      </c>
      <c r="K50" s="6">
        <v>3.1699999999999999E-2</v>
      </c>
      <c r="L50" s="7">
        <v>68379</v>
      </c>
      <c r="M50" s="7">
        <v>1728</v>
      </c>
      <c r="N50" s="4">
        <f t="shared" ref="N50" si="76">IFERROR(M50/L50,"-")</f>
        <v>2.5270916509454656E-2</v>
      </c>
      <c r="O50" s="4">
        <f t="shared" ref="O50" si="77">IFERROR(SUM(M44:M50)/SUM(L44:L50),"-")</f>
        <v>2.5206939276483282E-2</v>
      </c>
    </row>
    <row r="51" spans="1:15" x14ac:dyDescent="0.3">
      <c r="A51" s="1">
        <f t="shared" si="54"/>
        <v>44160</v>
      </c>
      <c r="B51" s="7">
        <v>173085</v>
      </c>
      <c r="C51" s="4">
        <f t="shared" ref="C51" si="78">IFERROR(F51/B51,"-")</f>
        <v>3.6196088626975188E-2</v>
      </c>
      <c r="D51" s="6">
        <v>5.28E-2</v>
      </c>
      <c r="E51" s="6">
        <v>3.04E-2</v>
      </c>
      <c r="F51" s="7">
        <v>6265</v>
      </c>
      <c r="G51" s="4">
        <f t="shared" ref="G51" si="79">IFERROR(SUM(F45:F51)/SUM($B45:$B51),"-")</f>
        <v>2.9368547015976087E-2</v>
      </c>
      <c r="H51" s="4">
        <f t="shared" ref="H51" si="80">IFERROR(SUM(D45:D51)/7,"-")</f>
        <v>4.4685714285714287E-2</v>
      </c>
      <c r="I51" s="4">
        <f t="shared" ref="I51" si="81">IFERROR(SUM(E45:E51)/7,"-")</f>
        <v>2.528571428571429E-2</v>
      </c>
      <c r="J51" s="6">
        <v>3.3000000000000002E-2</v>
      </c>
      <c r="K51" s="6">
        <v>3.0499999999999999E-2</v>
      </c>
      <c r="L51" s="7">
        <v>71042</v>
      </c>
      <c r="M51" s="7">
        <v>1916</v>
      </c>
      <c r="N51" s="4">
        <f t="shared" ref="N51" si="82">IFERROR(M51/L51,"-")</f>
        <v>2.6969961431266013E-2</v>
      </c>
      <c r="O51" s="4">
        <f t="shared" ref="O51" si="83">IFERROR(SUM(M45:M51)/SUM(L45:L51),"-")</f>
        <v>2.4922312935984344E-2</v>
      </c>
    </row>
    <row r="52" spans="1:15" x14ac:dyDescent="0.3">
      <c r="A52" s="1">
        <f t="shared" si="54"/>
        <v>44161</v>
      </c>
      <c r="B52" s="7">
        <v>217721</v>
      </c>
      <c r="C52" s="4">
        <f t="shared" ref="C52" si="84">IFERROR(F52/B52,"-")</f>
        <v>3.1843506138590216E-2</v>
      </c>
      <c r="D52" s="6">
        <v>4.9000000000000002E-2</v>
      </c>
      <c r="E52" s="6">
        <v>2.6800000000000001E-2</v>
      </c>
      <c r="F52" s="7">
        <v>6933</v>
      </c>
      <c r="G52" s="4">
        <f t="shared" ref="G52" si="85">IFERROR(SUM(F46:F52)/SUM($B46:$B52),"-")</f>
        <v>3.0077985967978813E-2</v>
      </c>
      <c r="H52" s="4">
        <f t="shared" ref="H52" si="86">IFERROR(SUM(D46:D52)/7,"-")</f>
        <v>4.581428571428571E-2</v>
      </c>
      <c r="I52" s="4">
        <f t="shared" ref="I52" si="87">IFERROR(SUM(E46:E52)/7,"-")</f>
        <v>2.5714285714285714E-2</v>
      </c>
      <c r="J52" s="6">
        <f t="shared" ref="J52" si="88">N52</f>
        <v>2.442141876813796E-2</v>
      </c>
      <c r="K52" s="6">
        <v>3.1899999999999998E-2</v>
      </c>
      <c r="L52" s="7">
        <v>95449</v>
      </c>
      <c r="M52" s="7">
        <v>2331</v>
      </c>
      <c r="N52" s="4">
        <f t="shared" ref="N52" si="89">IFERROR(M52/L52,"-")</f>
        <v>2.442141876813796E-2</v>
      </c>
      <c r="O52" s="4">
        <f t="shared" ref="O52" si="90">IFERROR(SUM(M46:M52)/SUM(L46:L52),"-")</f>
        <v>2.4984262458277215E-2</v>
      </c>
    </row>
    <row r="53" spans="1:15" x14ac:dyDescent="0.3">
      <c r="A53" s="1">
        <f t="shared" si="54"/>
        <v>44162</v>
      </c>
      <c r="B53" s="7">
        <v>219442</v>
      </c>
      <c r="C53" s="4">
        <f t="shared" ref="C53" si="91">IFERROR(F53/B53,"-")</f>
        <v>3.7258136546331151E-2</v>
      </c>
      <c r="D53" s="6">
        <v>5.6899999999999999E-2</v>
      </c>
      <c r="E53" s="6">
        <v>3.1300000000000001E-2</v>
      </c>
      <c r="F53" s="7">
        <v>8176</v>
      </c>
      <c r="G53" s="4">
        <f t="shared" ref="G53" si="92">IFERROR(SUM(F47:F53)/SUM($B47:$B53),"-")</f>
        <v>3.1746552736476259E-2</v>
      </c>
      <c r="H53" s="4">
        <f t="shared" ref="H53" si="93">IFERROR(SUM(D47:D53)/7,"-")</f>
        <v>4.7442857142857141E-2</v>
      </c>
      <c r="I53" s="4">
        <f t="shared" ref="I53" si="94">IFERROR(SUM(E47:E53)/7,"-")</f>
        <v>2.7114285714285712E-2</v>
      </c>
      <c r="J53" s="6">
        <f t="shared" ref="J53" si="95">N53</f>
        <v>2.7811905409078554E-2</v>
      </c>
      <c r="K53" s="6">
        <v>3.3300000000000003E-2</v>
      </c>
      <c r="L53" s="7">
        <v>91975</v>
      </c>
      <c r="M53" s="7">
        <v>2558</v>
      </c>
      <c r="N53" s="4">
        <f t="shared" ref="N53" si="96">IFERROR(M53/L53,"-")</f>
        <v>2.7811905409078554E-2</v>
      </c>
      <c r="O53" s="4">
        <f t="shared" ref="O53" si="97">IFERROR(SUM(M47:M53)/SUM(L47:L53),"-")</f>
        <v>2.5577798687042384E-2</v>
      </c>
    </row>
    <row r="54" spans="1:15" x14ac:dyDescent="0.3">
      <c r="A54" s="1">
        <f t="shared" si="54"/>
        <v>44163</v>
      </c>
      <c r="B54" s="7">
        <v>152355</v>
      </c>
      <c r="C54" s="4">
        <f t="shared" ref="C54" si="98">IFERROR(F54/B54,"-")</f>
        <v>3.9795215122575563E-2</v>
      </c>
      <c r="D54" s="6">
        <v>5.6500000000000002E-2</v>
      </c>
      <c r="E54" s="6">
        <v>3.4500000000000003E-2</v>
      </c>
      <c r="F54" s="7">
        <v>6063</v>
      </c>
      <c r="G54" s="4">
        <f t="shared" ref="G54" si="99">IFERROR(SUM(F48:F54)/SUM($B48:$B54),"-")</f>
        <v>3.3155676983202084E-2</v>
      </c>
      <c r="H54" s="4">
        <f t="shared" ref="H54" si="100">IFERROR(SUM(D48:D54)/7,"-")</f>
        <v>4.9314285714285713E-2</v>
      </c>
      <c r="I54" s="4">
        <f t="shared" ref="I54" si="101">IFERROR(SUM(E48:E54)/7,"-")</f>
        <v>2.8485714285714284E-2</v>
      </c>
      <c r="J54" s="6">
        <f t="shared" ref="J54" si="102">N54</f>
        <v>2.9872604219985215E-2</v>
      </c>
      <c r="K54" s="6">
        <v>3.6400000000000002E-2</v>
      </c>
      <c r="L54" s="7">
        <v>70332</v>
      </c>
      <c r="M54" s="7">
        <v>2101</v>
      </c>
      <c r="N54" s="4">
        <f t="shared" ref="N54" si="103">IFERROR(M54/L54,"-")</f>
        <v>2.9872604219985215E-2</v>
      </c>
      <c r="O54" s="4">
        <f t="shared" ref="O54" si="104">IFERROR(SUM(M48:M54)/SUM(L48:L54),"-")</f>
        <v>2.6101432795087559E-2</v>
      </c>
    </row>
    <row r="55" spans="1:15" x14ac:dyDescent="0.3">
      <c r="A55" s="1">
        <f t="shared" si="54"/>
        <v>44164</v>
      </c>
      <c r="B55" s="7">
        <v>157320</v>
      </c>
      <c r="C55" s="4">
        <f t="shared" ref="C55" si="105">IFERROR(F55/B55,"-")</f>
        <v>4.2734553775743707E-2</v>
      </c>
      <c r="D55" s="6">
        <v>5.8299999999999998E-2</v>
      </c>
      <c r="E55" s="6">
        <v>3.7499999999999999E-2</v>
      </c>
      <c r="F55" s="7">
        <v>6723</v>
      </c>
      <c r="G55" s="4">
        <f t="shared" ref="G55" si="106">IFERROR(SUM(F49:F55)/SUM($B49:$B55),"-")</f>
        <v>3.5220146484841786E-2</v>
      </c>
      <c r="H55" s="4">
        <f t="shared" ref="H55" si="107">IFERROR(SUM(D49:D55)/7,"-")</f>
        <v>5.1371428571428575E-2</v>
      </c>
      <c r="I55" s="4">
        <f t="shared" ref="I55" si="108">IFERROR(SUM(E49:E55)/7,"-")</f>
        <v>3.0571428571428576E-2</v>
      </c>
      <c r="J55" s="6">
        <f t="shared" ref="J55" si="109">N55</f>
        <v>3.4020970205697845E-2</v>
      </c>
      <c r="K55" s="6">
        <v>3.9E-2</v>
      </c>
      <c r="L55" s="7">
        <v>67429</v>
      </c>
      <c r="M55" s="7">
        <v>2294</v>
      </c>
      <c r="N55" s="4">
        <f t="shared" ref="N55" si="110">IFERROR(M55/L55,"-")</f>
        <v>3.4020970205697845E-2</v>
      </c>
      <c r="O55" s="4">
        <f t="shared" ref="O55" si="111">IFERROR(SUM(M49:M55)/SUM(L49:L55),"-")</f>
        <v>2.7503758161380312E-2</v>
      </c>
    </row>
    <row r="56" spans="1:15" x14ac:dyDescent="0.3">
      <c r="A56" s="1">
        <f t="shared" si="54"/>
        <v>44165</v>
      </c>
      <c r="B56" s="7">
        <v>148974</v>
      </c>
      <c r="C56" s="4">
        <f t="shared" ref="C56" si="112">IFERROR(F56/B56,"-")</f>
        <v>4.5773087921382252E-2</v>
      </c>
      <c r="D56" s="6">
        <v>6.2199999999999998E-2</v>
      </c>
      <c r="E56" s="6">
        <v>4.02E-2</v>
      </c>
      <c r="F56" s="7">
        <v>6819</v>
      </c>
      <c r="G56" s="4">
        <f t="shared" ref="G56" si="113">IFERROR(SUM(F50:F56)/SUM($B50:$B56),"-")</f>
        <v>3.7173997979991213E-2</v>
      </c>
      <c r="H56" s="4">
        <f t="shared" ref="H56" si="114">IFERROR(SUM(D50:D56)/7,"-")</f>
        <v>5.385714285714286E-2</v>
      </c>
      <c r="I56" s="4">
        <f t="shared" ref="I56" si="115">IFERROR(SUM(E50:E56)/7,"-")</f>
        <v>3.2414285714285715E-2</v>
      </c>
      <c r="J56" s="6">
        <f t="shared" ref="J56" si="116">N56</f>
        <v>3.962401493812704E-2</v>
      </c>
      <c r="K56" s="6">
        <v>4.0300000000000002E-2</v>
      </c>
      <c r="L56" s="7">
        <v>63194</v>
      </c>
      <c r="M56" s="7">
        <v>2504</v>
      </c>
      <c r="N56" s="4">
        <f t="shared" ref="N56" si="117">IFERROR(M56/L56,"-")</f>
        <v>3.962401493812704E-2</v>
      </c>
      <c r="O56" s="4">
        <f t="shared" ref="O56" si="118">IFERROR(SUM(M50:M56)/SUM(L50:L56),"-")</f>
        <v>2.9238347859037513E-2</v>
      </c>
    </row>
    <row r="57" spans="1:15" x14ac:dyDescent="0.3">
      <c r="A57" s="1">
        <f t="shared" si="54"/>
        <v>44166</v>
      </c>
      <c r="B57" s="7">
        <v>146675</v>
      </c>
      <c r="C57" s="4">
        <f t="shared" ref="C57" si="119">IFERROR(F57/B57,"-")</f>
        <v>4.9667632520879496E-2</v>
      </c>
      <c r="D57" s="6">
        <v>6.2700000000000006E-2</v>
      </c>
      <c r="E57" s="6">
        <v>4.4600000000000001E-2</v>
      </c>
      <c r="F57" s="7">
        <v>7285</v>
      </c>
      <c r="G57" s="4">
        <f t="shared" ref="G57" si="120">IFERROR(SUM(F51:F57)/SUM($B51:$B57),"-")</f>
        <v>3.9704764505928074E-2</v>
      </c>
      <c r="H57" s="4">
        <f t="shared" ref="H57" si="121">IFERROR(SUM(D51:D57)/7,"-")</f>
        <v>5.6914285714285709E-2</v>
      </c>
      <c r="I57" s="4">
        <f t="shared" ref="I57" si="122">IFERROR(SUM(E51:E57)/7,"-")</f>
        <v>3.5042857142857139E-2</v>
      </c>
      <c r="J57" s="6">
        <f t="shared" ref="J57" si="123">N57</f>
        <v>4.1181751146163958E-2</v>
      </c>
      <c r="K57" s="6">
        <v>4.1399999999999999E-2</v>
      </c>
      <c r="L57" s="7">
        <v>62382</v>
      </c>
      <c r="M57" s="7">
        <v>2569</v>
      </c>
      <c r="N57" s="4">
        <f t="shared" ref="N57" si="124">IFERROR(M57/L57,"-")</f>
        <v>4.1181751146163958E-2</v>
      </c>
      <c r="O57" s="4">
        <f t="shared" ref="O57" si="125">IFERROR(SUM(M51:M57)/SUM(L51:L57),"-")</f>
        <v>3.1186098968384621E-2</v>
      </c>
    </row>
    <row r="58" spans="1:15" x14ac:dyDescent="0.3">
      <c r="A58" s="1">
        <f t="shared" si="54"/>
        <v>44167</v>
      </c>
      <c r="B58" s="7">
        <v>193551</v>
      </c>
      <c r="C58" s="4">
        <f t="shared" ref="C58" si="126">IFERROR(F58/B58,"-")</f>
        <v>4.6359874141699085E-2</v>
      </c>
      <c r="D58" s="6">
        <v>5.8799999999999998E-2</v>
      </c>
      <c r="E58" s="6">
        <v>4.2099999999999999E-2</v>
      </c>
      <c r="F58" s="7">
        <v>8973</v>
      </c>
      <c r="G58" s="4">
        <f t="shared" ref="G58" si="127">IFERROR(SUM(F52:F58)/SUM($B52:$B58),"-")</f>
        <v>4.1238214359105463E-2</v>
      </c>
      <c r="H58" s="4">
        <f t="shared" ref="H58" si="128">IFERROR(SUM(D52:D58)/7,"-")</f>
        <v>5.7771428571428578E-2</v>
      </c>
      <c r="I58" s="4">
        <f t="shared" ref="I58" si="129">IFERROR(SUM(E52:E58)/7,"-")</f>
        <v>3.6714285714285713E-2</v>
      </c>
      <c r="J58" s="6">
        <f t="shared" ref="J58" si="130">N58</f>
        <v>4.2700349827756563E-2</v>
      </c>
      <c r="K58" s="6">
        <v>4.8000000000000001E-2</v>
      </c>
      <c r="L58" s="7">
        <v>74894</v>
      </c>
      <c r="M58" s="7">
        <v>3198</v>
      </c>
      <c r="N58" s="4">
        <f t="shared" ref="N58" si="131">IFERROR(M58/L58,"-")</f>
        <v>4.2700349827756563E-2</v>
      </c>
      <c r="O58" s="4">
        <f t="shared" ref="O58" si="132">IFERROR(SUM(M52:M58)/SUM(L52:L58),"-")</f>
        <v>3.3396429216881796E-2</v>
      </c>
    </row>
    <row r="59" spans="1:15" x14ac:dyDescent="0.3">
      <c r="A59" s="1">
        <f t="shared" si="54"/>
        <v>44168</v>
      </c>
      <c r="B59" s="7">
        <v>203440</v>
      </c>
      <c r="C59" s="4">
        <f t="shared" ref="C59" si="133">IFERROR(F59/B59,"-")</f>
        <v>4.8441801022414473E-2</v>
      </c>
      <c r="D59" s="6">
        <v>5.91E-2</v>
      </c>
      <c r="E59" s="6">
        <v>4.4900000000000002E-2</v>
      </c>
      <c r="F59" s="7">
        <v>9855</v>
      </c>
      <c r="G59" s="4">
        <f t="shared" ref="G59" si="134">IFERROR(SUM(F53:F59)/SUM($B53:$B59),"-")</f>
        <v>4.4111881495256425E-2</v>
      </c>
      <c r="H59" s="4">
        <f t="shared" ref="H59" si="135">IFERROR(SUM(D53:D59)/7,"-")</f>
        <v>5.9214285714285712E-2</v>
      </c>
      <c r="I59" s="4">
        <f t="shared" ref="I59" si="136">IFERROR(SUM(E53:E59)/7,"-")</f>
        <v>3.9300000000000002E-2</v>
      </c>
      <c r="J59" s="6">
        <f t="shared" ref="J59" si="137">N59</f>
        <v>4.0628032974188238E-2</v>
      </c>
      <c r="K59" s="6">
        <v>5.1900000000000002E-2</v>
      </c>
      <c r="L59" s="7">
        <v>81397</v>
      </c>
      <c r="M59" s="7">
        <v>3307</v>
      </c>
      <c r="N59" s="4">
        <f t="shared" ref="N59" si="138">IFERROR(M59/L59,"-")</f>
        <v>4.0628032974188238E-2</v>
      </c>
      <c r="O59" s="4">
        <f t="shared" ref="O59" si="139">IFERROR(SUM(M53:M59)/SUM(L53:L59),"-")</f>
        <v>3.6221445143988604E-2</v>
      </c>
    </row>
    <row r="60" spans="1:15" x14ac:dyDescent="0.3">
      <c r="A60" s="1">
        <f t="shared" si="54"/>
        <v>44169</v>
      </c>
      <c r="B60" s="7">
        <v>208297</v>
      </c>
      <c r="C60" s="4">
        <f t="shared" ref="C60" si="140">IFERROR(F60/B60,"-")</f>
        <v>5.4110236825302332E-2</v>
      </c>
      <c r="D60" s="6">
        <v>7.3499999999999996E-2</v>
      </c>
      <c r="E60" s="6">
        <v>4.7899999999999998E-2</v>
      </c>
      <c r="F60" s="7">
        <v>11271</v>
      </c>
      <c r="G60" s="4">
        <f t="shared" ref="G60" si="141">IFERROR(SUM(F54:F60)/SUM($B54:$B60),"-")</f>
        <v>4.7074537506649528E-2</v>
      </c>
      <c r="H60" s="4">
        <f t="shared" ref="H60" si="142">IFERROR(SUM(D54:D60)/7,"-")</f>
        <v>6.1585714285714285E-2</v>
      </c>
      <c r="I60" s="4">
        <f t="shared" ref="I60" si="143">IFERROR(SUM(E54:E60)/7,"-")</f>
        <v>4.1671428571428568E-2</v>
      </c>
      <c r="J60" s="6">
        <f t="shared" ref="J60" si="144">N60</f>
        <v>4.2928750447547438E-2</v>
      </c>
      <c r="K60" s="6">
        <v>5.4300000000000001E-2</v>
      </c>
      <c r="L60" s="7">
        <v>83790</v>
      </c>
      <c r="M60" s="7">
        <v>3597</v>
      </c>
      <c r="N60" s="4">
        <f t="shared" ref="N60" si="145">IFERROR(M60/L60,"-")</f>
        <v>4.2928750447547438E-2</v>
      </c>
      <c r="O60" s="4">
        <f t="shared" ref="O60" si="146">IFERROR(SUM(M54:M60)/SUM(L54:L60),"-")</f>
        <v>3.8874255588794995E-2</v>
      </c>
    </row>
    <row r="61" spans="1:15" x14ac:dyDescent="0.3">
      <c r="A61" s="1">
        <f t="shared" si="54"/>
        <v>44170</v>
      </c>
      <c r="B61" s="7">
        <v>215401</v>
      </c>
      <c r="C61" s="4">
        <f t="shared" ref="C61" si="147">IFERROR(F61/B61,"-")</f>
        <v>4.995798533897243E-2</v>
      </c>
      <c r="D61" s="6">
        <v>6.1699999999999998E-2</v>
      </c>
      <c r="E61" s="6">
        <v>4.5900000000000003E-2</v>
      </c>
      <c r="F61" s="7">
        <v>10761</v>
      </c>
      <c r="G61" s="4">
        <f t="shared" ref="G61" si="148">IFERROR(SUM(F55:F61)/SUM($B55:$B61),"-")</f>
        <v>4.843293882659238E-2</v>
      </c>
      <c r="H61" s="4">
        <f t="shared" ref="H61" si="149">IFERROR(SUM(D55:D61)/7,"-")</f>
        <v>6.2328571428571421E-2</v>
      </c>
      <c r="I61" s="4">
        <f t="shared" ref="I61" si="150">IFERROR(SUM(E55:E61)/7,"-")</f>
        <v>4.3299999999999998E-2</v>
      </c>
      <c r="J61" s="6">
        <f t="shared" ref="J61" si="151">N61</f>
        <v>3.8274165827060988E-2</v>
      </c>
      <c r="K61" s="6">
        <v>0.05</v>
      </c>
      <c r="L61" s="7">
        <v>84365</v>
      </c>
      <c r="M61" s="7">
        <v>3229</v>
      </c>
      <c r="N61" s="4">
        <f t="shared" ref="N61" si="152">IFERROR(M61/L61,"-")</f>
        <v>3.8274165827060988E-2</v>
      </c>
      <c r="O61" s="4">
        <f t="shared" ref="O61" si="153">IFERROR(SUM(M55:M61)/SUM(L55:L61),"-")</f>
        <v>3.9999922697994593E-2</v>
      </c>
    </row>
    <row r="62" spans="1:15" x14ac:dyDescent="0.3">
      <c r="A62" s="1">
        <f t="shared" si="54"/>
        <v>44171</v>
      </c>
      <c r="B62" s="7">
        <v>205832</v>
      </c>
      <c r="C62" s="4">
        <f t="shared" ref="C62" si="154">IFERROR(F62/B62,"-")</f>
        <v>4.7135528003420267E-2</v>
      </c>
      <c r="D62" s="6">
        <v>6.2199999999999998E-2</v>
      </c>
      <c r="E62" s="6">
        <v>4.24E-2</v>
      </c>
      <c r="F62" s="7">
        <v>9702</v>
      </c>
      <c r="G62" s="4">
        <f t="shared" ref="G62" si="155">IFERROR(SUM(F56:F62)/SUM($B56:$B62),"-")</f>
        <v>4.8908990523155116E-2</v>
      </c>
      <c r="H62" s="4">
        <f t="shared" ref="H62" si="156">IFERROR(SUM(D56:D62)/7,"-")</f>
        <v>6.2885714285714281E-2</v>
      </c>
      <c r="I62" s="4">
        <f t="shared" ref="I62" si="157">IFERROR(SUM(E56:E62)/7,"-")</f>
        <v>4.3999999999999997E-2</v>
      </c>
      <c r="J62" s="6">
        <f t="shared" ref="J62" si="158">N62</f>
        <v>3.621057019778591E-2</v>
      </c>
      <c r="K62" s="6">
        <v>5.1200000000000002E-2</v>
      </c>
      <c r="L62" s="7">
        <v>86356</v>
      </c>
      <c r="M62" s="7">
        <v>3127</v>
      </c>
      <c r="N62" s="4">
        <f t="shared" ref="N62" si="159">IFERROR(M62/L62,"-")</f>
        <v>3.621057019778591E-2</v>
      </c>
      <c r="O62" s="4">
        <f t="shared" ref="O62" si="160">IFERROR(SUM(M56:M62)/SUM(L56:L62),"-")</f>
        <v>4.0141467397991716E-2</v>
      </c>
    </row>
    <row r="63" spans="1:15" x14ac:dyDescent="0.3">
      <c r="A63" s="1">
        <f t="shared" si="54"/>
        <v>44172</v>
      </c>
      <c r="B63" s="7">
        <v>152287</v>
      </c>
      <c r="C63" s="4">
        <f t="shared" ref="C63" si="161">IFERROR(F63/B63,"-")</f>
        <v>4.7948938517404636E-2</v>
      </c>
      <c r="D63" s="6">
        <v>6.5699999999999995E-2</v>
      </c>
      <c r="E63" s="6">
        <v>4.2700000000000002E-2</v>
      </c>
      <c r="F63" s="7">
        <v>7302</v>
      </c>
      <c r="G63" s="4">
        <f t="shared" ref="G63" si="162">IFERROR(SUM(F57:F63)/SUM($B57:$B63),"-")</f>
        <v>4.9151139622311261E-2</v>
      </c>
      <c r="H63" s="4">
        <f t="shared" ref="H63" si="163">IFERROR(SUM(D57:D63)/7,"-")</f>
        <v>6.3385714285714281E-2</v>
      </c>
      <c r="I63" s="4">
        <f t="shared" ref="I63" si="164">IFERROR(SUM(E57:E63)/7,"-")</f>
        <v>4.4357142857142859E-2</v>
      </c>
      <c r="J63" s="6">
        <f t="shared" ref="J63" si="165">N63</f>
        <v>4.1897748280146682E-2</v>
      </c>
      <c r="K63" s="6">
        <v>4.9799999999999997E-2</v>
      </c>
      <c r="L63" s="7">
        <v>65994</v>
      </c>
      <c r="M63" s="7">
        <v>2765</v>
      </c>
      <c r="N63" s="4">
        <f t="shared" ref="N63" si="166">IFERROR(M63/L63,"-")</f>
        <v>4.1897748280146682E-2</v>
      </c>
      <c r="O63" s="4">
        <f t="shared" ref="O63" si="167">IFERROR(SUM(M57:M63)/SUM(L57:L63),"-")</f>
        <v>4.0417079331871851E-2</v>
      </c>
    </row>
    <row r="64" spans="1:15" x14ac:dyDescent="0.3">
      <c r="A64" s="1">
        <f t="shared" si="54"/>
        <v>44173</v>
      </c>
      <c r="B64" s="7">
        <v>162464</v>
      </c>
      <c r="C64" s="4">
        <f t="shared" ref="C64" si="168">IFERROR(F64/B64,"-")</f>
        <v>5.7458883198739416E-2</v>
      </c>
      <c r="D64" s="6" t="s">
        <v>4</v>
      </c>
      <c r="E64" s="6" t="s">
        <v>4</v>
      </c>
      <c r="F64" s="7">
        <v>9335</v>
      </c>
      <c r="G64" s="4">
        <f t="shared" ref="G64" si="169">IFERROR(SUM(F58:F64)/SUM($B58:$B64),"-")</f>
        <v>5.0100948949951984E-2</v>
      </c>
      <c r="H64" s="9">
        <f>IFERROR(SUM(D58:D64)/COUNT(D58:D64),"-")</f>
        <v>6.3499999999999987E-2</v>
      </c>
      <c r="I64" s="9">
        <f t="shared" ref="I64:I67" si="170">IFERROR(SUM(E58:E64)/COUNT(E58:E64),"-")</f>
        <v>4.4316666666666664E-2</v>
      </c>
      <c r="J64" s="6">
        <f t="shared" ref="J64" si="171">N64</f>
        <v>4.7396025909644909E-2</v>
      </c>
      <c r="K64" s="6">
        <v>4.9399999999999999E-2</v>
      </c>
      <c r="L64" s="7">
        <v>73023</v>
      </c>
      <c r="M64" s="7">
        <v>3461</v>
      </c>
      <c r="N64" s="4">
        <f t="shared" ref="N64" si="172">IFERROR(M64/L64,"-")</f>
        <v>4.7396025909644909E-2</v>
      </c>
      <c r="O64" s="4">
        <f t="shared" ref="O64" si="173">IFERROR(SUM(M58:M64)/SUM(L58:L64),"-")</f>
        <v>4.1257213737611834E-2</v>
      </c>
    </row>
    <row r="65" spans="1:15" x14ac:dyDescent="0.3">
      <c r="A65" s="1">
        <f t="shared" si="54"/>
        <v>44174</v>
      </c>
      <c r="B65" s="7">
        <v>194595</v>
      </c>
      <c r="C65" s="4">
        <f t="shared" ref="C65" si="174">IFERROR(F65/B65,"-")</f>
        <v>5.4472108738662352E-2</v>
      </c>
      <c r="D65" s="6">
        <v>7.0800000000000002E-2</v>
      </c>
      <c r="E65" s="6">
        <v>4.8599999999999997E-2</v>
      </c>
      <c r="F65" s="7">
        <v>10600</v>
      </c>
      <c r="G65" s="4">
        <f t="shared" ref="G65" si="175">IFERROR(SUM(F59:F65)/SUM($B59:$B65),"-")</f>
        <v>5.1274066613226692E-2</v>
      </c>
      <c r="H65" s="9">
        <f t="shared" ref="H65:H67" si="176">IFERROR(SUM(D59:D65)/COUNT(D59:D65),"-")</f>
        <v>6.5500000000000003E-2</v>
      </c>
      <c r="I65" s="9">
        <f t="shared" si="170"/>
        <v>4.5399999999999996E-2</v>
      </c>
      <c r="J65" s="6">
        <f t="shared" ref="J65" si="177">N65</f>
        <v>4.1242794634689356E-2</v>
      </c>
      <c r="K65" s="6">
        <v>4.8099999999999997E-2</v>
      </c>
      <c r="L65" s="7">
        <v>90731</v>
      </c>
      <c r="M65" s="7">
        <v>3742</v>
      </c>
      <c r="N65" s="4">
        <f t="shared" ref="N65" si="178">IFERROR(M65/L65,"-")</f>
        <v>4.1242794634689356E-2</v>
      </c>
      <c r="O65" s="4">
        <f t="shared" ref="O65" si="179">IFERROR(SUM(M59:M65)/SUM(L59:L65),"-")</f>
        <v>4.1063826778112496E-2</v>
      </c>
    </row>
    <row r="66" spans="1:15" x14ac:dyDescent="0.3">
      <c r="A66" s="1">
        <f t="shared" si="54"/>
        <v>44175</v>
      </c>
      <c r="B66" s="7">
        <v>197406</v>
      </c>
      <c r="C66" s="4">
        <f t="shared" ref="C66" si="180">IFERROR(F66/B66,"-")</f>
        <v>5.1558716553701506E-2</v>
      </c>
      <c r="D66" s="6" t="s">
        <v>4</v>
      </c>
      <c r="E66" s="6" t="s">
        <v>4</v>
      </c>
      <c r="F66" s="7">
        <v>10178</v>
      </c>
      <c r="G66" s="4">
        <f t="shared" ref="G66" si="181">IFERROR(SUM(F60:F66)/SUM($B60:$B66),"-")</f>
        <v>5.1747310822116886E-2</v>
      </c>
      <c r="H66" s="9">
        <f t="shared" si="176"/>
        <v>6.6779999999999992E-2</v>
      </c>
      <c r="I66" s="9">
        <f t="shared" si="170"/>
        <v>4.5499999999999999E-2</v>
      </c>
      <c r="J66" s="6">
        <f t="shared" ref="J66" si="182">N66</f>
        <v>4.0197528508039503E-2</v>
      </c>
      <c r="K66" s="6">
        <v>5.3199999999999997E-2</v>
      </c>
      <c r="L66" s="7">
        <v>83836</v>
      </c>
      <c r="M66" s="7">
        <v>3370</v>
      </c>
      <c r="N66" s="4">
        <f t="shared" ref="N66" si="183">IFERROR(M66/L66,"-")</f>
        <v>4.0197528508039503E-2</v>
      </c>
      <c r="O66" s="4">
        <f t="shared" ref="O66" si="184">IFERROR(SUM(M60:M66)/SUM(L60:L66),"-")</f>
        <v>4.0998424559272655E-2</v>
      </c>
    </row>
    <row r="67" spans="1:15" x14ac:dyDescent="0.3">
      <c r="A67" s="1">
        <f t="shared" si="54"/>
        <v>44176</v>
      </c>
      <c r="B67" s="7">
        <v>212672</v>
      </c>
      <c r="C67" s="4">
        <f t="shared" ref="C67" si="185">IFERROR(F67/B67,"-")</f>
        <v>4.9818499849533557E-2</v>
      </c>
      <c r="D67" s="6">
        <v>6.8199999999999997E-2</v>
      </c>
      <c r="E67" s="6">
        <v>4.5499999999999999E-2</v>
      </c>
      <c r="F67" s="7">
        <v>10595</v>
      </c>
      <c r="G67" s="4">
        <f t="shared" ref="G67" si="186">IFERROR(SUM(F61:F67)/SUM($B61:$B67),"-")</f>
        <v>5.1074212121370345E-2</v>
      </c>
      <c r="H67" s="9">
        <f t="shared" si="176"/>
        <v>6.5719999999999987E-2</v>
      </c>
      <c r="I67" s="9">
        <f t="shared" si="170"/>
        <v>4.5020000000000004E-2</v>
      </c>
      <c r="J67" s="6">
        <f t="shared" ref="J67" si="187">N67</f>
        <v>3.8441659871133724E-2</v>
      </c>
      <c r="K67" s="6">
        <v>5.3499999999999999E-2</v>
      </c>
      <c r="L67" s="7">
        <v>87067</v>
      </c>
      <c r="M67" s="7">
        <v>3347</v>
      </c>
      <c r="N67" s="4">
        <f t="shared" ref="N67" si="188">IFERROR(M67/L67,"-")</f>
        <v>3.8441659871133724E-2</v>
      </c>
      <c r="O67" s="4">
        <f t="shared" ref="O67" si="189">IFERROR(SUM(M61:M67)/SUM(L61:L67),"-")</f>
        <v>4.03257422484826E-2</v>
      </c>
    </row>
    <row r="68" spans="1:15" x14ac:dyDescent="0.3">
      <c r="A68" s="1">
        <f t="shared" si="54"/>
        <v>44177</v>
      </c>
      <c r="B68" s="7">
        <v>242927</v>
      </c>
      <c r="C68" s="4">
        <f t="shared" ref="C68" si="190">IFERROR(F68/B68,"-")</f>
        <v>4.5812116397106951E-2</v>
      </c>
      <c r="D68" s="6" t="s">
        <v>4</v>
      </c>
      <c r="E68" s="6" t="s">
        <v>4</v>
      </c>
      <c r="F68" s="7">
        <v>11129</v>
      </c>
      <c r="G68" s="4">
        <f t="shared" ref="G68" si="191">IFERROR(SUM(F62:F68)/SUM($B62:$B68),"-")</f>
        <v>5.031563760111038E-2</v>
      </c>
      <c r="H68" s="9">
        <f t="shared" ref="H68" si="192">IFERROR(SUM(D62:D68)/COUNT(D62:D68),"-")</f>
        <v>6.6724999999999993E-2</v>
      </c>
      <c r="I68" s="9">
        <f t="shared" ref="I68" si="193">IFERROR(SUM(E62:E68)/COUNT(E62:E68),"-")</f>
        <v>4.4800000000000006E-2</v>
      </c>
      <c r="J68" s="6">
        <f t="shared" ref="J68" si="194">N68</f>
        <v>3.6574167600227726E-2</v>
      </c>
      <c r="K68" s="6">
        <v>6.2600000000000003E-2</v>
      </c>
      <c r="L68" s="7">
        <v>108902</v>
      </c>
      <c r="M68" s="7">
        <v>3983</v>
      </c>
      <c r="N68" s="4">
        <f t="shared" ref="N68" si="195">IFERROR(M68/L68,"-")</f>
        <v>3.6574167600227726E-2</v>
      </c>
      <c r="O68" s="4">
        <f t="shared" ref="O68" si="196">IFERROR(SUM(M62:M68)/SUM(L62:L68),"-")</f>
        <v>3.9930593429533701E-2</v>
      </c>
    </row>
    <row r="69" spans="1:15" x14ac:dyDescent="0.3">
      <c r="A69" s="1">
        <f t="shared" si="54"/>
        <v>44178</v>
      </c>
      <c r="B69" s="7">
        <v>205250</v>
      </c>
      <c r="C69" s="4">
        <f t="shared" ref="C69" si="197">IFERROR(F69/B69,"-")</f>
        <v>4.9666260657734468E-2</v>
      </c>
      <c r="D69" s="6" t="s">
        <v>4</v>
      </c>
      <c r="E69" s="6" t="s">
        <v>4</v>
      </c>
      <c r="F69" s="7">
        <v>10194</v>
      </c>
      <c r="G69" s="4">
        <f t="shared" ref="G69" si="198">IFERROR(SUM(F63:F69)/SUM($B63:$B69),"-")</f>
        <v>5.0696804111725571E-2</v>
      </c>
      <c r="H69" s="9">
        <f t="shared" ref="H69" si="199">IFERROR(SUM(D63:D69)/COUNT(D63:D69),"-")</f>
        <v>6.8233333333333326E-2</v>
      </c>
      <c r="I69" s="9">
        <f t="shared" ref="I69" si="200">IFERROR(SUM(E63:E69)/COUNT(E63:E69),"-")</f>
        <v>4.5599999999999995E-2</v>
      </c>
      <c r="J69" s="6">
        <f t="shared" ref="J69" si="201">N69</f>
        <v>3.7585535465924899E-2</v>
      </c>
      <c r="K69" s="6">
        <v>5.5300000000000002E-2</v>
      </c>
      <c r="L69" s="7">
        <v>89875</v>
      </c>
      <c r="M69" s="7">
        <v>3378</v>
      </c>
      <c r="N69" s="4">
        <f t="shared" ref="N69" si="202">IFERROR(M69/L69,"-")</f>
        <v>3.7585535465924899E-2</v>
      </c>
      <c r="O69" s="4">
        <f t="shared" ref="O69" si="203">IFERROR(SUM(M63:M69)/SUM(L63:L69),"-")</f>
        <v>4.011490954710157E-2</v>
      </c>
    </row>
    <row r="70" spans="1:15" x14ac:dyDescent="0.3">
      <c r="A70" s="1">
        <f t="shared" si="54"/>
        <v>44179</v>
      </c>
      <c r="B70" s="7">
        <v>159844</v>
      </c>
      <c r="C70" s="4">
        <f t="shared" ref="C70" si="204">IFERROR(F70/B70,"-")</f>
        <v>5.6580165661519979E-2</v>
      </c>
      <c r="D70" s="6">
        <v>7.0800000000000002E-2</v>
      </c>
      <c r="E70" s="6">
        <v>5.21E-2</v>
      </c>
      <c r="F70" s="7">
        <v>9044</v>
      </c>
      <c r="G70" s="4">
        <f t="shared" ref="G70" si="205">IFERROR(SUM(F64:F70)/SUM($B64:$B70),"-")</f>
        <v>5.1684970017990661E-2</v>
      </c>
      <c r="H70" s="9">
        <f t="shared" ref="H70" si="206">IFERROR(SUM(D64:D70)/COUNT(D64:D70),"-")</f>
        <v>6.9933333333333333E-2</v>
      </c>
      <c r="I70" s="9">
        <f t="shared" ref="I70" si="207">IFERROR(SUM(E64:E70)/COUNT(E64:E70),"-")</f>
        <v>4.873333333333333E-2</v>
      </c>
      <c r="J70" s="6">
        <f t="shared" ref="J70" si="208">N70</f>
        <v>4.4509426476422788E-2</v>
      </c>
      <c r="K70" s="6">
        <v>5.5E-2</v>
      </c>
      <c r="L70" s="7">
        <v>68053</v>
      </c>
      <c r="M70" s="7">
        <v>3029</v>
      </c>
      <c r="N70" s="4">
        <f t="shared" ref="N70" si="209">IFERROR(M70/L70,"-")</f>
        <v>4.4509426476422788E-2</v>
      </c>
      <c r="O70" s="4">
        <f t="shared" ref="O70" si="210">IFERROR(SUM(M64:M70)/SUM(L64:L70),"-")</f>
        <v>4.0416501104762033E-2</v>
      </c>
    </row>
    <row r="71" spans="1:15" x14ac:dyDescent="0.3">
      <c r="A71" s="1">
        <f t="shared" si="54"/>
        <v>44180</v>
      </c>
      <c r="B71" s="7">
        <v>194188</v>
      </c>
      <c r="C71" s="4">
        <f t="shared" ref="C71" si="211">IFERROR(F71/B71,"-")</f>
        <v>5.331431396378767E-2</v>
      </c>
      <c r="D71" s="6" t="s">
        <v>4</v>
      </c>
      <c r="E71" s="6" t="s">
        <v>4</v>
      </c>
      <c r="F71" s="7">
        <v>10353</v>
      </c>
      <c r="G71" s="4">
        <f t="shared" ref="G71" si="212">IFERROR(SUM(F65:F71)/SUM($B65:$B71),"-")</f>
        <v>5.1243103543865083E-2</v>
      </c>
      <c r="H71" s="9">
        <f t="shared" ref="H71" si="213">IFERROR(SUM(D65:D71)/COUNT(D65:D71),"-")</f>
        <v>6.9933333333333333E-2</v>
      </c>
      <c r="I71" s="9">
        <f t="shared" ref="I71" si="214">IFERROR(SUM(E65:E71)/COUNT(E65:E71),"-")</f>
        <v>4.873333333333333E-2</v>
      </c>
      <c r="J71" s="6">
        <f t="shared" ref="J71" si="215">N71</f>
        <v>4.5619092679599044E-2</v>
      </c>
      <c r="K71" s="6">
        <v>5.5100000000000003E-2</v>
      </c>
      <c r="L71" s="7">
        <v>90883</v>
      </c>
      <c r="M71" s="7">
        <v>4146</v>
      </c>
      <c r="N71" s="4">
        <f t="shared" ref="N71" si="216">IFERROR(M71/L71,"-")</f>
        <v>4.5619092679599044E-2</v>
      </c>
      <c r="O71" s="4">
        <f t="shared" ref="O71" si="217">IFERROR(SUM(M65:M71)/SUM(L65:L71),"-")</f>
        <v>4.0357021185216044E-2</v>
      </c>
    </row>
    <row r="72" spans="1:15" x14ac:dyDescent="0.3">
      <c r="A72" s="1">
        <f t="shared" si="54"/>
        <v>44181</v>
      </c>
      <c r="B72" s="7">
        <v>160947</v>
      </c>
      <c r="C72" s="4">
        <f t="shared" ref="C72" si="218">IFERROR(F72/B72,"-")</f>
        <v>6.2119828266447963E-2</v>
      </c>
      <c r="D72" s="6">
        <v>7.1099999999999997E-2</v>
      </c>
      <c r="E72" s="6">
        <v>5.8599999999999999E-2</v>
      </c>
      <c r="F72" s="7">
        <v>9998</v>
      </c>
      <c r="G72" s="4">
        <f t="shared" ref="G72" si="219">IFERROR(SUM(F66:F72)/SUM($B66:$B72),"-")</f>
        <v>5.2060318925980571E-2</v>
      </c>
      <c r="H72" s="9">
        <f t="shared" ref="H72" si="220">IFERROR(SUM(D66:D72)/COUNT(D66:D72),"-")</f>
        <v>7.0033333333333336E-2</v>
      </c>
      <c r="I72" s="9">
        <f t="shared" ref="I72" si="221">IFERROR(SUM(E66:E72)/COUNT(E66:E72),"-")</f>
        <v>5.2066666666666671E-2</v>
      </c>
      <c r="J72" s="6">
        <f t="shared" ref="J72" si="222">N72</f>
        <v>4.9906716417910446E-2</v>
      </c>
      <c r="K72" s="6">
        <v>5.7099999999999998E-2</v>
      </c>
      <c r="L72" s="7">
        <v>70752</v>
      </c>
      <c r="M72" s="7">
        <v>3531</v>
      </c>
      <c r="N72" s="4">
        <f t="shared" ref="N72" si="223">IFERROR(M72/L72,"-")</f>
        <v>4.9906716417910446E-2</v>
      </c>
      <c r="O72" s="4">
        <f t="shared" ref="O72" si="224">IFERROR(SUM(M66:M72)/SUM(L66:L72),"-")</f>
        <v>4.1350222234086569E-2</v>
      </c>
    </row>
    <row r="73" spans="1:15" x14ac:dyDescent="0.3">
      <c r="A73" s="1">
        <f t="shared" si="54"/>
        <v>44182</v>
      </c>
      <c r="B73" s="7">
        <v>202772</v>
      </c>
      <c r="C73" s="4">
        <f t="shared" ref="C73" si="225">IFERROR(F73/B73,"-")</f>
        <v>5.382399936874914E-2</v>
      </c>
      <c r="D73" s="6" t="s">
        <v>4</v>
      </c>
      <c r="E73" s="6" t="s">
        <v>4</v>
      </c>
      <c r="F73" s="7">
        <v>10914</v>
      </c>
      <c r="G73" s="4">
        <f t="shared" ref="G73" si="226">IFERROR(SUM(F67:F73)/SUM($B67:$B73),"-")</f>
        <v>5.2391556651675615E-2</v>
      </c>
      <c r="H73" s="9">
        <f t="shared" ref="H73" si="227">IFERROR(SUM(D67:D73)/COUNT(D67:D73),"-")</f>
        <v>7.0033333333333336E-2</v>
      </c>
      <c r="I73" s="9">
        <f t="shared" ref="I73" si="228">IFERROR(SUM(E67:E73)/COUNT(E67:E73),"-")</f>
        <v>5.2066666666666671E-2</v>
      </c>
      <c r="J73" s="6">
        <f t="shared" ref="J73" si="229">N73</f>
        <v>4.1930635838150286E-2</v>
      </c>
      <c r="K73" s="6">
        <v>0.06</v>
      </c>
      <c r="L73" s="7">
        <v>86500</v>
      </c>
      <c r="M73" s="7">
        <v>3627</v>
      </c>
      <c r="N73" s="4">
        <f t="shared" ref="N73" si="230">IFERROR(M73/L73,"-")</f>
        <v>4.1930635838150286E-2</v>
      </c>
      <c r="O73" s="4">
        <f t="shared" ref="O73" si="231">IFERROR(SUM(M67:M73)/SUM(L67:L73),"-")</f>
        <v>4.159413453105483E-2</v>
      </c>
    </row>
    <row r="74" spans="1:15" x14ac:dyDescent="0.3">
      <c r="A74" s="1">
        <f t="shared" si="54"/>
        <v>44183</v>
      </c>
      <c r="B74" s="7">
        <v>249385</v>
      </c>
      <c r="C74" s="4">
        <f t="shared" ref="C74" si="232">IFERROR(F74/B74,"-")</f>
        <v>5.0913246586603046E-2</v>
      </c>
      <c r="D74" s="6">
        <v>6.4699999999999994E-2</v>
      </c>
      <c r="E74" s="6">
        <v>4.5999999999999999E-2</v>
      </c>
      <c r="F74" s="7">
        <v>12697</v>
      </c>
      <c r="G74" s="4">
        <f t="shared" ref="G74" si="233">IFERROR(SUM(F68:F74)/SUM($B68:$B74),"-")</f>
        <v>5.251771162986562E-2</v>
      </c>
      <c r="H74" s="9">
        <f t="shared" ref="H74" si="234">IFERROR(SUM(D68:D74)/COUNT(D68:D74),"-")</f>
        <v>6.8866666666666673E-2</v>
      </c>
      <c r="I74" s="9">
        <f t="shared" ref="I74" si="235">IFERROR(SUM(E68:E74)/COUNT(E68:E74),"-")</f>
        <v>5.2233333333333333E-2</v>
      </c>
      <c r="J74" s="6">
        <f t="shared" ref="J74" si="236">N74</f>
        <v>3.8235669060468276E-2</v>
      </c>
      <c r="K74" s="6">
        <v>6.1600000000000002E-2</v>
      </c>
      <c r="L74" s="7">
        <v>117665</v>
      </c>
      <c r="M74" s="7">
        <v>4499</v>
      </c>
      <c r="N74" s="4">
        <f t="shared" ref="N74" si="237">IFERROR(M74/L74,"-")</f>
        <v>3.8235669060468276E-2</v>
      </c>
      <c r="O74" s="4">
        <f t="shared" ref="O74" si="238">IFERROR(SUM(M68:M74)/SUM(L68:L74),"-")</f>
        <v>4.1403347928489008E-2</v>
      </c>
    </row>
    <row r="75" spans="1:15" x14ac:dyDescent="0.3">
      <c r="A75" s="1">
        <f t="shared" si="54"/>
        <v>44184</v>
      </c>
      <c r="B75" s="7">
        <v>191476</v>
      </c>
      <c r="C75" s="4">
        <f t="shared" ref="C75" si="239">IFERROR(F75/B75,"-")</f>
        <v>5.1802836909064322E-2</v>
      </c>
      <c r="D75" s="6" t="s">
        <v>4</v>
      </c>
      <c r="E75" s="6" t="s">
        <v>4</v>
      </c>
      <c r="F75" s="7">
        <v>9919</v>
      </c>
      <c r="G75" s="4">
        <f t="shared" ref="G75" si="240">IFERROR(SUM(F69:F75)/SUM($B69:$B75),"-")</f>
        <v>5.3611729045900537E-2</v>
      </c>
      <c r="H75" s="9">
        <f t="shared" ref="H75" si="241">IFERROR(SUM(D69:D75)/COUNT(D69:D75),"-")</f>
        <v>6.8866666666666673E-2</v>
      </c>
      <c r="I75" s="9">
        <f t="shared" ref="I75" si="242">IFERROR(SUM(E69:E75)/COUNT(E69:E75),"-")</f>
        <v>5.2233333333333333E-2</v>
      </c>
      <c r="J75" s="6">
        <f t="shared" ref="J75" si="243">N75</f>
        <v>4.103287536800785E-2</v>
      </c>
      <c r="K75" s="6">
        <v>6.2199999999999998E-2</v>
      </c>
      <c r="L75" s="7">
        <v>81520</v>
      </c>
      <c r="M75" s="7">
        <v>3345</v>
      </c>
      <c r="N75" s="4">
        <f t="shared" ref="N75" si="244">IFERROR(M75/L75,"-")</f>
        <v>4.103287536800785E-2</v>
      </c>
      <c r="O75" s="4">
        <f t="shared" ref="O75" si="245">IFERROR(SUM(M69:M75)/SUM(L69:L75),"-")</f>
        <v>4.222236174262451E-2</v>
      </c>
    </row>
    <row r="76" spans="1:15" x14ac:dyDescent="0.3">
      <c r="A76" s="1">
        <f t="shared" si="54"/>
        <v>44185</v>
      </c>
      <c r="B76" s="7">
        <v>197251</v>
      </c>
      <c r="C76" s="4">
        <f t="shared" ref="C76" si="246">IFERROR(F76/B76,"-")</f>
        <v>5.047883153951057E-2</v>
      </c>
      <c r="D76" s="6" t="s">
        <v>4</v>
      </c>
      <c r="E76" s="6" t="s">
        <v>4</v>
      </c>
      <c r="F76" s="7">
        <v>9957</v>
      </c>
      <c r="G76" s="4">
        <f t="shared" ref="G76" si="247">IFERROR(SUM(F70:F76)/SUM($B70:$B76),"-")</f>
        <v>5.3753218429885619E-2</v>
      </c>
      <c r="H76" s="9">
        <f t="shared" ref="H76" si="248">IFERROR(SUM(D70:D76)/COUNT(D70:D76),"-")</f>
        <v>6.8866666666666673E-2</v>
      </c>
      <c r="I76" s="9">
        <f t="shared" ref="I76" si="249">IFERROR(SUM(E70:E76)/COUNT(E70:E76),"-")</f>
        <v>5.2233333333333333E-2</v>
      </c>
      <c r="J76" s="6">
        <f t="shared" ref="J76" si="250">N76</f>
        <v>3.8458346670460337E-2</v>
      </c>
      <c r="K76" s="6">
        <v>6.25E-2</v>
      </c>
      <c r="L76" s="7">
        <v>84351</v>
      </c>
      <c r="M76" s="7">
        <v>3244</v>
      </c>
      <c r="N76" s="4">
        <f t="shared" ref="N76" si="251">IFERROR(M76/L76,"-")</f>
        <v>3.8458346670460337E-2</v>
      </c>
      <c r="O76" s="4">
        <f t="shared" ref="O76" si="252">IFERROR(SUM(M70:M76)/SUM(L70:L76),"-")</f>
        <v>4.2387831735931865E-2</v>
      </c>
    </row>
    <row r="77" spans="1:15" x14ac:dyDescent="0.3">
      <c r="A77" s="1">
        <f t="shared" si="54"/>
        <v>44186</v>
      </c>
      <c r="B77" s="7">
        <v>156510</v>
      </c>
      <c r="C77" s="4">
        <f t="shared" ref="C77" si="253">IFERROR(F77/B77,"-")</f>
        <v>5.7549038400102233E-2</v>
      </c>
      <c r="D77" s="6">
        <v>7.1599999999999997E-2</v>
      </c>
      <c r="E77" s="6">
        <v>5.28E-2</v>
      </c>
      <c r="F77" s="7">
        <v>9007</v>
      </c>
      <c r="G77" s="4">
        <f t="shared" ref="G77" si="254">IFERROR(SUM(F71:F77)/SUM($B71:$B77),"-")</f>
        <v>5.3858364589594754E-2</v>
      </c>
      <c r="H77" s="9">
        <f t="shared" ref="H77" si="255">IFERROR(SUM(D71:D77)/COUNT(D71:D77),"-")</f>
        <v>6.9133333333333324E-2</v>
      </c>
      <c r="I77" s="9">
        <f t="shared" ref="I77" si="256">IFERROR(SUM(E71:E77)/COUNT(E71:E77),"-")</f>
        <v>5.2466666666666661E-2</v>
      </c>
      <c r="J77" s="6">
        <f t="shared" ref="J77" si="257">N77</f>
        <v>4.7867611208305849E-2</v>
      </c>
      <c r="K77" s="6">
        <v>6.0499999999999998E-2</v>
      </c>
      <c r="L77" s="7">
        <v>69734</v>
      </c>
      <c r="M77" s="7">
        <v>3338</v>
      </c>
      <c r="N77" s="4">
        <f t="shared" ref="N77" si="258">IFERROR(M77/L77,"-")</f>
        <v>4.7867611208305849E-2</v>
      </c>
      <c r="O77" s="4">
        <f t="shared" ref="O77" si="259">IFERROR(SUM(M71:M77)/SUM(L71:L77),"-")</f>
        <v>4.2783149458351696E-2</v>
      </c>
    </row>
    <row r="78" spans="1:15" x14ac:dyDescent="0.3">
      <c r="A78" s="1">
        <f t="shared" si="54"/>
        <v>44187</v>
      </c>
      <c r="B78" s="7">
        <v>164868</v>
      </c>
      <c r="C78" s="4">
        <f t="shared" ref="C78" si="260">IFERROR(F78/B78,"-")</f>
        <v>5.8931994080112578E-2</v>
      </c>
      <c r="D78" s="6">
        <v>6.8099999999999994E-2</v>
      </c>
      <c r="E78" s="6">
        <v>5.5800000000000002E-2</v>
      </c>
      <c r="F78" s="7">
        <v>9716</v>
      </c>
      <c r="G78" s="4">
        <f t="shared" ref="G78" si="261">IFERROR(SUM(F72:F78)/SUM($B72:$B78),"-")</f>
        <v>5.4570366434932051E-2</v>
      </c>
      <c r="H78" s="9">
        <f t="shared" ref="H78" si="262">IFERROR(SUM(D72:D78)/COUNT(D72:D78),"-")</f>
        <v>6.8874999999999992E-2</v>
      </c>
      <c r="I78" s="9">
        <f t="shared" ref="I78" si="263">IFERROR(SUM(E72:E78)/COUNT(E72:E78),"-")</f>
        <v>5.33E-2</v>
      </c>
      <c r="J78" s="6">
        <f t="shared" ref="J78" si="264">N78</f>
        <v>4.8727529080014098E-2</v>
      </c>
      <c r="K78" s="6">
        <v>5.8799999999999998E-2</v>
      </c>
      <c r="L78" s="7">
        <v>70925</v>
      </c>
      <c r="M78" s="7">
        <v>3456</v>
      </c>
      <c r="N78" s="4">
        <f t="shared" ref="N78" si="265">IFERROR(M78/L78,"-")</f>
        <v>4.8727529080014098E-2</v>
      </c>
      <c r="O78" s="4">
        <f t="shared" ref="O78" si="266">IFERROR(SUM(M72:M78)/SUM(L72:L78),"-")</f>
        <v>4.3064974107700271E-2</v>
      </c>
    </row>
    <row r="79" spans="1:15" x14ac:dyDescent="0.3">
      <c r="A79" s="1">
        <f t="shared" si="54"/>
        <v>44188</v>
      </c>
      <c r="B79" s="7">
        <v>204361</v>
      </c>
      <c r="C79" s="4">
        <f t="shared" ref="C79" si="267">IFERROR(F79/B79,"-")</f>
        <v>5.8411340715694288E-2</v>
      </c>
      <c r="D79" s="6">
        <v>7.0900000000000005E-2</v>
      </c>
      <c r="E79" s="6">
        <v>5.3699999999999998E-2</v>
      </c>
      <c r="F79" s="7">
        <v>11937</v>
      </c>
      <c r="G79" s="4">
        <f t="shared" ref="G79" si="268">IFERROR(SUM(F73:F79)/SUM($B73:$B79),"-")</f>
        <v>5.4255635972759127E-2</v>
      </c>
      <c r="H79" s="9">
        <f t="shared" ref="H79" si="269">IFERROR(SUM(D73:D79)/COUNT(D73:D79),"-")</f>
        <v>6.8824999999999997E-2</v>
      </c>
      <c r="I79" s="9">
        <f t="shared" ref="I79" si="270">IFERROR(SUM(E73:E79)/COUNT(E73:E79),"-")</f>
        <v>5.2075000000000003E-2</v>
      </c>
      <c r="J79" s="6">
        <f t="shared" ref="J79" si="271">N79</f>
        <v>4.6406740809915949E-2</v>
      </c>
      <c r="K79" s="6">
        <v>6.1899999999999997E-2</v>
      </c>
      <c r="L79" s="7">
        <v>94232</v>
      </c>
      <c r="M79" s="7">
        <v>4373</v>
      </c>
      <c r="N79" s="4">
        <f t="shared" ref="N79" si="272">IFERROR(M79/L79,"-")</f>
        <v>4.6406740809915949E-2</v>
      </c>
      <c r="O79" s="4">
        <f t="shared" ref="O79" si="273">IFERROR(SUM(M73:M79)/SUM(L73:L79),"-")</f>
        <v>4.2785327816414212E-2</v>
      </c>
    </row>
    <row r="80" spans="1:15" x14ac:dyDescent="0.3">
      <c r="A80" s="1">
        <f t="shared" si="54"/>
        <v>44189</v>
      </c>
      <c r="B80" s="7">
        <v>226296</v>
      </c>
      <c r="C80" s="4">
        <f t="shared" ref="C80" si="274">IFERROR(F80/B80,"-")</f>
        <v>5.5537879591331704E-2</v>
      </c>
      <c r="D80" s="6" t="s">
        <v>4</v>
      </c>
      <c r="E80" s="6" t="s">
        <v>4</v>
      </c>
      <c r="F80" s="7">
        <v>12568</v>
      </c>
      <c r="G80" s="4">
        <f t="shared" ref="G80" si="275">IFERROR(SUM(F74:F80)/SUM($B74:$B80),"-")</f>
        <v>5.4527326966140988E-2</v>
      </c>
      <c r="H80" s="9">
        <f t="shared" ref="H80" si="276">IFERROR(SUM(D74:D80)/COUNT(D74:D80),"-")</f>
        <v>6.8824999999999997E-2</v>
      </c>
      <c r="I80" s="9">
        <f t="shared" ref="I80" si="277">IFERROR(SUM(E74:E80)/COUNT(E74:E80),"-")</f>
        <v>5.2075000000000003E-2</v>
      </c>
      <c r="J80" s="6">
        <f t="shared" ref="J80" si="278">N80</f>
        <v>4.553090085162903E-2</v>
      </c>
      <c r="K80" s="6">
        <v>6.2899999999999998E-2</v>
      </c>
      <c r="L80" s="7">
        <v>102392</v>
      </c>
      <c r="M80" s="7">
        <v>4662</v>
      </c>
      <c r="N80" s="4">
        <f t="shared" ref="N80" si="279">IFERROR(M80/L80,"-")</f>
        <v>4.553090085162903E-2</v>
      </c>
      <c r="O80" s="4">
        <f t="shared" ref="O80" si="280">IFERROR(SUM(M74:M80)/SUM(L74:L80),"-")</f>
        <v>4.3357242610164957E-2</v>
      </c>
    </row>
    <row r="81" spans="1:15" x14ac:dyDescent="0.3">
      <c r="A81" s="1">
        <f t="shared" si="54"/>
        <v>44190</v>
      </c>
      <c r="B81" s="7">
        <v>226560</v>
      </c>
      <c r="C81" s="4">
        <f t="shared" ref="C81" si="281">IFERROR(F81/B81,"-")</f>
        <v>5.4934675141242936E-2</v>
      </c>
      <c r="D81" s="6" t="s">
        <v>4</v>
      </c>
      <c r="E81" s="6" t="s">
        <v>4</v>
      </c>
      <c r="F81" s="7">
        <v>12446</v>
      </c>
      <c r="G81" s="4">
        <f t="shared" ref="G81" si="282">IFERROR(SUM(F75:F81)/SUM($B75:$B81),"-")</f>
        <v>5.5253992841481379E-2</v>
      </c>
      <c r="H81" s="9">
        <f t="shared" ref="H81" si="283">IFERROR(SUM(D75:D81)/COUNT(D75:D81),"-")</f>
        <v>7.0199999999999999E-2</v>
      </c>
      <c r="I81" s="9">
        <f t="shared" ref="I81" si="284">IFERROR(SUM(E75:E81)/COUNT(E75:E81),"-")</f>
        <v>5.4100000000000002E-2</v>
      </c>
      <c r="J81" s="6">
        <f t="shared" ref="J81" si="285">N81</f>
        <v>4.4855732521750354E-2</v>
      </c>
      <c r="K81" s="6">
        <v>6.6900000000000001E-2</v>
      </c>
      <c r="L81" s="7">
        <v>92987</v>
      </c>
      <c r="M81" s="7">
        <v>4171</v>
      </c>
      <c r="N81" s="4">
        <f t="shared" ref="N81" si="286">IFERROR(M81/L81,"-")</f>
        <v>4.4855732521750354E-2</v>
      </c>
      <c r="O81" s="4">
        <f t="shared" ref="O81" si="287">IFERROR(SUM(M75:M81)/SUM(L75:L81),"-")</f>
        <v>4.4601864324044144E-2</v>
      </c>
    </row>
    <row r="82" spans="1:15" x14ac:dyDescent="0.3">
      <c r="A82" s="1">
        <f t="shared" si="54"/>
        <v>44191</v>
      </c>
      <c r="B82" s="7">
        <v>201442</v>
      </c>
      <c r="C82" s="4">
        <f t="shared" ref="C82" si="288">IFERROR(F82/B82,"-")</f>
        <v>5.3643232295151957E-2</v>
      </c>
      <c r="D82" s="6" t="s">
        <v>4</v>
      </c>
      <c r="E82" s="6" t="s">
        <v>4</v>
      </c>
      <c r="F82" s="7">
        <v>10806</v>
      </c>
      <c r="G82" s="4">
        <f t="shared" ref="G82" si="289">IFERROR(SUM(F76:F82)/SUM($B76:$B82),"-")</f>
        <v>5.5498196455643266E-2</v>
      </c>
      <c r="H82" s="9">
        <f t="shared" ref="H82" si="290">IFERROR(SUM(D76:D82)/COUNT(D76:D82),"-")</f>
        <v>7.0199999999999999E-2</v>
      </c>
      <c r="I82" s="9">
        <f t="shared" ref="I82" si="291">IFERROR(SUM(E76:E82)/COUNT(E76:E82),"-")</f>
        <v>5.4100000000000002E-2</v>
      </c>
      <c r="J82" s="6">
        <f t="shared" ref="J82" si="292">N82</f>
        <v>4.2673438513075423E-2</v>
      </c>
      <c r="K82" s="6">
        <v>6.7799999999999999E-2</v>
      </c>
      <c r="L82" s="7">
        <v>92540</v>
      </c>
      <c r="M82" s="7">
        <v>3949</v>
      </c>
      <c r="N82" s="4">
        <f t="shared" ref="N82" si="293">IFERROR(M82/L82,"-")</f>
        <v>4.2673438513075423E-2</v>
      </c>
      <c r="O82" s="4">
        <f t="shared" ref="O82" si="294">IFERROR(SUM(M76:M82)/SUM(L76:L82),"-")</f>
        <v>4.4787132243342374E-2</v>
      </c>
    </row>
    <row r="83" spans="1:15" x14ac:dyDescent="0.3">
      <c r="A83" s="1">
        <f t="shared" si="54"/>
        <v>44192</v>
      </c>
      <c r="B83" s="7">
        <v>130299</v>
      </c>
      <c r="C83" s="4">
        <f t="shared" ref="C83" si="295">IFERROR(F83/B83,"-")</f>
        <v>5.8503902562567635E-2</v>
      </c>
      <c r="D83" s="6" t="s">
        <v>4</v>
      </c>
      <c r="E83" s="6" t="s">
        <v>4</v>
      </c>
      <c r="F83" s="7">
        <v>7623</v>
      </c>
      <c r="G83" s="4">
        <f t="shared" ref="G83" si="296">IFERROR(SUM(F77:F83)/SUM($B77:$B83),"-")</f>
        <v>5.6552670460095732E-2</v>
      </c>
      <c r="H83" s="9">
        <f t="shared" ref="H83" si="297">IFERROR(SUM(D77:D83)/COUNT(D77:D83),"-")</f>
        <v>7.0199999999999999E-2</v>
      </c>
      <c r="I83" s="9">
        <f t="shared" ref="I83" si="298">IFERROR(SUM(E77:E83)/COUNT(E77:E83),"-")</f>
        <v>5.4100000000000002E-2</v>
      </c>
      <c r="J83" s="6">
        <f t="shared" ref="J83" si="299">N83</f>
        <v>5.2377441946185037E-2</v>
      </c>
      <c r="K83" s="6">
        <v>7.0699999999999999E-2</v>
      </c>
      <c r="L83" s="7">
        <v>54260</v>
      </c>
      <c r="M83" s="7">
        <v>2842</v>
      </c>
      <c r="N83" s="4">
        <f t="shared" ref="N83" si="300">IFERROR(M83/L83,"-")</f>
        <v>5.2377441946185037E-2</v>
      </c>
      <c r="O83" s="4">
        <f t="shared" ref="O83" si="301">IFERROR(SUM(M77:M83)/SUM(L77:L83),"-")</f>
        <v>4.6425910201535345E-2</v>
      </c>
    </row>
    <row r="84" spans="1:15" x14ac:dyDescent="0.3">
      <c r="A84" s="1">
        <f t="shared" si="54"/>
        <v>44193</v>
      </c>
      <c r="B84" s="7">
        <v>124866</v>
      </c>
      <c r="C84" s="4">
        <f t="shared" ref="C84" si="302">IFERROR(F84/B84,"-")</f>
        <v>8.3345346211138344E-2</v>
      </c>
      <c r="D84" s="6">
        <v>9.6600000000000005E-2</v>
      </c>
      <c r="E84" s="6">
        <v>7.8299999999999995E-2</v>
      </c>
      <c r="F84" s="7">
        <v>10407</v>
      </c>
      <c r="G84" s="4">
        <f t="shared" ref="G84" si="303">IFERROR(SUM(F78:F84)/SUM($B78:$B84),"-")</f>
        <v>5.904705746184382E-2</v>
      </c>
      <c r="H84" s="9">
        <f t="shared" ref="H84" si="304">IFERROR(SUM(D78:D84)/COUNT(D78:D84),"-")</f>
        <v>7.8533333333333344E-2</v>
      </c>
      <c r="I84" s="9">
        <f t="shared" ref="I84" si="305">IFERROR(SUM(E78:E84)/COUNT(E78:E84),"-")</f>
        <v>6.2600000000000003E-2</v>
      </c>
      <c r="J84" s="6">
        <f t="shared" ref="J84" si="306">N84</f>
        <v>6.7217431122643667E-2</v>
      </c>
      <c r="K84" s="6">
        <v>7.2400000000000006E-2</v>
      </c>
      <c r="L84" s="7">
        <v>52412</v>
      </c>
      <c r="M84" s="7">
        <v>3523</v>
      </c>
      <c r="N84" s="4">
        <f t="shared" ref="N84" si="307">IFERROR(M84/L84,"-")</f>
        <v>6.7217431122643667E-2</v>
      </c>
      <c r="O84" s="4">
        <f t="shared" ref="O84" si="308">IFERROR(SUM(M78:M84)/SUM(L78:L84),"-")</f>
        <v>4.8193115473391598E-2</v>
      </c>
    </row>
    <row r="85" spans="1:15" x14ac:dyDescent="0.3">
      <c r="A85" s="1">
        <f t="shared" si="54"/>
        <v>44194</v>
      </c>
      <c r="B85" s="7">
        <v>160164</v>
      </c>
      <c r="C85" s="4">
        <f t="shared" ref="C85" si="309">IFERROR(F85/B85,"-")</f>
        <v>7.1414300342149295E-2</v>
      </c>
      <c r="D85" s="6" t="s">
        <v>4</v>
      </c>
      <c r="E85" s="6" t="s">
        <v>4</v>
      </c>
      <c r="F85" s="7">
        <v>11438</v>
      </c>
      <c r="G85" s="4">
        <f t="shared" ref="G85" si="310">IFERROR(SUM(F79:F85)/SUM($B79:$B85),"-")</f>
        <v>6.0616740503050263E-2</v>
      </c>
      <c r="H85" s="9">
        <f t="shared" ref="H85:H86" si="311">IFERROR(SUM(D79:D85)/COUNT(D79:D85),"-")</f>
        <v>8.3750000000000005E-2</v>
      </c>
      <c r="I85" s="9">
        <f t="shared" ref="I85:I86" si="312">IFERROR(SUM(E79:E85)/COUNT(E79:E85),"-")</f>
        <v>6.6000000000000003E-2</v>
      </c>
      <c r="J85" s="6">
        <f t="shared" ref="J85" si="313">N85</f>
        <v>5.8598007411301591E-2</v>
      </c>
      <c r="K85" s="6">
        <v>7.4499999999999997E-2</v>
      </c>
      <c r="L85" s="7">
        <v>77989</v>
      </c>
      <c r="M85" s="7">
        <v>4570</v>
      </c>
      <c r="N85" s="4">
        <f t="shared" ref="N85" si="314">IFERROR(M85/L85,"-")</f>
        <v>5.8598007411301591E-2</v>
      </c>
      <c r="O85" s="4">
        <f t="shared" ref="O85" si="315">IFERROR(SUM(M79:M85)/SUM(L79:L85),"-")</f>
        <v>4.9557878097146853E-2</v>
      </c>
    </row>
    <row r="86" spans="1:15" x14ac:dyDescent="0.3">
      <c r="A86" s="1">
        <f t="shared" si="54"/>
        <v>44195</v>
      </c>
      <c r="B86" s="7">
        <v>154949</v>
      </c>
      <c r="C86" s="4">
        <f t="shared" ref="C86" si="316">IFERROR(F86/B86,"-")</f>
        <v>8.6622049835752404E-2</v>
      </c>
      <c r="D86" s="6">
        <v>9.4700000000000006E-2</v>
      </c>
      <c r="E86" s="6">
        <v>8.3599999999999994E-2</v>
      </c>
      <c r="F86" s="7">
        <v>13422</v>
      </c>
      <c r="G86" s="4">
        <f t="shared" ref="G86" si="317">IFERROR(SUM(F80:F86)/SUM($B80:$B86),"-")</f>
        <v>6.4275308351625385E-2</v>
      </c>
      <c r="H86" s="9">
        <f t="shared" si="311"/>
        <v>9.5650000000000013E-2</v>
      </c>
      <c r="I86" s="9">
        <f t="shared" si="312"/>
        <v>8.0949999999999994E-2</v>
      </c>
      <c r="J86" s="6">
        <f t="shared" ref="J86" si="318">N86</f>
        <v>7.1449158841643781E-2</v>
      </c>
      <c r="K86" s="6">
        <v>7.9299999999999995E-2</v>
      </c>
      <c r="L86" s="7">
        <v>65921</v>
      </c>
      <c r="M86" s="7">
        <v>4710</v>
      </c>
      <c r="N86" s="4">
        <f t="shared" ref="N86" si="319">IFERROR(M86/L86,"-")</f>
        <v>7.1449158841643781E-2</v>
      </c>
      <c r="O86" s="4">
        <f t="shared" ref="O86" si="320">IFERROR(SUM(M80:M86)/SUM(L80:L86),"-")</f>
        <v>5.2789131310805364E-2</v>
      </c>
    </row>
    <row r="87" spans="1:15" x14ac:dyDescent="0.3">
      <c r="A87" s="1">
        <f t="shared" si="54"/>
        <v>44196</v>
      </c>
      <c r="B87" s="7">
        <v>216587</v>
      </c>
      <c r="C87" s="4">
        <f t="shared" ref="C87" si="321">IFERROR(F87/B87,"-")</f>
        <v>7.7576216485753996E-2</v>
      </c>
      <c r="D87" s="6" t="s">
        <v>4</v>
      </c>
      <c r="E87" s="6" t="s">
        <v>4</v>
      </c>
      <c r="F87" s="7">
        <v>16802</v>
      </c>
      <c r="G87" s="4">
        <f t="shared" ref="G87" si="322">IFERROR(SUM(F81:F87)/SUM($B81:$B87),"-")</f>
        <v>6.8274140296839078E-2</v>
      </c>
      <c r="H87" s="9">
        <f t="shared" ref="H87" si="323">IFERROR(SUM(D81:D87)/COUNT(D81:D87),"-")</f>
        <v>9.5650000000000013E-2</v>
      </c>
      <c r="I87" s="9">
        <f t="shared" ref="I87" si="324">IFERROR(SUM(E81:E87)/COUNT(E81:E87),"-")</f>
        <v>8.0949999999999994E-2</v>
      </c>
      <c r="J87" s="6">
        <f t="shared" ref="J87" si="325">N87</f>
        <v>6.3986760623531924E-2</v>
      </c>
      <c r="K87" s="6">
        <v>8.8700000000000001E-2</v>
      </c>
      <c r="L87" s="7">
        <v>93660</v>
      </c>
      <c r="M87" s="7">
        <v>5993</v>
      </c>
      <c r="N87" s="4">
        <f t="shared" ref="N87" si="326">IFERROR(M87/L87,"-")</f>
        <v>6.3986760623531924E-2</v>
      </c>
      <c r="O87" s="4">
        <f t="shared" ref="O87" si="327">IFERROR(SUM(M81:M87)/SUM(L81:L87),"-")</f>
        <v>5.6171652172928202E-2</v>
      </c>
    </row>
    <row r="88" spans="1:15" x14ac:dyDescent="0.3">
      <c r="A88" s="1">
        <f t="shared" si="54"/>
        <v>44197</v>
      </c>
      <c r="B88" s="7">
        <v>219253</v>
      </c>
      <c r="C88" s="4">
        <f t="shared" ref="C88" si="328">IFERROR(F88/B88,"-")</f>
        <v>7.5241843897232874E-2</v>
      </c>
      <c r="D88" s="6" t="s">
        <v>4</v>
      </c>
      <c r="E88" s="6" t="s">
        <v>4</v>
      </c>
      <c r="F88" s="7">
        <v>16497</v>
      </c>
      <c r="G88" s="4">
        <f t="shared" ref="G88" si="329">IFERROR(SUM(F82:F88)/SUM($B82:$B88),"-")</f>
        <v>7.204196892908013E-2</v>
      </c>
      <c r="H88" s="9">
        <f t="shared" ref="H88" si="330">IFERROR(SUM(D82:D88)/COUNT(D82:D88),"-")</f>
        <v>9.5650000000000013E-2</v>
      </c>
      <c r="I88" s="9">
        <f t="shared" ref="I88" si="331">IFERROR(SUM(E82:E88)/COUNT(E82:E88),"-")</f>
        <v>8.0949999999999994E-2</v>
      </c>
      <c r="J88" s="6">
        <f t="shared" ref="J88" si="332">N88</f>
        <v>5.817122760742939E-2</v>
      </c>
      <c r="K88" s="6">
        <v>9.4100000000000003E-2</v>
      </c>
      <c r="L88" s="7">
        <v>90990</v>
      </c>
      <c r="M88" s="7">
        <v>5293</v>
      </c>
      <c r="N88" s="4">
        <f t="shared" ref="N88" si="333">IFERROR(M88/L88,"-")</f>
        <v>5.817122760742939E-2</v>
      </c>
      <c r="O88" s="4">
        <f t="shared" ref="O88" si="334">IFERROR(SUM(M82:M88)/SUM(L82:L88),"-")</f>
        <v>5.8510114215987209E-2</v>
      </c>
    </row>
    <row r="89" spans="1:15" x14ac:dyDescent="0.3">
      <c r="A89" s="1">
        <f t="shared" si="54"/>
        <v>44198</v>
      </c>
      <c r="B89" s="7">
        <v>202446</v>
      </c>
      <c r="C89" s="4">
        <f t="shared" ref="C89" si="335">IFERROR(F89/B89,"-")</f>
        <v>7.4459362002706891E-2</v>
      </c>
      <c r="D89" s="6" t="s">
        <v>4</v>
      </c>
      <c r="E89" s="6" t="s">
        <v>4</v>
      </c>
      <c r="F89" s="7">
        <v>15074</v>
      </c>
      <c r="G89" s="4">
        <f t="shared" ref="G89" si="336">IFERROR(SUM(F83:F89)/SUM($B83:$B89),"-")</f>
        <v>7.5513584717069177E-2</v>
      </c>
      <c r="H89" s="9">
        <f t="shared" ref="H89" si="337">IFERROR(SUM(D83:D89)/COUNT(D83:D89),"-")</f>
        <v>9.5650000000000013E-2</v>
      </c>
      <c r="I89" s="9">
        <f t="shared" ref="I89" si="338">IFERROR(SUM(E83:E89)/COUNT(E83:E89),"-")</f>
        <v>8.0949999999999994E-2</v>
      </c>
      <c r="J89" s="6">
        <f t="shared" ref="J89" si="339">N89</f>
        <v>6.0579374275782152E-2</v>
      </c>
      <c r="K89" s="6">
        <v>9.3899999999999997E-2</v>
      </c>
      <c r="L89" s="7">
        <v>86300</v>
      </c>
      <c r="M89" s="7">
        <v>5228</v>
      </c>
      <c r="N89" s="4">
        <f t="shared" ref="N89" si="340">IFERROR(M89/L89,"-")</f>
        <v>6.0579374275782152E-2</v>
      </c>
      <c r="O89" s="4">
        <f t="shared" ref="O89" si="341">IFERROR(SUM(M83:M89)/SUM(L83:L89),"-")</f>
        <v>6.1662563370991616E-2</v>
      </c>
    </row>
    <row r="90" spans="1:15" x14ac:dyDescent="0.3">
      <c r="A90" s="1">
        <f t="shared" si="54"/>
        <v>44199</v>
      </c>
      <c r="B90" s="7">
        <v>142345</v>
      </c>
      <c r="C90" s="4">
        <f t="shared" ref="C90" si="342">IFERROR(F90/B90,"-")</f>
        <v>7.9862306368330471E-2</v>
      </c>
      <c r="D90" s="6" t="s">
        <v>4</v>
      </c>
      <c r="E90" s="6" t="s">
        <v>4</v>
      </c>
      <c r="F90" s="7">
        <v>11368</v>
      </c>
      <c r="G90" s="4">
        <f t="shared" ref="G90" si="343">IFERROR(SUM(F84:F90)/SUM($B84:$B90),"-")</f>
        <v>7.7836491590270437E-2</v>
      </c>
      <c r="H90" s="9">
        <f t="shared" ref="H90" si="344">IFERROR(SUM(D84:D90)/COUNT(D84:D90),"-")</f>
        <v>9.5650000000000013E-2</v>
      </c>
      <c r="I90" s="9">
        <f t="shared" ref="I90" si="345">IFERROR(SUM(E84:E90)/COUNT(E84:E90),"-")</f>
        <v>8.0949999999999994E-2</v>
      </c>
      <c r="J90" s="6">
        <f t="shared" ref="J90" si="346">N90</f>
        <v>5.9361947924997778E-2</v>
      </c>
      <c r="K90" s="6">
        <v>9.0800000000000006E-2</v>
      </c>
      <c r="L90" s="7">
        <v>56265</v>
      </c>
      <c r="M90" s="7">
        <v>3340</v>
      </c>
      <c r="N90" s="4">
        <f t="shared" ref="N90" si="347">IFERROR(M90/L90,"-")</f>
        <v>5.9361947924997778E-2</v>
      </c>
      <c r="O90" s="4">
        <f t="shared" ref="O90" si="348">IFERROR(SUM(M84:M90)/SUM(L84:L90),"-")</f>
        <v>6.2377635200568445E-2</v>
      </c>
    </row>
    <row r="91" spans="1:15" x14ac:dyDescent="0.3">
      <c r="A91" s="1">
        <f t="shared" si="54"/>
        <v>44200</v>
      </c>
      <c r="B91" s="7">
        <v>134360</v>
      </c>
      <c r="C91" s="4">
        <f t="shared" ref="C91" si="349">IFERROR(F91/B91,"-")</f>
        <v>8.3425126525751708E-2</v>
      </c>
      <c r="D91" s="6">
        <v>9.8500000000000004E-2</v>
      </c>
      <c r="E91" s="6">
        <v>7.7799999999999994E-2</v>
      </c>
      <c r="F91" s="7">
        <v>11209</v>
      </c>
      <c r="G91" s="4">
        <f t="shared" ref="G91" si="350">IFERROR(SUM(F85:F91)/SUM($B85:$B91),"-")</f>
        <v>7.7887723314451457E-2</v>
      </c>
      <c r="H91" s="9">
        <f t="shared" ref="H91" si="351">IFERROR(SUM(D85:D91)/COUNT(D85:D91),"-")</f>
        <v>9.6600000000000005E-2</v>
      </c>
      <c r="I91" s="9">
        <f t="shared" ref="I91" si="352">IFERROR(SUM(E85:E91)/COUNT(E85:E91),"-")</f>
        <v>8.0699999999999994E-2</v>
      </c>
      <c r="J91" s="6">
        <f t="shared" ref="J91" si="353">N91</f>
        <v>6.6965007817975958E-2</v>
      </c>
      <c r="K91" s="6">
        <v>0.09</v>
      </c>
      <c r="L91" s="7">
        <v>55641</v>
      </c>
      <c r="M91" s="7">
        <v>3726</v>
      </c>
      <c r="N91" s="4">
        <f t="shared" ref="N91" si="354">IFERROR(M91/L91,"-")</f>
        <v>6.6965007817975958E-2</v>
      </c>
      <c r="O91" s="4">
        <f t="shared" ref="O91" si="355">IFERROR(SUM(M85:M91)/SUM(L85:L91),"-")</f>
        <v>6.2380639600885406E-2</v>
      </c>
    </row>
    <row r="92" spans="1:15" x14ac:dyDescent="0.3">
      <c r="A92" s="1">
        <f t="shared" si="54"/>
        <v>44201</v>
      </c>
      <c r="B92" s="7">
        <v>152402</v>
      </c>
      <c r="C92" s="4">
        <f t="shared" ref="C92" si="356">IFERROR(F92/B92,"-")</f>
        <v>8.3109145549271013E-2</v>
      </c>
      <c r="D92" s="6">
        <v>8.8499999999999995E-2</v>
      </c>
      <c r="E92" s="6">
        <v>8.1199999999999994E-2</v>
      </c>
      <c r="F92" s="7">
        <v>12666</v>
      </c>
      <c r="G92" s="4">
        <f t="shared" ref="G92" si="357">IFERROR(SUM(F86:F92)/SUM($B86:$B92),"-")</f>
        <v>7.9386947351886783E-2</v>
      </c>
      <c r="H92" s="9">
        <f t="shared" ref="H92" si="358">IFERROR(SUM(D86:D92)/COUNT(D86:D92),"-")</f>
        <v>9.3899999999999997E-2</v>
      </c>
      <c r="I92" s="9">
        <f t="shared" ref="I92" si="359">IFERROR(SUM(E86:E92)/COUNT(E86:E92),"-")</f>
        <v>8.0866666666666656E-2</v>
      </c>
      <c r="J92" s="6">
        <f t="shared" ref="J92" si="360">N92</f>
        <v>6.8863462573281603E-2</v>
      </c>
      <c r="K92" s="6">
        <v>9.0300000000000005E-2</v>
      </c>
      <c r="L92" s="7">
        <v>70618</v>
      </c>
      <c r="M92" s="7">
        <v>4863</v>
      </c>
      <c r="N92" s="4">
        <f t="shared" ref="N92" si="361">IFERROR(M92/L92,"-")</f>
        <v>6.8863462573281603E-2</v>
      </c>
      <c r="O92" s="4">
        <f t="shared" ref="O92" si="362">IFERROR(SUM(M86:M92)/SUM(L86:L92),"-")</f>
        <v>6.3830033019185786E-2</v>
      </c>
    </row>
    <row r="93" spans="1:15" x14ac:dyDescent="0.3">
      <c r="A93" s="1">
        <f t="shared" si="54"/>
        <v>44202</v>
      </c>
      <c r="B93" s="7">
        <v>197816</v>
      </c>
      <c r="C93" s="4">
        <f t="shared" ref="C93" si="363">IFERROR(F93/B93,"-")</f>
        <v>8.415901645974036E-2</v>
      </c>
      <c r="D93" s="6">
        <v>9.1399999999999995E-2</v>
      </c>
      <c r="E93" s="6">
        <v>8.1299999999999997E-2</v>
      </c>
      <c r="F93" s="7">
        <v>16648</v>
      </c>
      <c r="G93" s="4">
        <f t="shared" ref="G93" si="364">IFERROR(SUM(F87:F93)/SUM($B87:$B93),"-")</f>
        <v>7.9246986071075998E-2</v>
      </c>
      <c r="H93" s="9">
        <f t="shared" ref="H93" si="365">IFERROR(SUM(D87:D93)/COUNT(D87:D93),"-")</f>
        <v>9.2799999999999994E-2</v>
      </c>
      <c r="I93" s="9">
        <f t="shared" ref="I93" si="366">IFERROR(SUM(E87:E93)/COUNT(E87:E93),"-")</f>
        <v>8.0099999999999991E-2</v>
      </c>
      <c r="J93" s="6">
        <f t="shared" ref="J93" si="367">N93</f>
        <v>7.0572436211202724E-2</v>
      </c>
      <c r="K93" s="6">
        <v>9.2499999999999999E-2</v>
      </c>
      <c r="L93" s="7">
        <v>79677</v>
      </c>
      <c r="M93" s="7">
        <v>5623</v>
      </c>
      <c r="N93" s="4">
        <f t="shared" ref="N93" si="368">IFERROR(M93/L93,"-")</f>
        <v>7.0572436211202724E-2</v>
      </c>
      <c r="O93" s="4">
        <f t="shared" ref="O93" si="369">IFERROR(SUM(M87:M93)/SUM(L87:L93),"-")</f>
        <v>6.3895594306303469E-2</v>
      </c>
    </row>
    <row r="94" spans="1:15" x14ac:dyDescent="0.3">
      <c r="A94" s="1">
        <f t="shared" si="54"/>
        <v>44203</v>
      </c>
      <c r="B94" s="7">
        <v>238550</v>
      </c>
      <c r="C94" s="4">
        <f t="shared" ref="C94" si="370">IFERROR(F94/B94,"-")</f>
        <v>7.3929993712010061E-2</v>
      </c>
      <c r="D94" s="6">
        <v>7.7700000000000005E-2</v>
      </c>
      <c r="E94" s="6">
        <v>7.2599999999999998E-2</v>
      </c>
      <c r="F94" s="7">
        <v>17636</v>
      </c>
      <c r="G94" s="4">
        <f t="shared" ref="G94" si="371">IFERROR(SUM(F88:F94)/SUM($B88:$B94),"-")</f>
        <v>7.854272777841656E-2</v>
      </c>
      <c r="H94" s="9">
        <f t="shared" ref="H94" si="372">IFERROR(SUM(D88:D94)/COUNT(D88:D94),"-")</f>
        <v>8.9024999999999993E-2</v>
      </c>
      <c r="I94" s="9">
        <f t="shared" ref="I94" si="373">IFERROR(SUM(E88:E94)/COUNT(E88:E94),"-")</f>
        <v>7.8224999999999989E-2</v>
      </c>
      <c r="J94" s="6">
        <f t="shared" ref="J94" si="374">N94</f>
        <v>6.3238876017346873E-2</v>
      </c>
      <c r="K94" s="6">
        <v>9.2100000000000001E-2</v>
      </c>
      <c r="L94" s="7">
        <v>100998</v>
      </c>
      <c r="M94" s="7">
        <v>6387</v>
      </c>
      <c r="N94" s="4">
        <f t="shared" ref="N94" si="375">IFERROR(M94/L94,"-")</f>
        <v>6.3238876017346873E-2</v>
      </c>
      <c r="O94" s="4">
        <f t="shared" ref="O94" si="376">IFERROR(SUM(M88:M94)/SUM(L88:L94),"-")</f>
        <v>6.3757079237505301E-2</v>
      </c>
    </row>
    <row r="95" spans="1:15" x14ac:dyDescent="0.3">
      <c r="A95" s="1">
        <f t="shared" si="54"/>
        <v>44204</v>
      </c>
      <c r="B95" s="7">
        <v>243903</v>
      </c>
      <c r="C95" s="4">
        <f t="shared" ref="C95" si="377">IFERROR(F95/B95,"-")</f>
        <v>7.7211022414648445E-2</v>
      </c>
      <c r="D95" s="6">
        <v>8.3199999999999996E-2</v>
      </c>
      <c r="E95" s="6">
        <v>7.4899999999999994E-2</v>
      </c>
      <c r="F95" s="7">
        <v>18832</v>
      </c>
      <c r="G95" s="4">
        <f t="shared" ref="G95" si="378">IFERROR(SUM(F89:F95)/SUM($B89:$B95),"-")</f>
        <v>7.8846825255255673E-2</v>
      </c>
      <c r="H95" s="9">
        <f t="shared" ref="H95" si="379">IFERROR(SUM(D89:D95)/COUNT(D89:D95),"-")</f>
        <v>8.7859999999999994E-2</v>
      </c>
      <c r="I95" s="9">
        <f t="shared" ref="I95" si="380">IFERROR(SUM(E89:E95)/COUNT(E89:E95),"-")</f>
        <v>7.755999999999999E-2</v>
      </c>
      <c r="J95" s="6">
        <f t="shared" ref="J95" si="381">N95</f>
        <v>6.0996680320708201E-2</v>
      </c>
      <c r="K95" s="6">
        <v>9.3799999999999994E-2</v>
      </c>
      <c r="L95" s="7">
        <v>103022</v>
      </c>
      <c r="M95" s="7">
        <v>6284</v>
      </c>
      <c r="N95" s="4">
        <f t="shared" ref="N95" si="382">IFERROR(M95/L95,"-")</f>
        <v>6.0996680320708201E-2</v>
      </c>
      <c r="O95" s="4">
        <f t="shared" ref="O95" si="383">IFERROR(SUM(M89:M95)/SUM(L89:L95),"-")</f>
        <v>6.416226713554779E-2</v>
      </c>
    </row>
    <row r="96" spans="1:15" x14ac:dyDescent="0.3">
      <c r="A96" s="1">
        <f t="shared" si="54"/>
        <v>44205</v>
      </c>
      <c r="B96" s="7">
        <v>258031</v>
      </c>
      <c r="C96" s="4">
        <f t="shared" ref="C96" si="384">IFERROR(F96/B96,"-")</f>
        <v>6.5662652937050203E-2</v>
      </c>
      <c r="D96" s="6" t="s">
        <v>4</v>
      </c>
      <c r="E96" s="6" t="s">
        <v>4</v>
      </c>
      <c r="F96" s="7">
        <v>16943</v>
      </c>
      <c r="G96" s="4">
        <f t="shared" ref="G96" si="385">IFERROR(SUM(F90:F96)/SUM($B90:$B96),"-")</f>
        <v>7.7008527819442202E-2</v>
      </c>
      <c r="H96" s="9">
        <f t="shared" ref="H96" si="386">IFERROR(SUM(D90:D96)/COUNT(D90:D96),"-")</f>
        <v>8.7859999999999994E-2</v>
      </c>
      <c r="I96" s="9">
        <f t="shared" ref="I96" si="387">IFERROR(SUM(E90:E96)/COUNT(E90:E96),"-")</f>
        <v>7.755999999999999E-2</v>
      </c>
      <c r="J96" s="6">
        <f t="shared" ref="J96" si="388">N96</f>
        <v>5.3538843121622819E-2</v>
      </c>
      <c r="K96" s="6" t="s">
        <v>4</v>
      </c>
      <c r="L96" s="7">
        <v>112890</v>
      </c>
      <c r="M96" s="7">
        <v>6044</v>
      </c>
      <c r="N96" s="4">
        <f t="shared" ref="N96" si="389">IFERROR(M96/L96,"-")</f>
        <v>5.3538843121622819E-2</v>
      </c>
      <c r="O96" s="4">
        <f t="shared" ref="O96" si="390">IFERROR(SUM(M90:M96)/SUM(L90:L96),"-")</f>
        <v>6.2625299812989213E-2</v>
      </c>
    </row>
    <row r="97" spans="1:15" x14ac:dyDescent="0.3">
      <c r="A97" s="1">
        <f t="shared" si="54"/>
        <v>44206</v>
      </c>
      <c r="B97" s="7">
        <v>246836</v>
      </c>
      <c r="C97" s="4">
        <f t="shared" ref="C97" si="391">IFERROR(F97/B97,"-")</f>
        <v>6.2207295532256235E-2</v>
      </c>
      <c r="D97" s="6" t="s">
        <v>4</v>
      </c>
      <c r="E97" s="6" t="s">
        <v>4</v>
      </c>
      <c r="F97" s="7">
        <v>15355</v>
      </c>
      <c r="G97" s="4">
        <f t="shared" ref="G97" si="392">IFERROR(SUM(F91:F97)/SUM($B91:$B97),"-")</f>
        <v>7.4250389632977282E-2</v>
      </c>
      <c r="H97" s="9">
        <f t="shared" ref="H97" si="393">IFERROR(SUM(D91:D97)/COUNT(D91:D97),"-")</f>
        <v>8.7859999999999994E-2</v>
      </c>
      <c r="I97" s="9">
        <f t="shared" ref="I97" si="394">IFERROR(SUM(E91:E97)/COUNT(E91:E97),"-")</f>
        <v>7.755999999999999E-2</v>
      </c>
      <c r="J97" s="6">
        <f t="shared" ref="J97" si="395">N97</f>
        <v>4.8507122403195505E-2</v>
      </c>
      <c r="K97" s="6">
        <v>8.77E-2</v>
      </c>
      <c r="L97" s="7">
        <v>109654</v>
      </c>
      <c r="M97" s="7">
        <v>5319</v>
      </c>
      <c r="N97" s="4">
        <f t="shared" ref="N97" si="396">IFERROR(M97/L97,"-")</f>
        <v>4.8507122403195505E-2</v>
      </c>
      <c r="O97" s="4">
        <f t="shared" ref="O97" si="397">IFERROR(SUM(M91:M97)/SUM(L91:L97),"-")</f>
        <v>6.0467984189723323E-2</v>
      </c>
    </row>
    <row r="98" spans="1:15" x14ac:dyDescent="0.3">
      <c r="A98" s="1">
        <f t="shared" si="54"/>
        <v>44207</v>
      </c>
      <c r="B98" s="7">
        <v>203904</v>
      </c>
      <c r="C98" s="4">
        <f t="shared" ref="C98" si="398">IFERROR(F98/B98,"-")</f>
        <v>6.725714061519146E-2</v>
      </c>
      <c r="D98" s="6" t="s">
        <v>4</v>
      </c>
      <c r="E98" s="6" t="s">
        <v>4</v>
      </c>
      <c r="F98" s="7">
        <v>13714</v>
      </c>
      <c r="G98" s="4">
        <f t="shared" ref="G98" si="399">IFERROR(SUM(F92:F98)/SUM($B92:$B98),"-")</f>
        <v>7.2525596162554287E-2</v>
      </c>
      <c r="H98" s="9">
        <f t="shared" ref="H98" si="400">IFERROR(SUM(D92:D98)/COUNT(D92:D98),"-")</f>
        <v>8.5199999999999998E-2</v>
      </c>
      <c r="I98" s="9">
        <f t="shared" ref="I98" si="401">IFERROR(SUM(E92:E98)/COUNT(E92:E98),"-")</f>
        <v>7.7499999999999986E-2</v>
      </c>
      <c r="J98" s="6">
        <f t="shared" ref="J98" si="402">N98</f>
        <v>5.7119410881841644E-2</v>
      </c>
      <c r="K98" s="6">
        <v>8.1799999999999998E-2</v>
      </c>
      <c r="L98" s="7">
        <v>92613</v>
      </c>
      <c r="M98" s="7">
        <v>5290</v>
      </c>
      <c r="N98" s="4">
        <f t="shared" ref="N98" si="403">IFERROR(M98/L98,"-")</f>
        <v>5.7119410881841644E-2</v>
      </c>
      <c r="O98" s="4">
        <f t="shared" ref="O98" si="404">IFERROR(SUM(M92:M98)/SUM(L92:L98),"-")</f>
        <v>5.9464772238420727E-2</v>
      </c>
    </row>
    <row r="99" spans="1:15" x14ac:dyDescent="0.3">
      <c r="A99" s="1">
        <f t="shared" si="54"/>
        <v>44208</v>
      </c>
      <c r="B99" s="7">
        <v>196671</v>
      </c>
      <c r="C99" s="4">
        <f t="shared" ref="C99" si="405">IFERROR(F99/B99,"-")</f>
        <v>7.7357617544020221E-2</v>
      </c>
      <c r="D99" s="6" t="s">
        <v>4</v>
      </c>
      <c r="E99" s="6" t="s">
        <v>4</v>
      </c>
      <c r="F99" s="7">
        <v>15214</v>
      </c>
      <c r="G99" s="4">
        <f t="shared" ref="G99" si="406">IFERROR(SUM(F93:F99)/SUM($B93:$B99),"-")</f>
        <v>7.2107716979954106E-2</v>
      </c>
      <c r="H99" s="9">
        <f t="shared" ref="H99" si="407">IFERROR(SUM(D93:D99)/COUNT(D93:D99),"-")</f>
        <v>8.4099999999999994E-2</v>
      </c>
      <c r="I99" s="9">
        <f t="shared" ref="I99" si="408">IFERROR(SUM(E93:E99)/COUNT(E93:E99),"-")</f>
        <v>7.6266666666666663E-2</v>
      </c>
      <c r="J99" s="6">
        <f t="shared" ref="J99" si="409">N99</f>
        <v>6.822838410053271E-2</v>
      </c>
      <c r="K99" s="6">
        <v>8.1500000000000003E-2</v>
      </c>
      <c r="L99" s="7">
        <v>87852</v>
      </c>
      <c r="M99" s="7">
        <v>5994</v>
      </c>
      <c r="N99" s="4">
        <f t="shared" ref="N99" si="410">IFERROR(M99/L99,"-")</f>
        <v>6.822838410053271E-2</v>
      </c>
      <c r="O99" s="4">
        <f t="shared" ref="O99" si="411">IFERROR(SUM(M93:M99)/SUM(L93:L99),"-")</f>
        <v>5.9619400442110594E-2</v>
      </c>
    </row>
    <row r="100" spans="1:15" x14ac:dyDescent="0.3">
      <c r="A100" s="1">
        <f t="shared" si="54"/>
        <v>44209</v>
      </c>
      <c r="B100" s="7">
        <v>196868</v>
      </c>
      <c r="C100" s="4">
        <f t="shared" ref="C100" si="412">IFERROR(F100/B100,"-")</f>
        <v>7.4044537456569887E-2</v>
      </c>
      <c r="D100" s="6" t="s">
        <v>4</v>
      </c>
      <c r="E100" s="6" t="s">
        <v>4</v>
      </c>
      <c r="F100" s="7">
        <v>14577</v>
      </c>
      <c r="G100" s="4">
        <f t="shared" ref="G100" si="413">IFERROR(SUM(F94:F100)/SUM($B94:$B100),"-")</f>
        <v>7.0844031568127228E-2</v>
      </c>
      <c r="H100" s="9">
        <f t="shared" ref="H100" si="414">IFERROR(SUM(D94:D100)/COUNT(D94:D100),"-")</f>
        <v>8.0449999999999994E-2</v>
      </c>
      <c r="I100" s="9">
        <f t="shared" ref="I100" si="415">IFERROR(SUM(E94:E100)/COUNT(E94:E100),"-")</f>
        <v>7.3749999999999996E-2</v>
      </c>
      <c r="J100" s="6">
        <f t="shared" ref="J100" si="416">N100</f>
        <v>6.6583561111174652E-2</v>
      </c>
      <c r="K100" s="6">
        <v>8.3900000000000002E-2</v>
      </c>
      <c r="L100" s="7">
        <v>87439</v>
      </c>
      <c r="M100" s="7">
        <v>5822</v>
      </c>
      <c r="N100" s="4">
        <f t="shared" ref="N100" si="417">IFERROR(M100/L100,"-")</f>
        <v>6.6583561111174652E-2</v>
      </c>
      <c r="O100" s="4">
        <f t="shared" ref="O100" si="418">IFERROR(SUM(M94:M100)/SUM(L94:L100),"-")</f>
        <v>5.9239590593087081E-2</v>
      </c>
    </row>
    <row r="101" spans="1:15" x14ac:dyDescent="0.3">
      <c r="A101" s="1">
        <f t="shared" si="54"/>
        <v>44210</v>
      </c>
      <c r="B101" s="7">
        <v>212589</v>
      </c>
      <c r="C101" s="4">
        <f t="shared" ref="C101" si="419">IFERROR(F101/B101,"-")</f>
        <v>6.4260145162731847E-2</v>
      </c>
      <c r="D101" s="6" t="s">
        <v>4</v>
      </c>
      <c r="E101" s="6" t="s">
        <v>4</v>
      </c>
      <c r="F101" s="7">
        <v>13661</v>
      </c>
      <c r="G101" s="4">
        <f t="shared" ref="G101" si="420">IFERROR(SUM(F95:F101)/SUM($B95:$B101),"-")</f>
        <v>6.9473865186213513E-2</v>
      </c>
      <c r="H101" s="9">
        <f t="shared" ref="H101" si="421">IFERROR(SUM(D95:D101)/COUNT(D95:D101),"-")</f>
        <v>8.3199999999999996E-2</v>
      </c>
      <c r="I101" s="9">
        <f t="shared" ref="I101" si="422">IFERROR(SUM(E95:E101)/COUNT(E95:E101),"-")</f>
        <v>7.4899999999999994E-2</v>
      </c>
      <c r="J101" s="6">
        <f t="shared" ref="J101" si="423">N101</f>
        <v>5.6447365649160502E-2</v>
      </c>
      <c r="K101" s="6">
        <v>8.5300000000000001E-2</v>
      </c>
      <c r="L101" s="7">
        <v>94938</v>
      </c>
      <c r="M101" s="7">
        <v>5359</v>
      </c>
      <c r="N101" s="4">
        <f t="shared" ref="N101" si="424">IFERROR(M101/L101,"-")</f>
        <v>5.6447365649160502E-2</v>
      </c>
      <c r="O101" s="4">
        <f t="shared" ref="O101" si="425">IFERROR(SUM(M95:M101)/SUM(L95:L101),"-")</f>
        <v>5.8267771437868238E-2</v>
      </c>
    </row>
    <row r="102" spans="1:15" x14ac:dyDescent="0.3">
      <c r="A102" s="1">
        <f t="shared" si="54"/>
        <v>44211</v>
      </c>
      <c r="B102" s="7">
        <v>324671</v>
      </c>
      <c r="C102" s="4">
        <f t="shared" ref="C102" si="426">IFERROR(F102/B102,"-")</f>
        <v>6.1422178143412873E-2</v>
      </c>
      <c r="D102" s="6" t="s">
        <v>4</v>
      </c>
      <c r="E102" s="6" t="s">
        <v>4</v>
      </c>
      <c r="F102" s="7">
        <v>19942</v>
      </c>
      <c r="G102" s="4">
        <f t="shared" ref="G102" si="427">IFERROR(SUM(F96:F102)/SUM($B96:$B102),"-")</f>
        <v>6.6728471489475902E-2</v>
      </c>
      <c r="H102" s="9" t="str">
        <f t="shared" ref="H102" si="428">IFERROR(SUM(D96:D102)/COUNT(D96:D102),"-")</f>
        <v>-</v>
      </c>
      <c r="I102" s="9" t="str">
        <f t="shared" ref="I102" si="429">IFERROR(SUM(E96:E102)/COUNT(E96:E102),"-")</f>
        <v>-</v>
      </c>
      <c r="J102" s="6">
        <f t="shared" ref="J102" si="430">N102</f>
        <v>5.3925195806050791E-2</v>
      </c>
      <c r="K102" s="6">
        <v>8.6999999999999994E-2</v>
      </c>
      <c r="L102" s="7">
        <v>143254</v>
      </c>
      <c r="M102" s="7">
        <v>7725</v>
      </c>
      <c r="N102" s="4">
        <f t="shared" ref="N102" si="431">IFERROR(M102/L102,"-")</f>
        <v>5.3925195806050791E-2</v>
      </c>
      <c r="O102" s="4">
        <f t="shared" ref="O102" si="432">IFERROR(SUM(M96:M102)/SUM(L96:L102),"-")</f>
        <v>5.7028162055335965E-2</v>
      </c>
    </row>
    <row r="103" spans="1:15" x14ac:dyDescent="0.3">
      <c r="A103" s="1">
        <f t="shared" si="54"/>
        <v>44212</v>
      </c>
      <c r="B103" s="7">
        <v>277286</v>
      </c>
      <c r="C103" s="4">
        <f t="shared" ref="C103" si="433">IFERROR(F103/B103,"-")</f>
        <v>5.7694943127312596E-2</v>
      </c>
      <c r="D103" s="6" t="s">
        <v>4</v>
      </c>
      <c r="E103" s="6" t="s">
        <v>4</v>
      </c>
      <c r="F103" s="7">
        <v>15998</v>
      </c>
      <c r="G103" s="4">
        <f t="shared" ref="G103" si="434">IFERROR(SUM(F97:F103)/SUM($B97:$B103),"-")</f>
        <v>6.5384232815396445E-2</v>
      </c>
      <c r="H103" s="9" t="str">
        <f t="shared" ref="H103" si="435">IFERROR(SUM(D97:D103)/COUNT(D97:D103),"-")</f>
        <v>-</v>
      </c>
      <c r="I103" s="9" t="str">
        <f t="shared" ref="I103" si="436">IFERROR(SUM(E97:E103)/COUNT(E97:E103),"-")</f>
        <v>-</v>
      </c>
      <c r="J103" s="6">
        <f t="shared" ref="J103" si="437">N103</f>
        <v>5.1068471015956372E-2</v>
      </c>
      <c r="K103" s="6">
        <v>8.5999999999999993E-2</v>
      </c>
      <c r="L103" s="7">
        <v>123775</v>
      </c>
      <c r="M103" s="7">
        <v>6321</v>
      </c>
      <c r="N103" s="4">
        <f t="shared" ref="N103" si="438">IFERROR(M103/L103,"-")</f>
        <v>5.1068471015956372E-2</v>
      </c>
      <c r="O103" s="4">
        <f t="shared" ref="O103" si="439">IFERROR(SUM(M97:M103)/SUM(L97:L103),"-")</f>
        <v>5.6563334572867718E-2</v>
      </c>
    </row>
    <row r="104" spans="1:15" x14ac:dyDescent="0.3">
      <c r="A104" s="1">
        <f t="shared" si="54"/>
        <v>44213</v>
      </c>
      <c r="B104" s="7">
        <v>246507</v>
      </c>
      <c r="C104" s="4">
        <f t="shared" ref="C104" si="440">IFERROR(F104/B104,"-")</f>
        <v>5.6152563618883031E-2</v>
      </c>
      <c r="D104" s="6" t="s">
        <v>4</v>
      </c>
      <c r="E104" s="6" t="s">
        <v>4</v>
      </c>
      <c r="F104" s="7">
        <v>13842</v>
      </c>
      <c r="G104" s="4">
        <f t="shared" ref="G104" si="441">IFERROR(SUM(F98:F104)/SUM($B98:$B104),"-")</f>
        <v>6.4484930925368528E-2</v>
      </c>
      <c r="H104" s="9" t="str">
        <f t="shared" ref="H104" si="442">IFERROR(SUM(D98:D104)/COUNT(D98:D104),"-")</f>
        <v>-</v>
      </c>
      <c r="I104" s="9" t="str">
        <f t="shared" ref="I104" si="443">IFERROR(SUM(E98:E104)/COUNT(E98:E104),"-")</f>
        <v>-</v>
      </c>
      <c r="J104" s="6">
        <f t="shared" ref="J104" si="444">N104</f>
        <v>5.10338095660662E-2</v>
      </c>
      <c r="K104" s="6" t="s">
        <v>4</v>
      </c>
      <c r="L104" s="7">
        <v>112690</v>
      </c>
      <c r="M104" s="7">
        <v>5751</v>
      </c>
      <c r="N104" s="4">
        <f t="shared" ref="N104" si="445">IFERROR(M104/L104,"-")</f>
        <v>5.10338095660662E-2</v>
      </c>
      <c r="O104" s="4">
        <f t="shared" ref="O104" si="446">IFERROR(SUM(M98:M104)/SUM(L98:L104),"-")</f>
        <v>5.6913842768472896E-2</v>
      </c>
    </row>
    <row r="105" spans="1:15" x14ac:dyDescent="0.3">
      <c r="A105" s="1">
        <f t="shared" si="54"/>
        <v>44214</v>
      </c>
      <c r="B105" s="7">
        <v>186205</v>
      </c>
      <c r="C105" s="4">
        <f t="shared" ref="C105" si="447">IFERROR(F105/B105,"-")</f>
        <v>6.5438629467522352E-2</v>
      </c>
      <c r="D105" s="6" t="s">
        <v>4</v>
      </c>
      <c r="E105" s="6" t="s">
        <v>4</v>
      </c>
      <c r="F105" s="7">
        <v>12185</v>
      </c>
      <c r="G105" s="4">
        <f t="shared" ref="G105" si="448">IFERROR(SUM(F99:F105)/SUM($B99:$B105),"-")</f>
        <v>6.4248654769602814E-2</v>
      </c>
      <c r="H105" s="9" t="str">
        <f t="shared" ref="H105" si="449">IFERROR(SUM(D99:D105)/COUNT(D99:D105),"-")</f>
        <v>-</v>
      </c>
      <c r="I105" s="9" t="str">
        <f t="shared" ref="I105" si="450">IFERROR(SUM(E99:E105)/COUNT(E99:E105),"-")</f>
        <v>-</v>
      </c>
      <c r="J105" s="6">
        <f t="shared" ref="J105" si="451">N105</f>
        <v>6.0027786389262053E-2</v>
      </c>
      <c r="K105" s="6">
        <v>8.2900000000000001E-2</v>
      </c>
      <c r="L105" s="7">
        <v>87093</v>
      </c>
      <c r="M105" s="7">
        <v>5228</v>
      </c>
      <c r="N105" s="4">
        <f t="shared" ref="N105" si="452">IFERROR(M105/L105,"-")</f>
        <v>6.0027786389262053E-2</v>
      </c>
      <c r="O105" s="4">
        <f t="shared" ref="O105" si="453">IFERROR(SUM(M99:M105)/SUM(L99:L105),"-")</f>
        <v>5.7255973548282935E-2</v>
      </c>
    </row>
    <row r="106" spans="1:15" x14ac:dyDescent="0.3">
      <c r="A106" s="1">
        <f t="shared" si="54"/>
        <v>44215</v>
      </c>
      <c r="B106" s="7">
        <v>177269</v>
      </c>
      <c r="C106" s="4">
        <f t="shared" ref="C106" si="454">IFERROR(F106/B106,"-")</f>
        <v>7.0581996852241508E-2</v>
      </c>
      <c r="D106" s="6" t="s">
        <v>4</v>
      </c>
      <c r="E106" s="6" t="s">
        <v>4</v>
      </c>
      <c r="F106" s="7">
        <v>12512</v>
      </c>
      <c r="G106" s="4">
        <f t="shared" ref="G106" si="455">IFERROR(SUM(F100:F106)/SUM($B100:$B106),"-")</f>
        <v>6.3351003302711553E-2</v>
      </c>
      <c r="H106" s="9" t="str">
        <f t="shared" ref="H106" si="456">IFERROR(SUM(D100:D106)/COUNT(D100:D106),"-")</f>
        <v>-</v>
      </c>
      <c r="I106" s="9" t="str">
        <f t="shared" ref="I106" si="457">IFERROR(SUM(E100:E106)/COUNT(E100:E106),"-")</f>
        <v>-</v>
      </c>
      <c r="J106" s="6">
        <f t="shared" ref="J106" si="458">N106</f>
        <v>6.2901215698262278E-2</v>
      </c>
      <c r="K106" s="6">
        <v>8.2299999999999998E-2</v>
      </c>
      <c r="L106" s="7">
        <v>85054</v>
      </c>
      <c r="M106" s="7">
        <v>5350</v>
      </c>
      <c r="N106" s="4">
        <f t="shared" ref="N106" si="459">IFERROR(M106/L106,"-")</f>
        <v>6.2901215698262278E-2</v>
      </c>
      <c r="O106" s="4">
        <f t="shared" ref="O106" si="460">IFERROR(SUM(M100:M106)/SUM(L100:L106),"-")</f>
        <v>5.6597066638701357E-2</v>
      </c>
    </row>
    <row r="107" spans="1:15" x14ac:dyDescent="0.3">
      <c r="A107" s="1">
        <f t="shared" si="54"/>
        <v>44216</v>
      </c>
      <c r="B107" s="7">
        <v>195409</v>
      </c>
      <c r="C107" s="4">
        <f t="shared" ref="C107" si="461">IFERROR(F107/B107,"-")</f>
        <v>6.8389889923186759E-2</v>
      </c>
      <c r="D107" s="6" t="s">
        <v>4</v>
      </c>
      <c r="E107" s="6" t="s">
        <v>4</v>
      </c>
      <c r="F107" s="7">
        <v>13364</v>
      </c>
      <c r="G107" s="4">
        <f t="shared" ref="G107" si="462">IFERROR(SUM(F101:F107)/SUM($B101:$B107),"-")</f>
        <v>6.2659265551231649E-2</v>
      </c>
      <c r="H107" s="9" t="str">
        <f t="shared" ref="H107" si="463">IFERROR(SUM(D101:D107)/COUNT(D101:D107),"-")</f>
        <v>-</v>
      </c>
      <c r="I107" s="9" t="str">
        <f t="shared" ref="I107" si="464">IFERROR(SUM(E101:E107)/COUNT(E101:E107),"-")</f>
        <v>-</v>
      </c>
      <c r="J107" s="6">
        <f t="shared" ref="J107" si="465">N107</f>
        <v>6.9021101992966002E-2</v>
      </c>
      <c r="K107" s="6">
        <v>8.5300000000000001E-2</v>
      </c>
      <c r="L107" s="7">
        <v>95536</v>
      </c>
      <c r="M107" s="7">
        <v>6594</v>
      </c>
      <c r="N107" s="4">
        <f t="shared" ref="N107" si="466">IFERROR(M107/L107,"-")</f>
        <v>6.9021101992966002E-2</v>
      </c>
      <c r="O107" s="4">
        <f t="shared" ref="O107" si="467">IFERROR(SUM(M101:M107)/SUM(L101:L107),"-")</f>
        <v>5.70196944796185E-2</v>
      </c>
    </row>
    <row r="108" spans="1:15" x14ac:dyDescent="0.3">
      <c r="A108" s="1">
        <f t="shared" si="54"/>
        <v>44217</v>
      </c>
      <c r="B108" s="7">
        <v>224569</v>
      </c>
      <c r="C108" s="4">
        <f t="shared" ref="C108" si="468">IFERROR(F108/B108,"-")</f>
        <v>6.1834002021650361E-2</v>
      </c>
      <c r="D108" s="6" t="s">
        <v>4</v>
      </c>
      <c r="E108" s="6" t="s">
        <v>4</v>
      </c>
      <c r="F108" s="7">
        <v>13886</v>
      </c>
      <c r="G108" s="4">
        <f t="shared" ref="G108" si="469">IFERROR(SUM(F102:F108)/SUM($B102:$B108),"-")</f>
        <v>6.2337154608447985E-2</v>
      </c>
      <c r="H108" s="9" t="str">
        <f t="shared" ref="H108" si="470">IFERROR(SUM(D102:D108)/COUNT(D102:D108),"-")</f>
        <v>-</v>
      </c>
      <c r="I108" s="9" t="str">
        <f t="shared" ref="I108" si="471">IFERROR(SUM(E102:E108)/COUNT(E102:E108),"-")</f>
        <v>-</v>
      </c>
      <c r="J108" s="6">
        <f t="shared" ref="J108" si="472">N108</f>
        <v>5.8886170019938372E-2</v>
      </c>
      <c r="K108" s="6">
        <v>8.8300000000000003E-2</v>
      </c>
      <c r="L108" s="7">
        <v>88272</v>
      </c>
      <c r="M108" s="7">
        <v>5198</v>
      </c>
      <c r="N108" s="4">
        <f t="shared" ref="N108" si="473">IFERROR(M108/L108,"-")</f>
        <v>5.8886170019938372E-2</v>
      </c>
      <c r="O108" s="4">
        <f t="shared" ref="O108" si="474">IFERROR(SUM(M102:M108)/SUM(L102:L108),"-")</f>
        <v>5.7317507482934016E-2</v>
      </c>
    </row>
    <row r="109" spans="1:15" x14ac:dyDescent="0.3">
      <c r="A109" s="1">
        <f t="shared" si="54"/>
        <v>44218</v>
      </c>
      <c r="B109" s="7">
        <v>268001</v>
      </c>
      <c r="C109" s="4">
        <f t="shared" ref="C109" si="475">IFERROR(F109/B109,"-")</f>
        <v>5.6507251838612542E-2</v>
      </c>
      <c r="D109" s="6" t="s">
        <v>4</v>
      </c>
      <c r="E109" s="6" t="s">
        <v>4</v>
      </c>
      <c r="F109" s="7">
        <v>15144</v>
      </c>
      <c r="G109" s="4">
        <f t="shared" ref="G109" si="476">IFERROR(SUM(F103:F109)/SUM($B103:$B109),"-")</f>
        <v>6.1533881057307872E-2</v>
      </c>
      <c r="H109" s="9" t="str">
        <f t="shared" ref="H109" si="477">IFERROR(SUM(D103:D109)/COUNT(D103:D109),"-")</f>
        <v>-</v>
      </c>
      <c r="I109" s="9" t="str">
        <f t="shared" ref="I109" si="478">IFERROR(SUM(E103:E109)/COUNT(E103:E109),"-")</f>
        <v>-</v>
      </c>
      <c r="J109" s="6">
        <f t="shared" ref="J109" si="479">N109</f>
        <v>5.2164922873330299E-2</v>
      </c>
      <c r="K109" s="6">
        <v>9.0300000000000005E-2</v>
      </c>
      <c r="L109" s="7">
        <v>120905</v>
      </c>
      <c r="M109" s="7">
        <v>6307</v>
      </c>
      <c r="N109" s="4">
        <f t="shared" ref="N109" si="480">IFERROR(M109/L109,"-")</f>
        <v>5.2164922873330299E-2</v>
      </c>
      <c r="O109" s="4">
        <f t="shared" ref="O109" si="481">IFERROR(SUM(M103:M109)/SUM(L103:L109),"-")</f>
        <v>5.7125433708337711E-2</v>
      </c>
    </row>
    <row r="110" spans="1:15" x14ac:dyDescent="0.3">
      <c r="A110" s="1">
        <f t="shared" si="54"/>
        <v>44219</v>
      </c>
      <c r="B110" s="7">
        <v>262106</v>
      </c>
      <c r="C110" s="4">
        <f t="shared" ref="C110" si="482">IFERROR(F110/B110,"-")</f>
        <v>5.2597040891852916E-2</v>
      </c>
      <c r="D110" s="6" t="s">
        <v>4</v>
      </c>
      <c r="E110" s="6" t="s">
        <v>4</v>
      </c>
      <c r="F110" s="7">
        <v>13786</v>
      </c>
      <c r="G110" s="4">
        <f t="shared" ref="G110" si="483">IFERROR(SUM(F104:F110)/SUM($B104:$B110),"-")</f>
        <v>6.0714738991811887E-2</v>
      </c>
      <c r="H110" s="9" t="str">
        <f t="shared" ref="H110" si="484">IFERROR(SUM(D104:D110)/COUNT(D104:D110),"-")</f>
        <v>-</v>
      </c>
      <c r="I110" s="9" t="str">
        <f t="shared" ref="I110" si="485">IFERROR(SUM(E104:E110)/COUNT(E104:E110),"-")</f>
        <v>-</v>
      </c>
      <c r="J110" s="6">
        <f t="shared" ref="J110" si="486">N110</f>
        <v>5.0753947288647919E-2</v>
      </c>
      <c r="K110" s="6">
        <v>0.09</v>
      </c>
      <c r="L110" s="7">
        <v>115459</v>
      </c>
      <c r="M110" s="7">
        <v>5860</v>
      </c>
      <c r="N110" s="4">
        <f t="shared" ref="N110" si="487">IFERROR(M110/L110,"-")</f>
        <v>5.0753947288647919E-2</v>
      </c>
      <c r="O110" s="4">
        <f t="shared" ref="O110" si="488">IFERROR(SUM(M104:M110)/SUM(L104:L110),"-")</f>
        <v>5.7145369775421305E-2</v>
      </c>
    </row>
    <row r="111" spans="1:15" x14ac:dyDescent="0.3">
      <c r="A111" s="1">
        <f t="shared" si="54"/>
        <v>44220</v>
      </c>
      <c r="B111" s="7">
        <v>249955</v>
      </c>
      <c r="C111" s="4">
        <f t="shared" ref="C111" si="489">IFERROR(F111/B111,"-")</f>
        <v>5.0889160048808786E-2</v>
      </c>
      <c r="D111" s="6" t="s">
        <v>4</v>
      </c>
      <c r="E111" s="6" t="s">
        <v>4</v>
      </c>
      <c r="F111" s="7">
        <v>12720</v>
      </c>
      <c r="G111" s="4">
        <f t="shared" ref="G111" si="490">IFERROR(SUM(F105:F111)/SUM($B105:$B111),"-")</f>
        <v>5.9863231157508023E-2</v>
      </c>
      <c r="H111" s="9" t="str">
        <f t="shared" ref="H111" si="491">IFERROR(SUM(D105:D111)/COUNT(D105:D111),"-")</f>
        <v>-</v>
      </c>
      <c r="I111" s="9" t="str">
        <f t="shared" ref="I111" si="492">IFERROR(SUM(E105:E111)/COUNT(E105:E111),"-")</f>
        <v>-</v>
      </c>
      <c r="J111" s="6">
        <f t="shared" ref="J111" si="493">N111</f>
        <v>4.8973761627017193E-2</v>
      </c>
      <c r="K111" s="6">
        <v>8.8200000000000001E-2</v>
      </c>
      <c r="L111" s="7">
        <v>117614</v>
      </c>
      <c r="M111" s="7">
        <v>5760</v>
      </c>
      <c r="N111" s="4">
        <f t="shared" ref="N111" si="494">IFERROR(M111/L111,"-")</f>
        <v>4.8973761627017193E-2</v>
      </c>
      <c r="O111" s="4">
        <f t="shared" ref="O111" si="495">IFERROR(SUM(M105:M111)/SUM(L105:L111),"-")</f>
        <v>5.6761694413416476E-2</v>
      </c>
    </row>
    <row r="112" spans="1:15" x14ac:dyDescent="0.3">
      <c r="A112" s="1">
        <f t="shared" si="54"/>
        <v>44221</v>
      </c>
      <c r="B112" s="7">
        <v>219538</v>
      </c>
      <c r="C112" s="4">
        <f t="shared" ref="C112" si="496">IFERROR(F112/B112,"-")</f>
        <v>5.4673906111925956E-2</v>
      </c>
      <c r="D112" s="6" t="s">
        <v>4</v>
      </c>
      <c r="E112" s="6" t="s">
        <v>4</v>
      </c>
      <c r="F112" s="7">
        <v>12003</v>
      </c>
      <c r="G112" s="4">
        <f t="shared" ref="G112" si="497">IFERROR(SUM(F106:F112)/SUM($B106:$B112),"-")</f>
        <v>5.8499655884377152E-2</v>
      </c>
      <c r="H112" s="9" t="str">
        <f t="shared" ref="H112" si="498">IFERROR(SUM(D106:D112)/COUNT(D106:D112),"-")</f>
        <v>-</v>
      </c>
      <c r="I112" s="9" t="str">
        <f t="shared" ref="I112" si="499">IFERROR(SUM(E106:E112)/COUNT(E106:E112),"-")</f>
        <v>-</v>
      </c>
      <c r="J112" s="6">
        <f t="shared" ref="J112" si="500">N112</f>
        <v>5.1969739831908231E-2</v>
      </c>
      <c r="K112" s="6">
        <v>8.4400000000000003E-2</v>
      </c>
      <c r="L112" s="7">
        <v>109583</v>
      </c>
      <c r="M112" s="7">
        <v>5695</v>
      </c>
      <c r="N112" s="4">
        <f t="shared" ref="N112" si="501">IFERROR(M112/L112,"-")</f>
        <v>5.1969739831908231E-2</v>
      </c>
      <c r="O112" s="4">
        <f t="shared" ref="O112" si="502">IFERROR(SUM(M106:M112)/SUM(L106:L112),"-")</f>
        <v>5.5656362511827179E-2</v>
      </c>
    </row>
    <row r="113" spans="1:15" x14ac:dyDescent="0.3">
      <c r="A113" s="1">
        <f t="shared" si="54"/>
        <v>44222</v>
      </c>
      <c r="B113" s="7">
        <v>162938</v>
      </c>
      <c r="C113" s="4">
        <f t="shared" ref="C113" si="503">IFERROR(F113/B113,"-")</f>
        <v>6.7903128797456705E-2</v>
      </c>
      <c r="D113" s="6" t="s">
        <v>4</v>
      </c>
      <c r="E113" s="6" t="s">
        <v>4</v>
      </c>
      <c r="F113" s="7">
        <v>11064</v>
      </c>
      <c r="G113" s="4">
        <f t="shared" ref="G113" si="504">IFERROR(SUM(F107:F113)/SUM($B107:$B113),"-")</f>
        <v>5.8114420328135706E-2</v>
      </c>
      <c r="H113" s="9" t="str">
        <f t="shared" ref="H113" si="505">IFERROR(SUM(D107:D113)/COUNT(D107:D113),"-")</f>
        <v>-</v>
      </c>
      <c r="I113" s="9" t="str">
        <f t="shared" ref="I113" si="506">IFERROR(SUM(E107:E113)/COUNT(E107:E113),"-")</f>
        <v>-</v>
      </c>
      <c r="J113" s="6">
        <f t="shared" ref="J113" si="507">N113</f>
        <v>6.7328333289163336E-2</v>
      </c>
      <c r="K113" s="6">
        <v>8.4000000000000005E-2</v>
      </c>
      <c r="L113" s="7">
        <v>75466</v>
      </c>
      <c r="M113" s="7">
        <v>5081</v>
      </c>
      <c r="N113" s="4">
        <f t="shared" ref="N113" si="508">IFERROR(M113/L113,"-")</f>
        <v>6.7328333289163336E-2</v>
      </c>
      <c r="O113" s="4">
        <f t="shared" ref="O113" si="509">IFERROR(SUM(M107:M113)/SUM(L107:L113),"-")</f>
        <v>5.6022467091383234E-2</v>
      </c>
    </row>
    <row r="114" spans="1:15" x14ac:dyDescent="0.3">
      <c r="A114" s="1">
        <f t="shared" si="54"/>
        <v>44223</v>
      </c>
      <c r="B114" s="7">
        <v>202661</v>
      </c>
      <c r="C114" s="4">
        <f t="shared" ref="C114" si="510">IFERROR(F114/B114,"-")</f>
        <v>5.4415995184075867E-2</v>
      </c>
      <c r="D114" s="6" t="s">
        <v>4</v>
      </c>
      <c r="E114" s="6" t="s">
        <v>4</v>
      </c>
      <c r="F114" s="7">
        <v>11028</v>
      </c>
      <c r="G114" s="4">
        <f t="shared" ref="G114" si="511">IFERROR(SUM(F108:F114)/SUM($B108:$B114),"-")</f>
        <v>5.6379924617931676E-2</v>
      </c>
      <c r="H114" s="9" t="str">
        <f t="shared" ref="H114" si="512">IFERROR(SUM(D108:D114)/COUNT(D108:D114),"-")</f>
        <v>-</v>
      </c>
      <c r="I114" s="9" t="str">
        <f t="shared" ref="I114" si="513">IFERROR(SUM(E108:E114)/COUNT(E108:E114),"-")</f>
        <v>-</v>
      </c>
      <c r="J114" s="6">
        <f t="shared" ref="J114" si="514">N114</f>
        <v>5.2893251218886321E-2</v>
      </c>
      <c r="K114" s="6">
        <v>8.0799999999999997E-2</v>
      </c>
      <c r="L114" s="7">
        <v>93528</v>
      </c>
      <c r="M114" s="7">
        <v>4947</v>
      </c>
      <c r="N114" s="4">
        <f t="shared" ref="N114" si="515">IFERROR(M114/L114,"-")</f>
        <v>5.2893251218886321E-2</v>
      </c>
      <c r="O114" s="4">
        <f t="shared" ref="O114" si="516">IFERROR(SUM(M108:M114)/SUM(L108:L114),"-")</f>
        <v>5.3893652707237658E-2</v>
      </c>
    </row>
    <row r="115" spans="1:15" x14ac:dyDescent="0.3">
      <c r="A115" s="1">
        <f t="shared" si="54"/>
        <v>44224</v>
      </c>
      <c r="B115" s="7">
        <v>250668</v>
      </c>
      <c r="C115" s="4">
        <f t="shared" ref="C115" si="517">IFERROR(F115/B115,"-")</f>
        <v>5.3449183780937333E-2</v>
      </c>
      <c r="D115" s="6" t="s">
        <v>4</v>
      </c>
      <c r="E115" s="6" t="s">
        <v>4</v>
      </c>
      <c r="F115" s="7">
        <v>13398</v>
      </c>
      <c r="G115" s="4">
        <f t="shared" ref="G115" si="518">IFERROR(SUM(F109:F115)/SUM($B109:$B115),"-")</f>
        <v>5.5167287901788944E-2</v>
      </c>
      <c r="H115" s="9" t="str">
        <f t="shared" ref="H115" si="519">IFERROR(SUM(D109:D115)/COUNT(D109:D115),"-")</f>
        <v>-</v>
      </c>
      <c r="I115" s="9" t="str">
        <f t="shared" ref="I115" si="520">IFERROR(SUM(E109:E115)/COUNT(E109:E115),"-")</f>
        <v>-</v>
      </c>
      <c r="J115" s="6">
        <f t="shared" ref="J115" si="521">N115</f>
        <v>5.3039192677775168E-2</v>
      </c>
      <c r="K115" s="6">
        <v>8.09E-2</v>
      </c>
      <c r="L115" s="7">
        <v>115047</v>
      </c>
      <c r="M115" s="7">
        <v>6102</v>
      </c>
      <c r="N115" s="4">
        <f t="shared" ref="N115" si="522">IFERROR(M115/L115,"-")</f>
        <v>5.3039192677775168E-2</v>
      </c>
      <c r="O115" s="4">
        <f t="shared" ref="O115" si="523">IFERROR(SUM(M109:M115)/SUM(L109:L115),"-")</f>
        <v>5.31726774406703E-2</v>
      </c>
    </row>
    <row r="116" spans="1:15" x14ac:dyDescent="0.3">
      <c r="A116" s="1">
        <f t="shared" si="54"/>
        <v>44225</v>
      </c>
      <c r="B116" s="7">
        <v>270518</v>
      </c>
      <c r="C116" s="4">
        <f t="shared" ref="C116" si="524">IFERROR(F116/B116,"-")</f>
        <v>4.6499678394783341E-2</v>
      </c>
      <c r="D116" s="6" t="s">
        <v>4</v>
      </c>
      <c r="E116" s="6" t="s">
        <v>4</v>
      </c>
      <c r="F116" s="7">
        <v>12579</v>
      </c>
      <c r="G116" s="4">
        <f t="shared" ref="G116" si="525">IFERROR(SUM(F110:F116)/SUM($B110:$B116),"-")</f>
        <v>5.3496574360596745E-2</v>
      </c>
      <c r="H116" s="9" t="str">
        <f t="shared" ref="H116" si="526">IFERROR(SUM(D110:D116)/COUNT(D110:D116),"-")</f>
        <v>-</v>
      </c>
      <c r="I116" s="9" t="str">
        <f t="shared" ref="I116" si="527">IFERROR(SUM(E110:E116)/COUNT(E110:E116),"-")</f>
        <v>-</v>
      </c>
      <c r="J116" s="6">
        <f t="shared" ref="J116" si="528">N116</f>
        <v>4.8951108175173827E-2</v>
      </c>
      <c r="K116" s="6">
        <v>8.6300000000000002E-2</v>
      </c>
      <c r="L116" s="7">
        <v>118077</v>
      </c>
      <c r="M116" s="7">
        <v>5780</v>
      </c>
      <c r="N116" s="4">
        <f t="shared" ref="N116" si="529">IFERROR(M116/L116,"-")</f>
        <v>4.8951108175173827E-2</v>
      </c>
      <c r="O116" s="4">
        <f t="shared" ref="O116" si="530">IFERROR(SUM(M110:M116)/SUM(L110:L116),"-")</f>
        <v>5.2666983541315888E-2</v>
      </c>
    </row>
    <row r="117" spans="1:15" x14ac:dyDescent="0.3">
      <c r="A117" s="1">
        <f t="shared" si="54"/>
        <v>44226</v>
      </c>
      <c r="B117" s="7">
        <v>269350</v>
      </c>
      <c r="C117" s="4">
        <f t="shared" ref="C117" si="531">IFERROR(F117/B117,"-")</f>
        <v>4.7536662335251528E-2</v>
      </c>
      <c r="D117" s="6" t="s">
        <v>4</v>
      </c>
      <c r="E117" s="6" t="s">
        <v>4</v>
      </c>
      <c r="F117" s="7">
        <v>12804</v>
      </c>
      <c r="G117" s="4">
        <f t="shared" ref="G117" si="532">IFERROR(SUM(F111:F117)/SUM($B111:$B117),"-")</f>
        <v>5.2654112749042213E-2</v>
      </c>
      <c r="H117" s="9" t="str">
        <f t="shared" ref="H117" si="533">IFERROR(SUM(D111:D117)/COUNT(D111:D117),"-")</f>
        <v>-</v>
      </c>
      <c r="I117" s="9" t="str">
        <f t="shared" ref="I117" si="534">IFERROR(SUM(E111:E117)/COUNT(E111:E117),"-")</f>
        <v>-</v>
      </c>
      <c r="J117" s="6">
        <f t="shared" ref="J117" si="535">N117</f>
        <v>4.9480406481375076E-2</v>
      </c>
      <c r="K117" s="6">
        <v>8.5699999999999998E-2</v>
      </c>
      <c r="L117" s="7">
        <v>121826</v>
      </c>
      <c r="M117" s="7">
        <v>6028</v>
      </c>
      <c r="N117" s="4">
        <f t="shared" ref="N117" si="536">IFERROR(M117/L117,"-")</f>
        <v>4.9480406481375076E-2</v>
      </c>
      <c r="O117" s="4">
        <f t="shared" ref="O117" si="537">IFERROR(SUM(M111:M117)/SUM(L111:L117),"-")</f>
        <v>5.2444214867781148E-2</v>
      </c>
    </row>
    <row r="118" spans="1:15" x14ac:dyDescent="0.3">
      <c r="A118" s="1">
        <f t="shared" si="54"/>
        <v>44227</v>
      </c>
      <c r="B118" s="7">
        <v>243066</v>
      </c>
      <c r="C118" s="4">
        <f t="shared" ref="C118" si="538">IFERROR(F118/B118,"-")</f>
        <v>4.440357762912131E-2</v>
      </c>
      <c r="D118" s="6" t="s">
        <v>4</v>
      </c>
      <c r="E118" s="6" t="s">
        <v>4</v>
      </c>
      <c r="F118" s="7">
        <v>10793</v>
      </c>
      <c r="G118" s="4">
        <f t="shared" ref="G118" si="539">IFERROR(SUM(F112:F118)/SUM($B112:$B118),"-")</f>
        <v>5.1687764364730819E-2</v>
      </c>
      <c r="H118" s="9" t="str">
        <f t="shared" ref="H118" si="540">IFERROR(SUM(D112:D118)/COUNT(D112:D118),"-")</f>
        <v>-</v>
      </c>
      <c r="I118" s="9" t="str">
        <f t="shared" ref="I118" si="541">IFERROR(SUM(E112:E118)/COUNT(E112:E118),"-")</f>
        <v>-</v>
      </c>
      <c r="J118" s="6">
        <f t="shared" ref="J118" si="542">N118</f>
        <v>4.5964166636133806E-2</v>
      </c>
      <c r="K118" s="6">
        <v>8.3400000000000002E-2</v>
      </c>
      <c r="L118" s="7">
        <v>109172</v>
      </c>
      <c r="M118" s="7">
        <v>5018</v>
      </c>
      <c r="N118" s="4">
        <f t="shared" ref="N118" si="543">IFERROR(M118/L118,"-")</f>
        <v>4.5964166636133806E-2</v>
      </c>
      <c r="O118" s="4">
        <f t="shared" ref="O118" si="544">IFERROR(SUM(M112:M118)/SUM(L112:L118),"-")</f>
        <v>5.2041271093673208E-2</v>
      </c>
    </row>
    <row r="119" spans="1:15" x14ac:dyDescent="0.3">
      <c r="A119" s="1">
        <f t="shared" si="54"/>
        <v>44228</v>
      </c>
      <c r="B119" s="7">
        <v>175038</v>
      </c>
      <c r="C119" s="4">
        <f t="shared" ref="C119" si="545">IFERROR(F119/B119,"-")</f>
        <v>4.8606588283686969E-2</v>
      </c>
      <c r="D119" s="6" t="s">
        <v>4</v>
      </c>
      <c r="E119" s="6" t="s">
        <v>4</v>
      </c>
      <c r="F119" s="7">
        <v>8508</v>
      </c>
      <c r="G119" s="4">
        <f t="shared" ref="G119" si="546">IFERROR(SUM(F113:F119)/SUM($B113:$B119),"-")</f>
        <v>5.0928734455187551E-2</v>
      </c>
      <c r="H119" s="9" t="str">
        <f t="shared" ref="H119" si="547">IFERROR(SUM(D113:D119)/COUNT(D113:D119),"-")</f>
        <v>-</v>
      </c>
      <c r="I119" s="9" t="str">
        <f t="shared" ref="I119" si="548">IFERROR(SUM(E113:E119)/COUNT(E113:E119),"-")</f>
        <v>-</v>
      </c>
      <c r="J119" s="6">
        <f t="shared" ref="J119" si="549">N119</f>
        <v>5.0011924636298589E-2</v>
      </c>
      <c r="K119" s="6">
        <v>8.2600000000000007E-2</v>
      </c>
      <c r="L119" s="7">
        <v>83860</v>
      </c>
      <c r="M119" s="7">
        <v>4194</v>
      </c>
      <c r="N119" s="4">
        <f t="shared" ref="N119" si="550">IFERROR(M119/L119,"-")</f>
        <v>5.0011924636298589E-2</v>
      </c>
      <c r="O119" s="4">
        <f t="shared" ref="O119" si="551">IFERROR(SUM(M113:M119)/SUM(L113:L119),"-")</f>
        <v>5.1814844569413758E-2</v>
      </c>
    </row>
    <row r="120" spans="1:15" x14ac:dyDescent="0.3">
      <c r="A120" s="1">
        <f t="shared" si="54"/>
        <v>44229</v>
      </c>
      <c r="B120" s="7">
        <v>150199</v>
      </c>
      <c r="C120" s="4">
        <f t="shared" ref="C120" si="552">IFERROR(F120/B120,"-")</f>
        <v>5.4694105819612648E-2</v>
      </c>
      <c r="D120" s="6" t="s">
        <v>4</v>
      </c>
      <c r="E120" s="6" t="s">
        <v>4</v>
      </c>
      <c r="F120" s="7">
        <v>8215</v>
      </c>
      <c r="G120" s="4">
        <f t="shared" ref="G120" si="553">IFERROR(SUM(F114:F120)/SUM($B114:$B120),"-")</f>
        <v>4.9519692603266087E-2</v>
      </c>
      <c r="H120" s="9" t="str">
        <f t="shared" ref="H120" si="554">IFERROR(SUM(D114:D120)/COUNT(D114:D120),"-")</f>
        <v>-</v>
      </c>
      <c r="I120" s="9" t="str">
        <f t="shared" ref="I120" si="555">IFERROR(SUM(E114:E120)/COUNT(E114:E120),"-")</f>
        <v>-</v>
      </c>
      <c r="J120" s="6">
        <f t="shared" ref="J120" si="556">N120</f>
        <v>5.9404537531707456E-2</v>
      </c>
      <c r="K120" s="6">
        <v>8.2000000000000003E-2</v>
      </c>
      <c r="L120" s="7">
        <v>70567</v>
      </c>
      <c r="M120" s="7">
        <v>4192</v>
      </c>
      <c r="N120" s="4">
        <f t="shared" ref="N120" si="557">IFERROR(M120/L120,"-")</f>
        <v>5.9404537531707456E-2</v>
      </c>
      <c r="O120" s="4">
        <f t="shared" ref="O120" si="558">IFERROR(SUM(M114:M120)/SUM(L114:L120),"-")</f>
        <v>5.0922863679068418E-2</v>
      </c>
    </row>
    <row r="121" spans="1:15" x14ac:dyDescent="0.3">
      <c r="A121" s="1">
        <f t="shared" si="54"/>
        <v>44230</v>
      </c>
      <c r="B121" s="7">
        <v>126489</v>
      </c>
      <c r="C121" s="4">
        <f t="shared" ref="C121" si="559">IFERROR(F121/B121,"-")</f>
        <v>4.6842017882977968E-2</v>
      </c>
      <c r="D121" s="6" t="s">
        <v>4</v>
      </c>
      <c r="E121" s="6" t="s">
        <v>4</v>
      </c>
      <c r="F121" s="7">
        <v>5925</v>
      </c>
      <c r="G121" s="4">
        <f t="shared" ref="G121" si="560">IFERROR(SUM(F115:F121)/SUM($B115:$B121),"-")</f>
        <v>4.8623603675417147E-2</v>
      </c>
      <c r="H121" s="9" t="str">
        <f t="shared" ref="H121" si="561">IFERROR(SUM(D115:D121)/COUNT(D115:D121),"-")</f>
        <v>-</v>
      </c>
      <c r="I121" s="9" t="str">
        <f t="shared" ref="I121" si="562">IFERROR(SUM(E115:E121)/COUNT(E115:E121),"-")</f>
        <v>-</v>
      </c>
      <c r="J121" s="6">
        <f t="shared" ref="J121" si="563">N121</f>
        <v>5.1040369909301088E-2</v>
      </c>
      <c r="K121" s="6">
        <v>8.09E-2</v>
      </c>
      <c r="L121" s="7">
        <v>50607</v>
      </c>
      <c r="M121" s="7">
        <v>2583</v>
      </c>
      <c r="N121" s="4">
        <f t="shared" ref="N121" si="564">IFERROR(M121/L121,"-")</f>
        <v>5.1040369909301088E-2</v>
      </c>
      <c r="O121" s="4">
        <f t="shared" ref="O121" si="565">IFERROR(SUM(M115:M121)/SUM(L115:L121),"-")</f>
        <v>5.0656349192116638E-2</v>
      </c>
    </row>
    <row r="122" spans="1:15" x14ac:dyDescent="0.3">
      <c r="A122" s="1">
        <f t="shared" si="54"/>
        <v>44231</v>
      </c>
      <c r="B122" s="7">
        <v>169186</v>
      </c>
      <c r="C122" s="4">
        <f t="shared" ref="C122" si="566">IFERROR(F122/B122,"-")</f>
        <v>4.3821592803187023E-2</v>
      </c>
      <c r="D122" s="6" t="s">
        <v>4</v>
      </c>
      <c r="E122" s="6" t="s">
        <v>4</v>
      </c>
      <c r="F122" s="7">
        <v>7414</v>
      </c>
      <c r="G122" s="4">
        <f t="shared" ref="G122" si="567">IFERROR(SUM(F116:F122)/SUM($B116:$B122),"-")</f>
        <v>4.7183238047478142E-2</v>
      </c>
      <c r="H122" s="9" t="str">
        <f t="shared" ref="H122" si="568">IFERROR(SUM(D116:D122)/COUNT(D116:D122),"-")</f>
        <v>-</v>
      </c>
      <c r="I122" s="9" t="str">
        <f t="shared" ref="I122" si="569">IFERROR(SUM(E116:E122)/COUNT(E116:E122),"-")</f>
        <v>-</v>
      </c>
      <c r="J122" s="6">
        <f t="shared" ref="J122" si="570">N122</f>
        <v>4.9792460821685723E-2</v>
      </c>
      <c r="K122" s="6">
        <v>8.48E-2</v>
      </c>
      <c r="L122" s="7">
        <v>59025</v>
      </c>
      <c r="M122" s="7">
        <v>2939</v>
      </c>
      <c r="N122" s="4">
        <f t="shared" ref="N122" si="571">IFERROR(M122/L122,"-")</f>
        <v>4.9792460821685723E-2</v>
      </c>
      <c r="O122" s="4">
        <f t="shared" ref="O122" si="572">IFERROR(SUM(M116:M122)/SUM(L116:L122),"-")</f>
        <v>5.0126073582610002E-2</v>
      </c>
    </row>
    <row r="123" spans="1:15" x14ac:dyDescent="0.3">
      <c r="A123" s="1">
        <f t="shared" si="54"/>
        <v>44232</v>
      </c>
      <c r="B123" s="7">
        <v>203627</v>
      </c>
      <c r="C123" s="4">
        <f t="shared" ref="C123" si="573">IFERROR(F123/B123,"-")</f>
        <v>4.3103321268790483E-2</v>
      </c>
      <c r="D123" s="6" t="s">
        <v>4</v>
      </c>
      <c r="E123" s="6" t="s">
        <v>4</v>
      </c>
      <c r="F123" s="7">
        <v>8777</v>
      </c>
      <c r="G123" s="4">
        <f t="shared" ref="G123" si="574">IFERROR(SUM(F117:F123)/SUM($B117:$B123),"-")</f>
        <v>4.6700150715618699E-2</v>
      </c>
      <c r="H123" s="9" t="str">
        <f t="shared" ref="H123" si="575">IFERROR(SUM(D117:D123)/COUNT(D117:D123),"-")</f>
        <v>-</v>
      </c>
      <c r="I123" s="9" t="str">
        <f t="shared" ref="I123" si="576">IFERROR(SUM(E117:E123)/COUNT(E117:E123),"-")</f>
        <v>-</v>
      </c>
      <c r="J123" s="6">
        <f t="shared" ref="J123" si="577">N123</f>
        <v>5.3284481220753917E-2</v>
      </c>
      <c r="K123" s="6">
        <v>8.5099999999999995E-2</v>
      </c>
      <c r="L123" s="7">
        <v>72873</v>
      </c>
      <c r="M123" s="7">
        <v>3883</v>
      </c>
      <c r="N123" s="4">
        <f t="shared" ref="N123" si="578">IFERROR(M123/L123,"-")</f>
        <v>5.3284481220753917E-2</v>
      </c>
      <c r="O123" s="4">
        <f t="shared" ref="O123" si="579">IFERROR(SUM(M117:M123)/SUM(L117:L123),"-")</f>
        <v>5.0775623756448861E-2</v>
      </c>
    </row>
    <row r="124" spans="1:15" x14ac:dyDescent="0.3">
      <c r="A124" s="1">
        <f t="shared" si="54"/>
        <v>44233</v>
      </c>
      <c r="B124" s="7">
        <v>261285</v>
      </c>
      <c r="C124" s="4">
        <f t="shared" ref="C124" si="580">IFERROR(F124/B124,"-")</f>
        <v>4.3064087107947263E-2</v>
      </c>
      <c r="D124" s="6" t="s">
        <v>4</v>
      </c>
      <c r="E124" s="6" t="s">
        <v>4</v>
      </c>
      <c r="F124" s="7">
        <v>11252</v>
      </c>
      <c r="G124" s="4">
        <f t="shared" ref="G124" si="581">IFERROR(SUM(F118:F124)/SUM($B118:$B124),"-")</f>
        <v>4.5815680756119768E-2</v>
      </c>
      <c r="H124" s="9" t="str">
        <f t="shared" ref="H124" si="582">IFERROR(SUM(D118:D124)/COUNT(D118:D124),"-")</f>
        <v>-</v>
      </c>
      <c r="I124" s="9" t="str">
        <f t="shared" ref="I124" si="583">IFERROR(SUM(E118:E124)/COUNT(E118:E124),"-")</f>
        <v>-</v>
      </c>
      <c r="J124" s="6">
        <f t="shared" ref="J124" si="584">N124</f>
        <v>4.9897407200149228E-2</v>
      </c>
      <c r="K124" s="6">
        <v>8.8200000000000001E-2</v>
      </c>
      <c r="L124" s="7">
        <v>107220</v>
      </c>
      <c r="M124" s="7">
        <v>5350</v>
      </c>
      <c r="N124" s="4">
        <f t="shared" ref="N124" si="585">IFERROR(M124/L124,"-")</f>
        <v>4.9897407200149228E-2</v>
      </c>
      <c r="O124" s="4">
        <f t="shared" ref="O124" si="586">IFERROR(SUM(M118:M124)/SUM(L118:L124),"-")</f>
        <v>5.0890617432101264E-2</v>
      </c>
    </row>
    <row r="125" spans="1:15" x14ac:dyDescent="0.3">
      <c r="A125" s="1">
        <f t="shared" si="54"/>
        <v>44234</v>
      </c>
      <c r="B125" s="7">
        <v>250892</v>
      </c>
      <c r="C125" s="4">
        <f t="shared" ref="C125" si="587">IFERROR(F125/B125,"-")</f>
        <v>3.9957431883041308E-2</v>
      </c>
      <c r="D125" s="6" t="s">
        <v>4</v>
      </c>
      <c r="E125" s="6" t="s">
        <v>4</v>
      </c>
      <c r="F125" s="7">
        <v>10025</v>
      </c>
      <c r="G125" s="4">
        <f t="shared" ref="G125" si="588">IFERROR(SUM(F119:F125)/SUM($B119:$B125),"-")</f>
        <v>4.4972903743203493E-2</v>
      </c>
      <c r="H125" s="9" t="str">
        <f t="shared" ref="H125" si="589">IFERROR(SUM(D119:D125)/COUNT(D119:D125),"-")</f>
        <v>-</v>
      </c>
      <c r="I125" s="9" t="str">
        <f t="shared" ref="I125" si="590">IFERROR(SUM(E119:E125)/COUNT(E119:E125),"-")</f>
        <v>-</v>
      </c>
      <c r="J125" s="6">
        <f t="shared" ref="J125" si="591">N125</f>
        <v>4.7915816210822332E-2</v>
      </c>
      <c r="K125" s="6">
        <v>8.0600000000000005E-2</v>
      </c>
      <c r="L125" s="7">
        <v>110235</v>
      </c>
      <c r="M125" s="7">
        <v>5282</v>
      </c>
      <c r="N125" s="4">
        <f t="shared" ref="N125" si="592">IFERROR(M125/L125,"-")</f>
        <v>4.7915816210822332E-2</v>
      </c>
      <c r="O125" s="4">
        <f t="shared" ref="O125" si="593">IFERROR(SUM(M119:M125)/SUM(L119:L125),"-")</f>
        <v>5.1269239718824577E-2</v>
      </c>
    </row>
    <row r="126" spans="1:15" x14ac:dyDescent="0.3">
      <c r="A126" s="1">
        <f t="shared" si="54"/>
        <v>44235</v>
      </c>
      <c r="B126" s="7">
        <v>197183</v>
      </c>
      <c r="C126" s="4">
        <f t="shared" ref="C126" si="594">IFERROR(F126/B126,"-")</f>
        <v>4.2843449993153565E-2</v>
      </c>
      <c r="D126" s="6" t="s">
        <v>4</v>
      </c>
      <c r="E126" s="6" t="s">
        <v>4</v>
      </c>
      <c r="F126" s="7">
        <v>8448</v>
      </c>
      <c r="G126" s="4">
        <f t="shared" ref="G126" si="595">IFERROR(SUM(F120:F126)/SUM($B120:$B126),"-")</f>
        <v>4.4195837543354322E-2</v>
      </c>
      <c r="H126" s="9" t="str">
        <f t="shared" ref="H126" si="596">IFERROR(SUM(D120:D126)/COUNT(D120:D126),"-")</f>
        <v>-</v>
      </c>
      <c r="I126" s="9" t="str">
        <f t="shared" ref="I126" si="597">IFERROR(SUM(E120:E126)/COUNT(E120:E126),"-")</f>
        <v>-</v>
      </c>
      <c r="J126" s="6">
        <f t="shared" ref="J126" si="598">N126</f>
        <v>4.8615937302868631E-2</v>
      </c>
      <c r="K126" s="6">
        <v>8.2799999999999999E-2</v>
      </c>
      <c r="L126" s="7">
        <v>93529</v>
      </c>
      <c r="M126" s="7">
        <v>4547</v>
      </c>
      <c r="N126" s="4">
        <f t="shared" ref="N126" si="599">IFERROR(M126/L126,"-")</f>
        <v>4.8615937302868631E-2</v>
      </c>
      <c r="O126" s="4">
        <f t="shared" ref="O126" si="600">IFERROR(SUM(M120:M126)/SUM(L120:L126),"-")</f>
        <v>5.1016211156339086E-2</v>
      </c>
    </row>
    <row r="127" spans="1:15" x14ac:dyDescent="0.3">
      <c r="A127" s="1">
        <f t="shared" si="54"/>
        <v>44236</v>
      </c>
      <c r="B127" s="7">
        <v>153648</v>
      </c>
      <c r="C127" s="4">
        <f t="shared" ref="C127" si="601">IFERROR(F127/B127,"-")</f>
        <v>5.1194939081537022E-2</v>
      </c>
      <c r="D127" s="6" t="s">
        <v>4</v>
      </c>
      <c r="E127" s="6" t="s">
        <v>4</v>
      </c>
      <c r="F127" s="7">
        <v>7866</v>
      </c>
      <c r="G127" s="4">
        <f t="shared" ref="G127" si="602">IFERROR(SUM(F121:F127)/SUM($B121:$B127),"-")</f>
        <v>4.3827763137611851E-2</v>
      </c>
      <c r="H127" s="9" t="str">
        <f t="shared" ref="H127" si="603">IFERROR(SUM(D121:D127)/COUNT(D121:D127),"-")</f>
        <v>-</v>
      </c>
      <c r="I127" s="9" t="str">
        <f t="shared" ref="I127" si="604">IFERROR(SUM(E121:E127)/COUNT(E121:E127),"-")</f>
        <v>-</v>
      </c>
      <c r="J127" s="6">
        <f t="shared" ref="J127" si="605">N127</f>
        <v>6.2122617943044751E-2</v>
      </c>
      <c r="K127" s="6">
        <v>8.09E-2</v>
      </c>
      <c r="L127" s="7">
        <v>70055</v>
      </c>
      <c r="M127" s="7">
        <v>4352</v>
      </c>
      <c r="N127" s="4">
        <f t="shared" ref="N127" si="606">IFERROR(M127/L127,"-")</f>
        <v>6.2122617943044751E-2</v>
      </c>
      <c r="O127" s="4">
        <f t="shared" ref="O127" si="607">IFERROR(SUM(M121:M127)/SUM(L121:L127),"-")</f>
        <v>5.1346478713285917E-2</v>
      </c>
    </row>
    <row r="128" spans="1:15" x14ac:dyDescent="0.3">
      <c r="A128" s="1">
        <f t="shared" si="54"/>
        <v>44237</v>
      </c>
      <c r="B128" s="7">
        <v>176750</v>
      </c>
      <c r="C128" s="4">
        <f t="shared" ref="C128" si="608">IFERROR(F128/B128,"-")</f>
        <v>4.0175388967468174E-2</v>
      </c>
      <c r="D128" s="6" t="s">
        <v>4</v>
      </c>
      <c r="E128" s="6" t="s">
        <v>4</v>
      </c>
      <c r="F128" s="7">
        <v>7101</v>
      </c>
      <c r="G128" s="4">
        <f t="shared" ref="G128" si="609">IFERROR(SUM(F122:F128)/SUM($B122:$B128),"-")</f>
        <v>4.3100842364737775E-2</v>
      </c>
      <c r="H128" s="9" t="str">
        <f t="shared" ref="H128" si="610">IFERROR(SUM(D122:D128)/COUNT(D122:D128),"-")</f>
        <v>-</v>
      </c>
      <c r="I128" s="9" t="str">
        <f t="shared" ref="I128" si="611">IFERROR(SUM(E122:E128)/COUNT(E122:E128),"-")</f>
        <v>-</v>
      </c>
      <c r="J128" s="6">
        <f t="shared" ref="J128" si="612">N128</f>
        <v>4.6512279914769541E-2</v>
      </c>
      <c r="K128" s="6">
        <v>8.48E-2</v>
      </c>
      <c r="L128" s="7">
        <v>71336</v>
      </c>
      <c r="M128" s="7">
        <v>3318</v>
      </c>
      <c r="N128" s="4">
        <f t="shared" ref="N128" si="613">IFERROR(M128/L128,"-")</f>
        <v>4.6512279914769541E-2</v>
      </c>
      <c r="O128" s="4">
        <f t="shared" ref="O128" si="614">IFERROR(SUM(M122:M128)/SUM(L122:L128),"-")</f>
        <v>5.0782767644577106E-2</v>
      </c>
    </row>
    <row r="129" spans="1:15" x14ac:dyDescent="0.3">
      <c r="A129" s="1">
        <f t="shared" si="54"/>
        <v>44238</v>
      </c>
      <c r="B129" s="7">
        <v>285499</v>
      </c>
      <c r="C129" s="4">
        <f t="shared" ref="C129" si="615">IFERROR(F129/B129,"-")</f>
        <v>3.5373153671291319E-2</v>
      </c>
      <c r="D129" s="6" t="s">
        <v>4</v>
      </c>
      <c r="E129" s="6" t="s">
        <v>4</v>
      </c>
      <c r="F129" s="7">
        <v>10099</v>
      </c>
      <c r="G129" s="4">
        <f t="shared" ref="G129" si="616">IFERROR(SUM(F123:F129)/SUM($B123:$B129),"-")</f>
        <v>4.1578039929778848E-2</v>
      </c>
      <c r="H129" s="9" t="str">
        <f t="shared" ref="H129" si="617">IFERROR(SUM(D123:D129)/COUNT(D123:D129),"-")</f>
        <v>-</v>
      </c>
      <c r="I129" s="9" t="str">
        <f t="shared" ref="I129" si="618">IFERROR(SUM(E123:E129)/COUNT(E123:E129),"-")</f>
        <v>-</v>
      </c>
      <c r="J129" s="6">
        <f t="shared" ref="J129" si="619">N129</f>
        <v>4.3603479545912538E-2</v>
      </c>
      <c r="K129" s="6">
        <v>8.14E-2</v>
      </c>
      <c r="L129" s="7">
        <v>119096</v>
      </c>
      <c r="M129" s="7">
        <v>5193</v>
      </c>
      <c r="N129" s="4">
        <f t="shared" ref="N129" si="620">IFERROR(M129/L129,"-")</f>
        <v>4.3603479545912538E-2</v>
      </c>
      <c r="O129" s="4">
        <f t="shared" ref="O129" si="621">IFERROR(SUM(M123:M129)/SUM(L123:L129),"-")</f>
        <v>4.9546515525868168E-2</v>
      </c>
    </row>
    <row r="130" spans="1:15" x14ac:dyDescent="0.3">
      <c r="A130" s="1">
        <f t="shared" si="54"/>
        <v>44239</v>
      </c>
      <c r="B130" s="7">
        <v>237134</v>
      </c>
      <c r="C130" s="4">
        <f t="shared" ref="C130" si="622">IFERROR(F130/B130,"-")</f>
        <v>3.5439877874956775E-2</v>
      </c>
      <c r="D130" s="6" t="s">
        <v>4</v>
      </c>
      <c r="E130" s="6" t="s">
        <v>4</v>
      </c>
      <c r="F130" s="7">
        <v>8404</v>
      </c>
      <c r="G130" s="4">
        <f t="shared" ref="G130" si="623">IFERROR(SUM(F124:F130)/SUM($B124:$B130),"-")</f>
        <v>4.0447621626084639E-2</v>
      </c>
      <c r="H130" s="9" t="str">
        <f t="shared" ref="H130" si="624">IFERROR(SUM(D124:D130)/COUNT(D124:D130),"-")</f>
        <v>-</v>
      </c>
      <c r="I130" s="9" t="str">
        <f t="shared" ref="I130" si="625">IFERROR(SUM(E124:E130)/COUNT(E124:E130),"-")</f>
        <v>-</v>
      </c>
      <c r="J130" s="6">
        <f t="shared" ref="J130" si="626">N130</f>
        <v>3.906686533805178E-2</v>
      </c>
      <c r="K130" s="6">
        <v>7.9100000000000004E-2</v>
      </c>
      <c r="L130" s="7">
        <v>107380</v>
      </c>
      <c r="M130" s="7">
        <v>4195</v>
      </c>
      <c r="N130" s="4">
        <f t="shared" ref="N130" si="627">IFERROR(M130/L130,"-")</f>
        <v>3.906686533805178E-2</v>
      </c>
      <c r="O130" s="4">
        <f t="shared" ref="O130" si="628">IFERROR(SUM(M124:M130)/SUM(L124:L130),"-")</f>
        <v>4.7487593006418201E-2</v>
      </c>
    </row>
    <row r="131" spans="1:15" x14ac:dyDescent="0.3">
      <c r="A131" s="1">
        <f t="shared" si="54"/>
        <v>44240</v>
      </c>
      <c r="B131" s="7">
        <v>253563</v>
      </c>
      <c r="C131" s="4">
        <f t="shared" ref="C131" si="629">IFERROR(F131/B131,"-")</f>
        <v>3.4559458596088548E-2</v>
      </c>
      <c r="D131" s="6" t="s">
        <v>4</v>
      </c>
      <c r="E131" s="6" t="s">
        <v>4</v>
      </c>
      <c r="F131" s="7">
        <v>8763</v>
      </c>
      <c r="G131" s="4">
        <f t="shared" ref="G131" si="630">IFERROR(SUM(F125:F131)/SUM($B125:$B131),"-")</f>
        <v>3.9047540022988818E-2</v>
      </c>
      <c r="H131" s="9" t="str">
        <f t="shared" ref="H131" si="631">IFERROR(SUM(D125:D131)/COUNT(D125:D131),"-")</f>
        <v>-</v>
      </c>
      <c r="I131" s="9" t="str">
        <f t="shared" ref="I131" si="632">IFERROR(SUM(E125:E131)/COUNT(E125:E131),"-")</f>
        <v>-</v>
      </c>
      <c r="J131" s="6">
        <f t="shared" ref="J131" si="633">N131</f>
        <v>4.2391545750666275E-2</v>
      </c>
      <c r="K131" s="6">
        <v>7.5300000000000006E-2</v>
      </c>
      <c r="L131" s="7">
        <v>108064</v>
      </c>
      <c r="M131" s="7">
        <v>4581</v>
      </c>
      <c r="N131" s="4">
        <f t="shared" ref="N131" si="634">IFERROR(M131/L131,"-")</f>
        <v>4.2391545750666275E-2</v>
      </c>
      <c r="O131" s="4">
        <f t="shared" ref="O131" si="635">IFERROR(SUM(M125:M131)/SUM(L125:L131),"-")</f>
        <v>4.6297236260381493E-2</v>
      </c>
    </row>
    <row r="132" spans="1:15" x14ac:dyDescent="0.3">
      <c r="A132" s="1">
        <f t="shared" si="54"/>
        <v>44241</v>
      </c>
      <c r="B132" s="7">
        <v>234708</v>
      </c>
      <c r="C132" s="4">
        <f t="shared" ref="C132" si="636">IFERROR(F132/B132,"-")</f>
        <v>3.543125926683368E-2</v>
      </c>
      <c r="D132" s="6" t="s">
        <v>4</v>
      </c>
      <c r="E132" s="6" t="s">
        <v>4</v>
      </c>
      <c r="F132" s="7">
        <v>8316</v>
      </c>
      <c r="G132" s="4">
        <f t="shared" ref="G132" si="637">IFERROR(SUM(F126:F132)/SUM($B126:$B132),"-")</f>
        <v>3.834746520115568E-2</v>
      </c>
      <c r="H132" s="9" t="str">
        <f t="shared" ref="H132" si="638">IFERROR(SUM(D126:D132)/COUNT(D126:D132),"-")</f>
        <v>-</v>
      </c>
      <c r="I132" s="9" t="str">
        <f t="shared" ref="I132" si="639">IFERROR(SUM(E126:E132)/COUNT(E126:E132),"-")</f>
        <v>-</v>
      </c>
      <c r="J132" s="6">
        <f t="shared" ref="J132" si="640">N132</f>
        <v>4.154613717683818E-2</v>
      </c>
      <c r="K132" s="6">
        <v>7.3999999999999996E-2</v>
      </c>
      <c r="L132" s="7">
        <v>99215</v>
      </c>
      <c r="M132" s="7">
        <v>4122</v>
      </c>
      <c r="N132" s="4">
        <f t="shared" ref="N132" si="641">IFERROR(M132/L132,"-")</f>
        <v>4.154613717683818E-2</v>
      </c>
      <c r="O132" s="4">
        <f t="shared" ref="O132" si="642">IFERROR(SUM(M126:M132)/SUM(L126:L132),"-")</f>
        <v>4.532545706060493E-2</v>
      </c>
    </row>
    <row r="133" spans="1:15" x14ac:dyDescent="0.3">
      <c r="A133" s="1">
        <f t="shared" si="54"/>
        <v>44242</v>
      </c>
      <c r="B133" s="7">
        <v>180504</v>
      </c>
      <c r="C133" s="4">
        <f t="shared" ref="C133" si="643">IFERROR(F133/B133,"-")</f>
        <v>3.5262376457031425E-2</v>
      </c>
      <c r="D133" s="6" t="s">
        <v>4</v>
      </c>
      <c r="E133" s="6" t="s">
        <v>4</v>
      </c>
      <c r="F133" s="7">
        <v>6365</v>
      </c>
      <c r="G133" s="4">
        <f t="shared" ref="G133" si="644">IFERROR(SUM(F127:F133)/SUM($B127:$B133),"-")</f>
        <v>3.7398985153166697E-2</v>
      </c>
      <c r="H133" s="9" t="str">
        <f t="shared" ref="H133" si="645">IFERROR(SUM(D127:D133)/COUNT(D127:D133),"-")</f>
        <v>-</v>
      </c>
      <c r="I133" s="9" t="str">
        <f t="shared" ref="I133" si="646">IFERROR(SUM(E127:E133)/COUNT(E127:E133),"-")</f>
        <v>-</v>
      </c>
      <c r="J133" s="6">
        <f t="shared" ref="J133" si="647">N133</f>
        <v>4.4040228932709591E-2</v>
      </c>
      <c r="K133" s="6">
        <v>6.9699999999999998E-2</v>
      </c>
      <c r="L133" s="7">
        <v>78451</v>
      </c>
      <c r="M133" s="7">
        <v>3455</v>
      </c>
      <c r="N133" s="4">
        <f t="shared" ref="N133" si="648">IFERROR(M133/L133,"-")</f>
        <v>4.4040228932709591E-2</v>
      </c>
      <c r="O133" s="4">
        <f t="shared" ref="O133" si="649">IFERROR(SUM(M127:M133)/SUM(L127:L133),"-")</f>
        <v>4.4700327571882977E-2</v>
      </c>
    </row>
    <row r="134" spans="1:15" x14ac:dyDescent="0.3">
      <c r="A134" s="1">
        <f t="shared" si="54"/>
        <v>44243</v>
      </c>
      <c r="B134" s="7">
        <v>136392</v>
      </c>
      <c r="C134" s="4">
        <f t="shared" ref="C134" si="650">IFERROR(F134/B134,"-")</f>
        <v>4.9511701566074255E-2</v>
      </c>
      <c r="D134" s="6" t="s">
        <v>4</v>
      </c>
      <c r="E134" s="6" t="s">
        <v>4</v>
      </c>
      <c r="F134" s="7">
        <v>6753</v>
      </c>
      <c r="G134" s="4">
        <f t="shared" ref="G134" si="651">IFERROR(SUM(F128:F134)/SUM($B128:$B134),"-")</f>
        <v>3.7088165896779768E-2</v>
      </c>
      <c r="H134" s="9" t="str">
        <f t="shared" ref="H134" si="652">IFERROR(SUM(D128:D134)/COUNT(D128:D134),"-")</f>
        <v>-</v>
      </c>
      <c r="I134" s="9" t="str">
        <f t="shared" ref="I134" si="653">IFERROR(SUM(E128:E134)/COUNT(E128:E134),"-")</f>
        <v>-</v>
      </c>
      <c r="J134" s="6">
        <f t="shared" ref="J134" si="654">N134</f>
        <v>5.4795332030093007E-2</v>
      </c>
      <c r="K134" s="6">
        <v>7.0699999999999999E-2</v>
      </c>
      <c r="L134" s="7">
        <v>67524</v>
      </c>
      <c r="M134" s="7">
        <v>3700</v>
      </c>
      <c r="N134" s="4">
        <f t="shared" ref="N134" si="655">IFERROR(M134/L134,"-")</f>
        <v>5.4795332030093007E-2</v>
      </c>
      <c r="O134" s="4">
        <f t="shared" ref="O134" si="656">IFERROR(SUM(M128:M134)/SUM(L128:L134),"-")</f>
        <v>4.3872664215302289E-2</v>
      </c>
    </row>
    <row r="135" spans="1:15" x14ac:dyDescent="0.3">
      <c r="A135" s="1">
        <f t="shared" si="54"/>
        <v>44244</v>
      </c>
      <c r="B135" s="7">
        <v>169963</v>
      </c>
      <c r="C135" s="4">
        <f t="shared" ref="C135" si="657">IFERROR(F135/B135,"-")</f>
        <v>3.5843095261909944E-2</v>
      </c>
      <c r="D135" s="6" t="s">
        <v>4</v>
      </c>
      <c r="E135" s="6" t="s">
        <v>4</v>
      </c>
      <c r="F135" s="7">
        <v>6092</v>
      </c>
      <c r="G135" s="4">
        <f t="shared" ref="G135" si="658">IFERROR(SUM(F129:F135)/SUM($B129:$B135),"-")</f>
        <v>3.6582556786354047E-2</v>
      </c>
      <c r="H135" s="9" t="str">
        <f t="shared" ref="H135" si="659">IFERROR(SUM(D129:D135)/COUNT(D129:D135),"-")</f>
        <v>-</v>
      </c>
      <c r="I135" s="9" t="str">
        <f t="shared" ref="I135" si="660">IFERROR(SUM(E129:E135)/COUNT(E129:E135),"-")</f>
        <v>-</v>
      </c>
      <c r="J135" s="6">
        <f t="shared" ref="J135" si="661">N135</f>
        <v>4.5230118144947984E-2</v>
      </c>
      <c r="K135" s="6">
        <v>7.0400000000000004E-2</v>
      </c>
      <c r="L135" s="7">
        <v>68052</v>
      </c>
      <c r="M135" s="7">
        <v>3078</v>
      </c>
      <c r="N135" s="4">
        <f t="shared" ref="N135" si="662">IFERROR(M135/L135,"-")</f>
        <v>4.5230118144947984E-2</v>
      </c>
      <c r="O135" s="4">
        <f t="shared" ref="O135" si="663">IFERROR(SUM(M129:M135)/SUM(L129:L135),"-")</f>
        <v>4.3724586357756161E-2</v>
      </c>
    </row>
    <row r="136" spans="1:15" x14ac:dyDescent="0.3">
      <c r="A136" s="1">
        <f t="shared" si="54"/>
        <v>44245</v>
      </c>
      <c r="B136" s="7">
        <v>215731</v>
      </c>
      <c r="C136" s="4">
        <f t="shared" ref="C136" si="664">IFERROR(F136/B136,"-")</f>
        <v>3.1492924058202115E-2</v>
      </c>
      <c r="D136" s="6" t="s">
        <v>4</v>
      </c>
      <c r="E136" s="6" t="s">
        <v>4</v>
      </c>
      <c r="F136" s="7">
        <v>6794</v>
      </c>
      <c r="G136" s="4">
        <f t="shared" ref="G136" si="665">IFERROR(SUM(F130:F136)/SUM($B130:$B136),"-")</f>
        <v>3.6055448373418675E-2</v>
      </c>
      <c r="H136" s="9" t="str">
        <f t="shared" ref="H136" si="666">IFERROR(SUM(D130:D136)/COUNT(D130:D136),"-")</f>
        <v>-</v>
      </c>
      <c r="I136" s="9" t="str">
        <f t="shared" ref="I136" si="667">IFERROR(SUM(E130:E136)/COUNT(E130:E136),"-")</f>
        <v>-</v>
      </c>
      <c r="J136" s="6">
        <f t="shared" ref="J136" si="668">N136</f>
        <v>3.7387039594593122E-2</v>
      </c>
      <c r="K136" s="6">
        <v>7.17E-2</v>
      </c>
      <c r="L136" s="7">
        <v>91957</v>
      </c>
      <c r="M136" s="7">
        <v>3438</v>
      </c>
      <c r="N136" s="4">
        <f t="shared" ref="N136" si="669">IFERROR(M136/L136,"-")</f>
        <v>3.7387039594593122E-2</v>
      </c>
      <c r="O136" s="4">
        <f t="shared" ref="O136" si="670">IFERROR(SUM(M130:M136)/SUM(L130:L136),"-")</f>
        <v>4.2808828908084039E-2</v>
      </c>
    </row>
    <row r="137" spans="1:15" x14ac:dyDescent="0.3">
      <c r="A137" s="1">
        <f t="shared" si="54"/>
        <v>44246</v>
      </c>
      <c r="B137" s="7">
        <v>249248</v>
      </c>
      <c r="C137" s="4">
        <f t="shared" ref="C137" si="671">IFERROR(F137/B137,"-")</f>
        <v>3.4945114905636156E-2</v>
      </c>
      <c r="D137" s="6" t="s">
        <v>4</v>
      </c>
      <c r="E137" s="6" t="s">
        <v>4</v>
      </c>
      <c r="F137" s="7">
        <v>8710</v>
      </c>
      <c r="G137" s="4">
        <f t="shared" ref="G137" si="672">IFERROR(SUM(F131:F137)/SUM($B131:$B137),"-")</f>
        <v>3.5964638787758428E-2</v>
      </c>
      <c r="H137" s="9" t="str">
        <f t="shared" ref="H137" si="673">IFERROR(SUM(D131:D137)/COUNT(D131:D137),"-")</f>
        <v>-</v>
      </c>
      <c r="I137" s="9" t="str">
        <f t="shared" ref="I137" si="674">IFERROR(SUM(E131:E137)/COUNT(E131:E137),"-")</f>
        <v>-</v>
      </c>
      <c r="J137" s="6">
        <f t="shared" ref="J137" si="675">N137</f>
        <v>4.6173529829882008E-2</v>
      </c>
      <c r="K137" s="6">
        <v>7.2900000000000006E-2</v>
      </c>
      <c r="L137" s="7">
        <v>105515</v>
      </c>
      <c r="M137" s="7">
        <v>4872</v>
      </c>
      <c r="N137" s="4">
        <f t="shared" ref="N137" si="676">IFERROR(M137/L137,"-")</f>
        <v>4.6173529829882008E-2</v>
      </c>
      <c r="O137" s="4">
        <f t="shared" ref="O137" si="677">IFERROR(SUM(M131:M137)/SUM(L131:L137),"-")</f>
        <v>4.4031946837153231E-2</v>
      </c>
    </row>
    <row r="138" spans="1:15" x14ac:dyDescent="0.3">
      <c r="A138" s="1">
        <f t="shared" si="54"/>
        <v>44247</v>
      </c>
      <c r="B138" s="7">
        <v>251645</v>
      </c>
      <c r="C138" s="4">
        <f t="shared" ref="C138" si="678">IFERROR(F138/B138,"-")</f>
        <v>3.0566869995430072E-2</v>
      </c>
      <c r="D138" s="6" t="s">
        <v>4</v>
      </c>
      <c r="E138" s="6" t="s">
        <v>4</v>
      </c>
      <c r="F138" s="7">
        <v>7692</v>
      </c>
      <c r="G138" s="4">
        <f t="shared" ref="G138" si="679">IFERROR(SUM(F132:F138)/SUM($B132:$B138),"-")</f>
        <v>3.5267916431127713E-2</v>
      </c>
      <c r="H138" s="9" t="str">
        <f t="shared" ref="H138" si="680">IFERROR(SUM(D132:D138)/COUNT(D132:D138),"-")</f>
        <v>-</v>
      </c>
      <c r="I138" s="9" t="str">
        <f t="shared" ref="I138" si="681">IFERROR(SUM(E132:E138)/COUNT(E132:E138),"-")</f>
        <v>-</v>
      </c>
      <c r="J138" s="6">
        <f t="shared" ref="J138" si="682">N138</f>
        <v>4.2223284869820014E-2</v>
      </c>
      <c r="K138" s="6">
        <v>7.4499999999999997E-2</v>
      </c>
      <c r="L138" s="7">
        <v>98287</v>
      </c>
      <c r="M138" s="7">
        <v>4150</v>
      </c>
      <c r="N138" s="4">
        <f t="shared" ref="N138" si="683">IFERROR(M138/L138,"-")</f>
        <v>4.2223284869820014E-2</v>
      </c>
      <c r="O138" s="4">
        <f t="shared" ref="O138" si="684">IFERROR(SUM(M132:M138)/SUM(L132:L138),"-")</f>
        <v>4.4031126385670957E-2</v>
      </c>
    </row>
    <row r="139" spans="1:15" x14ac:dyDescent="0.3">
      <c r="A139" s="1">
        <f t="shared" si="54"/>
        <v>44248</v>
      </c>
      <c r="B139" s="7">
        <v>221157</v>
      </c>
      <c r="C139" s="4">
        <f t="shared" ref="C139" si="685">IFERROR(F139/B139,"-")</f>
        <v>2.9888269419462193E-2</v>
      </c>
      <c r="D139" s="6" t="s">
        <v>4</v>
      </c>
      <c r="E139" s="6" t="s">
        <v>4</v>
      </c>
      <c r="F139" s="7">
        <v>6610</v>
      </c>
      <c r="G139" s="4">
        <f t="shared" ref="G139" si="686">IFERROR(SUM(F133:F139)/SUM($B133:$B139),"-")</f>
        <v>3.4405884995507639E-2</v>
      </c>
      <c r="H139" s="9" t="str">
        <f t="shared" ref="H139" si="687">IFERROR(SUM(D133:D139)/COUNT(D133:D139),"-")</f>
        <v>-</v>
      </c>
      <c r="I139" s="9" t="str">
        <f t="shared" ref="I139" si="688">IFERROR(SUM(E133:E139)/COUNT(E133:E139),"-")</f>
        <v>-</v>
      </c>
      <c r="J139" s="6">
        <f t="shared" ref="J139" si="689">N139</f>
        <v>4.1669232000591055E-2</v>
      </c>
      <c r="K139" s="6">
        <v>7.3099999999999998E-2</v>
      </c>
      <c r="L139" s="7">
        <v>81211</v>
      </c>
      <c r="M139" s="7">
        <v>3384</v>
      </c>
      <c r="N139" s="4">
        <f t="shared" ref="N139" si="690">IFERROR(M139/L139,"-")</f>
        <v>4.1669232000591055E-2</v>
      </c>
      <c r="O139" s="4">
        <f t="shared" ref="O139" si="691">IFERROR(SUM(M133:M139)/SUM(L133:L139),"-")</f>
        <v>4.4123743436937923E-2</v>
      </c>
    </row>
    <row r="140" spans="1:15" x14ac:dyDescent="0.3">
      <c r="A140" s="1">
        <f t="shared" si="54"/>
        <v>44249</v>
      </c>
      <c r="B140" s="7">
        <v>142019</v>
      </c>
      <c r="C140" s="4">
        <f t="shared" ref="C140" si="692">IFERROR(F140/B140,"-")</f>
        <v>4.3275899703560793E-2</v>
      </c>
      <c r="D140" s="6" t="s">
        <v>4</v>
      </c>
      <c r="E140" s="6" t="s">
        <v>4</v>
      </c>
      <c r="F140" s="7">
        <v>6146</v>
      </c>
      <c r="G140" s="4">
        <f t="shared" ref="G140" si="693">IFERROR(SUM(F134:F140)/SUM($B134:$B140),"-")</f>
        <v>3.5203133848667717E-2</v>
      </c>
      <c r="H140" s="9" t="str">
        <f t="shared" ref="H140" si="694">IFERROR(SUM(D134:D140)/COUNT(D134:D140),"-")</f>
        <v>-</v>
      </c>
      <c r="I140" s="9" t="str">
        <f t="shared" ref="I140" si="695">IFERROR(SUM(E134:E140)/COUNT(E134:E140),"-")</f>
        <v>-</v>
      </c>
      <c r="J140" s="6">
        <f t="shared" ref="J140" si="696">N140</f>
        <v>4.980939525638934E-2</v>
      </c>
      <c r="K140" s="6">
        <v>7.1999999999999995E-2</v>
      </c>
      <c r="L140" s="7">
        <v>67417</v>
      </c>
      <c r="M140" s="7">
        <v>3358</v>
      </c>
      <c r="N140" s="4">
        <f t="shared" ref="N140" si="697">IFERROR(M140/L140,"-")</f>
        <v>4.980939525638934E-2</v>
      </c>
      <c r="O140" s="4">
        <f t="shared" ref="O140" si="698">IFERROR(SUM(M134:M140)/SUM(L134:L140),"-")</f>
        <v>4.4795961121657762E-2</v>
      </c>
    </row>
    <row r="141" spans="1:15" x14ac:dyDescent="0.3">
      <c r="A141" s="1">
        <f t="shared" si="54"/>
        <v>44250</v>
      </c>
      <c r="B141" s="7">
        <v>157333</v>
      </c>
      <c r="C141" s="4">
        <f t="shared" ref="C141" si="699">IFERROR(F141/B141,"-")</f>
        <v>4.2292462484030686E-2</v>
      </c>
      <c r="D141" s="6" t="s">
        <v>4</v>
      </c>
      <c r="E141" s="6" t="s">
        <v>4</v>
      </c>
      <c r="F141" s="7">
        <v>6654</v>
      </c>
      <c r="G141" s="4">
        <f t="shared" ref="G141" si="700">IFERROR(SUM(F135:F141)/SUM($B135:$B141),"-")</f>
        <v>3.4608868193783511E-2</v>
      </c>
      <c r="H141" s="9" t="str">
        <f t="shared" ref="H141" si="701">IFERROR(SUM(D135:D141)/COUNT(D135:D141),"-")</f>
        <v>-</v>
      </c>
      <c r="I141" s="9" t="str">
        <f t="shared" ref="I141" si="702">IFERROR(SUM(E135:E141)/COUNT(E135:E141),"-")</f>
        <v>-</v>
      </c>
      <c r="J141" s="6">
        <f t="shared" ref="J141" si="703">N141</f>
        <v>5.6078624390708605E-2</v>
      </c>
      <c r="K141" s="6">
        <v>7.3200000000000001E-2</v>
      </c>
      <c r="L141" s="7">
        <v>62983</v>
      </c>
      <c r="M141" s="7">
        <v>3532</v>
      </c>
      <c r="N141" s="4">
        <f t="shared" ref="N141" si="704">IFERROR(M141/L141,"-")</f>
        <v>5.6078624390708605E-2</v>
      </c>
      <c r="O141" s="4">
        <f t="shared" ref="O141" si="705">IFERROR(SUM(M135:M141)/SUM(L135:L141),"-")</f>
        <v>4.4857513268522928E-2</v>
      </c>
    </row>
    <row r="142" spans="1:15" x14ac:dyDescent="0.3">
      <c r="A142" s="1">
        <f t="shared" si="54"/>
        <v>44251</v>
      </c>
      <c r="B142" s="7">
        <v>216813</v>
      </c>
      <c r="C142" s="4">
        <f t="shared" ref="C142" si="706">IFERROR(F142/B142,"-")</f>
        <v>2.8545336303634931E-2</v>
      </c>
      <c r="D142" s="6" t="s">
        <v>4</v>
      </c>
      <c r="E142" s="6" t="s">
        <v>4</v>
      </c>
      <c r="F142" s="7">
        <v>6189</v>
      </c>
      <c r="G142" s="4">
        <f t="shared" ref="G142" si="707">IFERROR(SUM(F136:F142)/SUM($B136:$B142),"-")</f>
        <v>3.3560393577203002E-2</v>
      </c>
      <c r="H142" s="9" t="str">
        <f t="shared" ref="H142" si="708">IFERROR(SUM(D136:D142)/COUNT(D136:D142),"-")</f>
        <v>-</v>
      </c>
      <c r="I142" s="9" t="str">
        <f t="shared" ref="I142" si="709">IFERROR(SUM(E136:E142)/COUNT(E136:E142),"-")</f>
        <v>-</v>
      </c>
      <c r="J142" s="6">
        <f t="shared" ref="J142" si="710">N142</f>
        <v>3.6150406329277206E-2</v>
      </c>
      <c r="K142" s="6">
        <v>7.1499999999999994E-2</v>
      </c>
      <c r="L142" s="7">
        <v>93028</v>
      </c>
      <c r="M142" s="7">
        <v>3363</v>
      </c>
      <c r="N142" s="4">
        <f t="shared" ref="N142" si="711">IFERROR(M142/L142,"-")</f>
        <v>3.6150406329277206E-2</v>
      </c>
      <c r="O142" s="4">
        <f t="shared" ref="O142" si="712">IFERROR(SUM(M136:M142)/SUM(L136:L142),"-")</f>
        <v>4.3466167442263295E-2</v>
      </c>
    </row>
    <row r="143" spans="1:15" x14ac:dyDescent="0.3">
      <c r="A143" s="1">
        <f t="shared" si="54"/>
        <v>44252</v>
      </c>
      <c r="B143" s="7">
        <v>278942</v>
      </c>
      <c r="C143" s="4">
        <f t="shared" ref="C143" si="713">IFERROR(F143/B143,"-")</f>
        <v>3.1354188325888536E-2</v>
      </c>
      <c r="D143" s="6" t="s">
        <v>4</v>
      </c>
      <c r="E143" s="6" t="s">
        <v>4</v>
      </c>
      <c r="F143" s="7">
        <v>8746</v>
      </c>
      <c r="G143" s="4">
        <f t="shared" ref="G143" si="714">IFERROR(SUM(F137:F143)/SUM($B137:$B143),"-")</f>
        <v>3.3448746570064927E-2</v>
      </c>
      <c r="H143" s="9" t="str">
        <f t="shared" ref="H143" si="715">IFERROR(SUM(D137:D143)/COUNT(D137:D143),"-")</f>
        <v>-</v>
      </c>
      <c r="I143" s="9" t="str">
        <f t="shared" ref="I143" si="716">IFERROR(SUM(E137:E143)/COUNT(E137:E143),"-")</f>
        <v>-</v>
      </c>
      <c r="J143" s="6">
        <f t="shared" ref="J143" si="717">N143</f>
        <v>3.9627703559418588E-2</v>
      </c>
      <c r="K143" s="6">
        <v>7.1199999999999999E-2</v>
      </c>
      <c r="L143" s="7">
        <v>108838</v>
      </c>
      <c r="M143" s="7">
        <v>4313</v>
      </c>
      <c r="N143" s="4">
        <f t="shared" ref="N143" si="718">IFERROR(M143/L143,"-")</f>
        <v>3.9627703559418588E-2</v>
      </c>
      <c r="O143" s="4">
        <f t="shared" ref="O143" si="719">IFERROR(SUM(M137:M143)/SUM(L137:L143),"-")</f>
        <v>4.3694990433823279E-2</v>
      </c>
    </row>
    <row r="144" spans="1:15" x14ac:dyDescent="0.3">
      <c r="A144" s="1">
        <f t="shared" si="54"/>
        <v>44253</v>
      </c>
      <c r="B144" s="7">
        <v>291189</v>
      </c>
      <c r="C144" s="4">
        <f t="shared" ref="C144" si="720">IFERROR(F144/B144,"-")</f>
        <v>2.8174141193520359E-2</v>
      </c>
      <c r="D144" s="6" t="s">
        <v>4</v>
      </c>
      <c r="E144" s="6" t="s">
        <v>4</v>
      </c>
      <c r="F144" s="7">
        <v>8204</v>
      </c>
      <c r="G144" s="4">
        <f t="shared" ref="G144" si="721">IFERROR(SUM(F138:F144)/SUM($B138:$B144),"-")</f>
        <v>3.2224401544995888E-2</v>
      </c>
      <c r="H144" s="9" t="str">
        <f t="shared" ref="H144" si="722">IFERROR(SUM(D138:D144)/COUNT(D138:D144),"-")</f>
        <v>-</v>
      </c>
      <c r="I144" s="9" t="str">
        <f t="shared" ref="I144" si="723">IFERROR(SUM(E138:E144)/COUNT(E138:E144),"-")</f>
        <v>-</v>
      </c>
      <c r="J144" s="6">
        <f t="shared" ref="J144" si="724">N144</f>
        <v>3.7012840163831447E-2</v>
      </c>
      <c r="K144" s="6">
        <v>6.8599999999999994E-2</v>
      </c>
      <c r="L144" s="7">
        <v>119391</v>
      </c>
      <c r="M144" s="7">
        <v>4419</v>
      </c>
      <c r="N144" s="4">
        <f t="shared" ref="N144" si="725">IFERROR(M144/L144,"-")</f>
        <v>3.7012840163831447E-2</v>
      </c>
      <c r="O144" s="4">
        <f t="shared" ref="O144" si="726">IFERROR(SUM(M138:M144)/SUM(L138:L144),"-")</f>
        <v>4.2016620323058522E-2</v>
      </c>
    </row>
    <row r="145" spans="1:15" x14ac:dyDescent="0.3">
      <c r="A145" s="1">
        <f t="shared" si="54"/>
        <v>44254</v>
      </c>
      <c r="B145" s="7">
        <v>285307</v>
      </c>
      <c r="C145" s="4">
        <f t="shared" ref="C145" si="727">IFERROR(F145/B145,"-")</f>
        <v>2.853417546712839E-2</v>
      </c>
      <c r="D145" s="6" t="s">
        <v>4</v>
      </c>
      <c r="E145" s="6" t="s">
        <v>4</v>
      </c>
      <c r="F145" s="7">
        <v>8141</v>
      </c>
      <c r="G145" s="4">
        <f t="shared" ref="G145" si="728">IFERROR(SUM(F139:F145)/SUM($B139:$B145),"-")</f>
        <v>3.1825259298324922E-2</v>
      </c>
      <c r="H145" s="9" t="str">
        <f t="shared" ref="H145" si="729">IFERROR(SUM(D139:D145)/COUNT(D139:D145),"-")</f>
        <v>-</v>
      </c>
      <c r="I145" s="9" t="str">
        <f t="shared" ref="I145" si="730">IFERROR(SUM(E139:E145)/COUNT(E139:E145),"-")</f>
        <v>-</v>
      </c>
      <c r="J145" s="6">
        <f t="shared" ref="J145" si="731">N145</f>
        <v>3.5626395475806323E-2</v>
      </c>
      <c r="K145" s="6">
        <v>6.7400000000000002E-2</v>
      </c>
      <c r="L145" s="7">
        <v>122718</v>
      </c>
      <c r="M145" s="7">
        <v>4372</v>
      </c>
      <c r="N145" s="4">
        <f t="shared" ref="N145" si="732">IFERROR(M145/L145,"-")</f>
        <v>3.5626395475806323E-2</v>
      </c>
      <c r="O145" s="4">
        <f t="shared" ref="O145" si="733">IFERROR(SUM(M139:M145)/SUM(L139:L145),"-")</f>
        <v>4.0789461641950867E-2</v>
      </c>
    </row>
  </sheetData>
  <sortState ref="A5:E40">
    <sortCondition ref="A29:A4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A719-59FF-41C3-96D8-4C0212CF0479}">
  <dimension ref="A1:D81"/>
  <sheetViews>
    <sheetView topLeftCell="A18" workbookViewId="0">
      <selection activeCell="E24" sqref="E24"/>
    </sheetView>
  </sheetViews>
  <sheetFormatPr defaultRowHeight="14.4" x14ac:dyDescent="0.3"/>
  <cols>
    <col min="1" max="1" width="10.5546875" bestFit="1" customWidth="1"/>
  </cols>
  <sheetData>
    <row r="1" spans="1:4" x14ac:dyDescent="0.3">
      <c r="A1" t="s">
        <v>0</v>
      </c>
      <c r="B1" t="s">
        <v>10</v>
      </c>
      <c r="C1" t="s">
        <v>9</v>
      </c>
      <c r="D1" t="s">
        <v>11</v>
      </c>
    </row>
    <row r="2" spans="1:4" x14ac:dyDescent="0.3">
      <c r="A2" s="1">
        <f>nys_cluster!A25</f>
        <v>44134</v>
      </c>
      <c r="B2" s="4">
        <f>nys_cluster!K25</f>
        <v>1.5699999999999999E-2</v>
      </c>
      <c r="C2" s="4">
        <f>nys_cluster!O25</f>
        <v>1.4746480422349318E-2</v>
      </c>
      <c r="D2" s="4">
        <f>nys_cluster!N25</f>
        <v>1.5632303297844714E-2</v>
      </c>
    </row>
    <row r="3" spans="1:4" x14ac:dyDescent="0.3">
      <c r="A3" s="1">
        <f>nys_cluster!A26</f>
        <v>44135</v>
      </c>
      <c r="B3" s="4">
        <f>nys_cluster!K26</f>
        <v>1.8100000000000002E-2</v>
      </c>
      <c r="C3" s="4">
        <f>nys_cluster!O26</f>
        <v>1.4948158872423787E-2</v>
      </c>
      <c r="D3" s="4">
        <f>nys_cluster!N26</f>
        <v>1.3470803623048757E-2</v>
      </c>
    </row>
    <row r="4" spans="1:4" x14ac:dyDescent="0.3">
      <c r="A4" s="1">
        <f>nys_cluster!A27</f>
        <v>44136</v>
      </c>
      <c r="B4" s="4" t="str">
        <f>nys_cluster!K27</f>
        <v>-</v>
      </c>
      <c r="C4" s="4">
        <f>nys_cluster!O27</f>
        <v>1.5018397536982805E-2</v>
      </c>
      <c r="D4" s="4">
        <f>nys_cluster!N27</f>
        <v>1.4416556180374587E-2</v>
      </c>
    </row>
    <row r="5" spans="1:4" x14ac:dyDescent="0.3">
      <c r="A5" s="1">
        <f>nys_cluster!A28</f>
        <v>44137</v>
      </c>
      <c r="B5" s="4" t="str">
        <f>nys_cluster!K28</f>
        <v>-</v>
      </c>
      <c r="C5" s="4">
        <f>nys_cluster!O28</f>
        <v>1.5178517843956383E-2</v>
      </c>
      <c r="D5" s="4">
        <f>nys_cluster!N28</f>
        <v>1.5360651809249941E-2</v>
      </c>
    </row>
    <row r="6" spans="1:4" x14ac:dyDescent="0.3">
      <c r="A6" s="1">
        <f>nys_cluster!A29</f>
        <v>44138</v>
      </c>
      <c r="B6" s="4">
        <f>nys_cluster!K29</f>
        <v>1.5900000000000001E-2</v>
      </c>
      <c r="C6" s="4">
        <f>nys_cluster!O29</f>
        <v>1.4982607655685019E-2</v>
      </c>
      <c r="D6" s="4">
        <f>nys_cluster!N29</f>
        <v>1.5121804057621238E-2</v>
      </c>
    </row>
    <row r="7" spans="1:4" x14ac:dyDescent="0.3">
      <c r="A7" s="1">
        <f>nys_cluster!A30</f>
        <v>44139</v>
      </c>
      <c r="B7" s="4">
        <f>nys_cluster!K30</f>
        <v>1.7399999999999999E-2</v>
      </c>
      <c r="C7" s="4">
        <f>nys_cluster!O30</f>
        <v>1.4571467740126373E-2</v>
      </c>
      <c r="D7" s="4">
        <f>nys_cluster!N30</f>
        <v>1.3096767816546407E-2</v>
      </c>
    </row>
    <row r="8" spans="1:4" x14ac:dyDescent="0.3">
      <c r="A8" s="1">
        <f>nys_cluster!A31</f>
        <v>44140</v>
      </c>
      <c r="B8" s="4">
        <f>nys_cluster!K31</f>
        <v>1.8100000000000002E-2</v>
      </c>
      <c r="C8" s="4">
        <f>nys_cluster!O31</f>
        <v>1.4793602329366804E-2</v>
      </c>
      <c r="D8" s="4">
        <f>nys_cluster!N31</f>
        <v>1.6440171335243906E-2</v>
      </c>
    </row>
    <row r="9" spans="1:4" x14ac:dyDescent="0.3">
      <c r="A9" s="1">
        <f>nys_cluster!A32</f>
        <v>44141</v>
      </c>
      <c r="B9" s="4">
        <f>nys_cluster!K32</f>
        <v>1.9599999999999999E-2</v>
      </c>
      <c r="C9" s="4">
        <f>nys_cluster!O32</f>
        <v>1.5337331558560041E-2</v>
      </c>
      <c r="D9" s="4">
        <f>nys_cluster!N32</f>
        <v>1.9005039574084899E-2</v>
      </c>
    </row>
    <row r="10" spans="1:4" x14ac:dyDescent="0.3">
      <c r="A10" s="1">
        <f>nys_cluster!A33</f>
        <v>44142</v>
      </c>
      <c r="B10" s="4" t="str">
        <f>nys_cluster!K33</f>
        <v>-</v>
      </c>
      <c r="C10" s="4">
        <f>nys_cluster!O33</f>
        <v>1.6053688540494392E-2</v>
      </c>
      <c r="D10" s="4">
        <f>nys_cluster!N33</f>
        <v>1.8487368287419068E-2</v>
      </c>
    </row>
    <row r="11" spans="1:4" x14ac:dyDescent="0.3">
      <c r="A11" s="1">
        <f>nys_cluster!A34</f>
        <v>44143</v>
      </c>
      <c r="B11" s="4" t="str">
        <f>nys_cluster!K34</f>
        <v>-</v>
      </c>
      <c r="C11" s="4">
        <f>nys_cluster!O34</f>
        <v>1.7185006422482583E-2</v>
      </c>
      <c r="D11" s="4">
        <f>nys_cluster!N34</f>
        <v>2.1609109692252722E-2</v>
      </c>
    </row>
    <row r="12" spans="1:4" x14ac:dyDescent="0.3">
      <c r="A12" s="1">
        <f>nys_cluster!A35</f>
        <v>44144</v>
      </c>
      <c r="B12" s="4">
        <f>nys_cluster!K35</f>
        <v>2.2100000000000002E-2</v>
      </c>
      <c r="C12" s="4">
        <f>nys_cluster!O35</f>
        <v>1.8254600983180911E-2</v>
      </c>
      <c r="D12" s="4">
        <f>nys_cluster!N35</f>
        <v>2.5208801273524217E-2</v>
      </c>
    </row>
    <row r="13" spans="1:4" x14ac:dyDescent="0.3">
      <c r="A13" s="1">
        <f>nys_cluster!A36</f>
        <v>44145</v>
      </c>
      <c r="B13" s="4">
        <f>nys_cluster!K36</f>
        <v>2.3099999999999999E-2</v>
      </c>
      <c r="C13" s="4">
        <f>nys_cluster!O36</f>
        <v>1.9376882178364384E-2</v>
      </c>
      <c r="D13" s="4">
        <f>nys_cluster!N36</f>
        <v>2.4188058147451043E-2</v>
      </c>
    </row>
    <row r="14" spans="1:4" x14ac:dyDescent="0.3">
      <c r="A14" s="1">
        <f>nys_cluster!A37</f>
        <v>44146</v>
      </c>
      <c r="B14" s="4">
        <f>nys_cluster!K37</f>
        <v>2.52E-2</v>
      </c>
      <c r="C14" s="4">
        <f>nys_cluster!O37</f>
        <v>2.1629812821258851E-2</v>
      </c>
      <c r="D14" s="4">
        <f>nys_cluster!N37</f>
        <v>2.8352415114736376E-2</v>
      </c>
    </row>
    <row r="15" spans="1:4" x14ac:dyDescent="0.3">
      <c r="A15" s="1">
        <f>nys_cluster!A38</f>
        <v>44147</v>
      </c>
      <c r="B15" s="4">
        <f>nys_cluster!K38</f>
        <v>2.5999999999999999E-2</v>
      </c>
      <c r="C15" s="4">
        <f>nys_cluster!O38</f>
        <v>2.2892389411187344E-2</v>
      </c>
      <c r="D15" s="4">
        <f>nys_cluster!N38</f>
        <v>2.4388812256038506E-2</v>
      </c>
    </row>
    <row r="16" spans="1:4" x14ac:dyDescent="0.3">
      <c r="A16" s="1">
        <f>nys_cluster!A39</f>
        <v>44148</v>
      </c>
      <c r="B16" s="4">
        <f>nys_cluster!K39</f>
        <v>2.8299999999999999E-2</v>
      </c>
      <c r="C16" s="4">
        <f>nys_cluster!O39</f>
        <v>2.376666057205009E-2</v>
      </c>
      <c r="D16" s="4">
        <f>nys_cluster!N39</f>
        <v>2.4602201533258782E-2</v>
      </c>
    </row>
    <row r="17" spans="1:4" x14ac:dyDescent="0.3">
      <c r="A17" s="1">
        <f>nys_cluster!A40</f>
        <v>44149</v>
      </c>
      <c r="B17" s="4">
        <f>nys_cluster!K40</f>
        <v>2.47E-2</v>
      </c>
      <c r="C17" s="4">
        <f>nys_cluster!O40</f>
        <v>2.4682502944667745E-2</v>
      </c>
      <c r="D17" s="4">
        <f>nys_cluster!N40</f>
        <v>2.4686778766897462E-2</v>
      </c>
    </row>
    <row r="18" spans="1:4" x14ac:dyDescent="0.3">
      <c r="A18" s="1">
        <f>nys_cluster!A41</f>
        <v>44150</v>
      </c>
      <c r="B18" s="4">
        <f>nys_cluster!K41</f>
        <v>2.5700000000000001E-2</v>
      </c>
      <c r="C18" s="4">
        <f>nys_cluster!O41</f>
        <v>2.4784674988450439E-2</v>
      </c>
      <c r="D18" s="4">
        <f>nys_cluster!N41</f>
        <v>2.2334636314861656E-2</v>
      </c>
    </row>
    <row r="19" spans="1:4" x14ac:dyDescent="0.3">
      <c r="A19" s="1">
        <f>nys_cluster!A42</f>
        <v>44151</v>
      </c>
      <c r="B19" s="4">
        <f>nys_cluster!K42</f>
        <v>2.7699999999999999E-2</v>
      </c>
      <c r="C19" s="4">
        <f>nys_cluster!O42</f>
        <v>2.449063455444063E-2</v>
      </c>
      <c r="D19" s="4">
        <f>nys_cluster!N42</f>
        <v>2.2794195905914073E-2</v>
      </c>
    </row>
    <row r="20" spans="1:4" x14ac:dyDescent="0.3">
      <c r="A20" s="1">
        <f>nys_cluster!A43</f>
        <v>44152</v>
      </c>
      <c r="B20" s="4">
        <f>nys_cluster!K43</f>
        <v>2.7400000000000001E-2</v>
      </c>
      <c r="C20" s="4">
        <f>nys_cluster!O43</f>
        <v>2.5205718067619103E-2</v>
      </c>
      <c r="D20" s="4">
        <f>nys_cluster!N43</f>
        <v>2.9284394779079979E-2</v>
      </c>
    </row>
    <row r="21" spans="1:4" x14ac:dyDescent="0.3">
      <c r="A21" s="1">
        <f>nys_cluster!A44</f>
        <v>44153</v>
      </c>
      <c r="B21" s="4">
        <f>nys_cluster!K44</f>
        <v>0.03</v>
      </c>
      <c r="C21" s="4">
        <f>nys_cluster!O44</f>
        <v>2.5386995561395634E-2</v>
      </c>
      <c r="D21" s="4">
        <f>nys_cluster!N44</f>
        <v>2.9929245687070633E-2</v>
      </c>
    </row>
    <row r="22" spans="1:4" x14ac:dyDescent="0.3">
      <c r="A22" s="1">
        <f>nys_cluster!A45</f>
        <v>44154</v>
      </c>
      <c r="B22" s="4">
        <f>nys_cluster!K45</f>
        <v>3.0099999999999998E-2</v>
      </c>
      <c r="C22" s="4">
        <f>nys_cluster!O45</f>
        <v>2.5281555709554399E-2</v>
      </c>
      <c r="D22" s="4">
        <f>nys_cluster!N45</f>
        <v>2.386705777456162E-2</v>
      </c>
    </row>
    <row r="23" spans="1:4" x14ac:dyDescent="0.3">
      <c r="A23" s="1">
        <f>nys_cluster!A46</f>
        <v>44155</v>
      </c>
      <c r="B23" s="4">
        <f>nys_cluster!K46</f>
        <v>3.0200000000000001E-2</v>
      </c>
      <c r="C23" s="4">
        <f>nys_cluster!O46</f>
        <v>2.5190575623825182E-2</v>
      </c>
      <c r="D23" s="4">
        <f>nys_cluster!N46</f>
        <v>2.4157014618519979E-2</v>
      </c>
    </row>
    <row r="24" spans="1:4" x14ac:dyDescent="0.3">
      <c r="A24" s="1">
        <f>nys_cluster!A47</f>
        <v>44156</v>
      </c>
      <c r="B24" s="4">
        <f>nys_cluster!K47</f>
        <v>3.1099999999999999E-2</v>
      </c>
      <c r="C24" s="4">
        <f>nys_cluster!O47</f>
        <v>2.5356695091751199E-2</v>
      </c>
      <c r="D24" s="4">
        <f>nys_cluster!N47</f>
        <v>2.5766708617606146E-2</v>
      </c>
    </row>
    <row r="25" spans="1:4" x14ac:dyDescent="0.3">
      <c r="A25" s="1">
        <f>nys_cluster!A48</f>
        <v>44157</v>
      </c>
      <c r="B25" s="4">
        <f>nys_cluster!K48</f>
        <v>3.09E-2</v>
      </c>
      <c r="C25" s="4">
        <f>nys_cluster!O48</f>
        <v>2.5441507953348895E-2</v>
      </c>
      <c r="D25" s="4">
        <f>nys_cluster!N48</f>
        <v>2.3474178403755867E-2</v>
      </c>
    </row>
    <row r="26" spans="1:4" x14ac:dyDescent="0.3">
      <c r="A26" s="1">
        <f>nys_cluster!A49</f>
        <v>44158</v>
      </c>
      <c r="B26" s="4">
        <f>nys_cluster!K49</f>
        <v>3.0599999999999999E-2</v>
      </c>
      <c r="C26" s="4">
        <f>nys_cluster!O49</f>
        <v>2.5722934042859871E-2</v>
      </c>
      <c r="D26" s="4">
        <f>nys_cluster!N49</f>
        <v>2.5373771892353694E-2</v>
      </c>
    </row>
    <row r="27" spans="1:4" x14ac:dyDescent="0.3">
      <c r="A27" s="1">
        <f>nys_cluster!A50</f>
        <v>44159</v>
      </c>
      <c r="B27" s="4">
        <f>nys_cluster!K50</f>
        <v>3.1699999999999999E-2</v>
      </c>
      <c r="C27" s="4">
        <f>nys_cluster!O50</f>
        <v>2.5206939276483282E-2</v>
      </c>
      <c r="D27" s="4">
        <f>nys_cluster!N50</f>
        <v>2.5270916509454656E-2</v>
      </c>
    </row>
    <row r="28" spans="1:4" x14ac:dyDescent="0.3">
      <c r="A28" s="1">
        <f>nys_cluster!A51</f>
        <v>44160</v>
      </c>
      <c r="B28" s="4">
        <f>nys_cluster!K51</f>
        <v>3.0499999999999999E-2</v>
      </c>
      <c r="C28" s="4">
        <f>nys_cluster!O51</f>
        <v>2.4922312935984344E-2</v>
      </c>
      <c r="D28" s="4">
        <f>nys_cluster!N51</f>
        <v>2.6969961431266013E-2</v>
      </c>
    </row>
    <row r="29" spans="1:4" x14ac:dyDescent="0.3">
      <c r="A29" s="1">
        <f>nys_cluster!A52</f>
        <v>44161</v>
      </c>
      <c r="B29" s="4">
        <f>nys_cluster!K52</f>
        <v>3.1899999999999998E-2</v>
      </c>
      <c r="C29" s="4">
        <f>nys_cluster!O52</f>
        <v>2.4984262458277215E-2</v>
      </c>
      <c r="D29" s="4">
        <f>nys_cluster!N52</f>
        <v>2.442141876813796E-2</v>
      </c>
    </row>
    <row r="30" spans="1:4" x14ac:dyDescent="0.3">
      <c r="A30" s="1">
        <f>nys_cluster!A53</f>
        <v>44162</v>
      </c>
      <c r="B30" s="4">
        <f>nys_cluster!K53</f>
        <v>3.3300000000000003E-2</v>
      </c>
      <c r="C30" s="4">
        <f>nys_cluster!O53</f>
        <v>2.5577798687042384E-2</v>
      </c>
      <c r="D30" s="4">
        <f>nys_cluster!N53</f>
        <v>2.7811905409078554E-2</v>
      </c>
    </row>
    <row r="31" spans="1:4" x14ac:dyDescent="0.3">
      <c r="A31" s="1">
        <f>nys_cluster!A54</f>
        <v>44163</v>
      </c>
      <c r="B31" s="4">
        <f>nys_cluster!K54</f>
        <v>3.6400000000000002E-2</v>
      </c>
      <c r="C31" s="4">
        <f>nys_cluster!O54</f>
        <v>2.6101432795087559E-2</v>
      </c>
      <c r="D31" s="4">
        <f>nys_cluster!N54</f>
        <v>2.9872604219985215E-2</v>
      </c>
    </row>
    <row r="32" spans="1:4" x14ac:dyDescent="0.3">
      <c r="A32" s="1">
        <f>nys_cluster!A55</f>
        <v>44164</v>
      </c>
      <c r="B32" s="4">
        <f>nys_cluster!K55</f>
        <v>3.9E-2</v>
      </c>
      <c r="C32" s="4">
        <f>nys_cluster!O55</f>
        <v>2.7503758161380312E-2</v>
      </c>
      <c r="D32" s="4">
        <f>nys_cluster!N55</f>
        <v>3.4020970205697845E-2</v>
      </c>
    </row>
    <row r="33" spans="1:4" x14ac:dyDescent="0.3">
      <c r="A33" s="1">
        <f>nys_cluster!A56</f>
        <v>44165</v>
      </c>
      <c r="B33" s="4">
        <f>nys_cluster!K56</f>
        <v>4.0300000000000002E-2</v>
      </c>
      <c r="C33" s="4">
        <f>nys_cluster!O56</f>
        <v>2.9238347859037513E-2</v>
      </c>
      <c r="D33" s="4">
        <f>nys_cluster!N56</f>
        <v>3.962401493812704E-2</v>
      </c>
    </row>
    <row r="34" spans="1:4" x14ac:dyDescent="0.3">
      <c r="A34" s="1">
        <f>nys_cluster!A57</f>
        <v>44166</v>
      </c>
      <c r="B34" s="4">
        <f>nys_cluster!K57</f>
        <v>4.1399999999999999E-2</v>
      </c>
      <c r="C34" s="4">
        <f>nys_cluster!O57</f>
        <v>3.1186098968384621E-2</v>
      </c>
      <c r="D34" s="4">
        <f>nys_cluster!N57</f>
        <v>4.1181751146163958E-2</v>
      </c>
    </row>
    <row r="35" spans="1:4" x14ac:dyDescent="0.3">
      <c r="A35" s="1">
        <f>nys_cluster!A58</f>
        <v>44167</v>
      </c>
      <c r="B35" s="4">
        <f>nys_cluster!K58</f>
        <v>4.8000000000000001E-2</v>
      </c>
      <c r="C35" s="4">
        <f>nys_cluster!O58</f>
        <v>3.3396429216881796E-2</v>
      </c>
      <c r="D35" s="4">
        <f>nys_cluster!N58</f>
        <v>4.2700349827756563E-2</v>
      </c>
    </row>
    <row r="36" spans="1:4" x14ac:dyDescent="0.3">
      <c r="A36" s="1">
        <f>nys_cluster!A59</f>
        <v>44168</v>
      </c>
      <c r="B36" s="4">
        <f>nys_cluster!K59</f>
        <v>5.1900000000000002E-2</v>
      </c>
      <c r="C36" s="4">
        <f>nys_cluster!O59</f>
        <v>3.6221445143988604E-2</v>
      </c>
      <c r="D36" s="4">
        <f>nys_cluster!N59</f>
        <v>4.0628032974188238E-2</v>
      </c>
    </row>
    <row r="37" spans="1:4" x14ac:dyDescent="0.3">
      <c r="A37" s="8">
        <f>IF(nys_cluster!A60=0,"-",nys_cluster!A60)</f>
        <v>44169</v>
      </c>
      <c r="B37" s="4">
        <f>IF(A37="-","-",nys_cluster!K60)</f>
        <v>5.4300000000000001E-2</v>
      </c>
      <c r="C37" s="4">
        <f>IF(A37="-","-",nys_cluster!O60)</f>
        <v>3.8874255588794995E-2</v>
      </c>
      <c r="D37" s="4">
        <f>IF(A37="-","-",nys_cluster!N60)</f>
        <v>4.2928750447547438E-2</v>
      </c>
    </row>
    <row r="38" spans="1:4" x14ac:dyDescent="0.3">
      <c r="A38" s="8">
        <f>IF(nys_cluster!A61=0,"-",nys_cluster!A61)</f>
        <v>44170</v>
      </c>
      <c r="B38" s="4">
        <f>IF(A38="-","-",nys_cluster!K61)</f>
        <v>0.05</v>
      </c>
      <c r="C38" s="4">
        <f>IF(A38="-","-",nys_cluster!O61)</f>
        <v>3.9999922697994593E-2</v>
      </c>
      <c r="D38" s="4">
        <f>IF(A38="-","-",nys_cluster!N61)</f>
        <v>3.8274165827060988E-2</v>
      </c>
    </row>
    <row r="39" spans="1:4" x14ac:dyDescent="0.3">
      <c r="A39" s="8">
        <f>IF(nys_cluster!A62=0,"-",nys_cluster!A62)</f>
        <v>44171</v>
      </c>
      <c r="B39" s="4">
        <f>IF(A39="-","-",nys_cluster!K62)</f>
        <v>5.1200000000000002E-2</v>
      </c>
      <c r="C39" s="4">
        <f>IF(A39="-","-",nys_cluster!O62)</f>
        <v>4.0141467397991716E-2</v>
      </c>
      <c r="D39" s="4">
        <f>IF(A39="-","-",nys_cluster!N62)</f>
        <v>3.621057019778591E-2</v>
      </c>
    </row>
    <row r="40" spans="1:4" x14ac:dyDescent="0.3">
      <c r="A40" s="8">
        <f>IF(nys_cluster!A63=0,"-",nys_cluster!A63)</f>
        <v>44172</v>
      </c>
      <c r="B40" s="4">
        <f>IF(A40="-","-",nys_cluster!K63)</f>
        <v>4.9799999999999997E-2</v>
      </c>
      <c r="C40" s="4">
        <f>IF(A40="-","-",nys_cluster!O63)</f>
        <v>4.0417079331871851E-2</v>
      </c>
      <c r="D40" s="4">
        <f>IF(A40="-","-",nys_cluster!N63)</f>
        <v>4.1897748280146682E-2</v>
      </c>
    </row>
    <row r="41" spans="1:4" x14ac:dyDescent="0.3">
      <c r="A41" s="8">
        <f>IF(nys_cluster!A64=0,"-",nys_cluster!A64)</f>
        <v>44173</v>
      </c>
      <c r="B41" s="4">
        <f>IF(A41="-","-",nys_cluster!K64)</f>
        <v>4.9399999999999999E-2</v>
      </c>
      <c r="C41" s="4">
        <f>IF(A41="-","-",nys_cluster!O64)</f>
        <v>4.1257213737611834E-2</v>
      </c>
      <c r="D41" s="4">
        <f>IF(A41="-","-",nys_cluster!N64)</f>
        <v>4.7396025909644909E-2</v>
      </c>
    </row>
    <row r="42" spans="1:4" x14ac:dyDescent="0.3">
      <c r="A42" s="8">
        <f>IF(nys_cluster!A65=0,"-",nys_cluster!A65)</f>
        <v>44174</v>
      </c>
      <c r="B42" s="4">
        <f>IF(A42="-","-",nys_cluster!K65)</f>
        <v>4.8099999999999997E-2</v>
      </c>
      <c r="C42" s="4">
        <f>IF(A42="-","-",nys_cluster!O65)</f>
        <v>4.1063826778112496E-2</v>
      </c>
      <c r="D42" s="4">
        <f>IF(A42="-","-",nys_cluster!N65)</f>
        <v>4.1242794634689356E-2</v>
      </c>
    </row>
    <row r="43" spans="1:4" x14ac:dyDescent="0.3">
      <c r="A43" s="8" t="e">
        <f>IF(nys_cluster!#REF!=0,"-",nys_cluster!#REF!)</f>
        <v>#REF!</v>
      </c>
      <c r="B43" s="4" t="e">
        <f>IF(A43="-","-",nys_cluster!#REF!)</f>
        <v>#REF!</v>
      </c>
      <c r="C43" s="4" t="e">
        <f>IF(A43="-","-",nys_cluster!#REF!)</f>
        <v>#REF!</v>
      </c>
      <c r="D43" s="4" t="e">
        <f>IF(A43="-","-",nys_cluster!#REF!)</f>
        <v>#REF!</v>
      </c>
    </row>
    <row r="44" spans="1:4" x14ac:dyDescent="0.3">
      <c r="A44" s="8">
        <f>IF(nys_cluster!A66=0,"-",nys_cluster!A66)</f>
        <v>44175</v>
      </c>
      <c r="B44" s="4">
        <f>IF(A44="-","-",nys_cluster!K66)</f>
        <v>5.3199999999999997E-2</v>
      </c>
      <c r="C44" s="4">
        <f>IF(A44="-","-",nys_cluster!O66)</f>
        <v>4.0998424559272655E-2</v>
      </c>
      <c r="D44" s="4">
        <f>IF(A44="-","-",nys_cluster!N66)</f>
        <v>4.0197528508039503E-2</v>
      </c>
    </row>
    <row r="45" spans="1:4" x14ac:dyDescent="0.3">
      <c r="A45" s="8">
        <f>IF(nys_cluster!A67=0,"-",nys_cluster!A67)</f>
        <v>44176</v>
      </c>
      <c r="B45" s="4">
        <f>IF(A45="-","-",nys_cluster!K67)</f>
        <v>5.3499999999999999E-2</v>
      </c>
      <c r="C45" s="4">
        <f>IF(A45="-","-",nys_cluster!O67)</f>
        <v>4.03257422484826E-2</v>
      </c>
      <c r="D45" s="4">
        <f>IF(A45="-","-",nys_cluster!N67)</f>
        <v>3.8441659871133724E-2</v>
      </c>
    </row>
    <row r="46" spans="1:4" x14ac:dyDescent="0.3">
      <c r="A46" s="8">
        <f>IF(nys_cluster!A68=0,"-",nys_cluster!A68)</f>
        <v>44177</v>
      </c>
      <c r="B46" s="4">
        <f>IF(A46="-","-",nys_cluster!K68)</f>
        <v>6.2600000000000003E-2</v>
      </c>
      <c r="C46" s="4">
        <f>IF(A46="-","-",nys_cluster!O68)</f>
        <v>3.9930593429533701E-2</v>
      </c>
      <c r="D46" s="4">
        <f>IF(A46="-","-",nys_cluster!N68)</f>
        <v>3.6574167600227726E-2</v>
      </c>
    </row>
    <row r="47" spans="1:4" x14ac:dyDescent="0.3">
      <c r="A47" s="8" t="e">
        <f>IF(nys_cluster!#REF!=0,"-",nys_cluster!#REF!)</f>
        <v>#REF!</v>
      </c>
      <c r="B47" s="4" t="e">
        <f>IF(A47="-","-",nys_cluster!#REF!)</f>
        <v>#REF!</v>
      </c>
      <c r="C47" s="4" t="e">
        <f>IF(A47="-","-",nys_cluster!#REF!)</f>
        <v>#REF!</v>
      </c>
      <c r="D47" s="4" t="e">
        <f>IF(A47="-","-",nys_cluster!#REF!)</f>
        <v>#REF!</v>
      </c>
    </row>
    <row r="48" spans="1:4" x14ac:dyDescent="0.3">
      <c r="A48" s="8">
        <f>IF(nys_cluster!A69=0,"-",nys_cluster!A69)</f>
        <v>44178</v>
      </c>
      <c r="B48" s="4">
        <f>IF(A48="-","-",nys_cluster!K69)</f>
        <v>5.5300000000000002E-2</v>
      </c>
      <c r="C48" s="4">
        <f>IF(A48="-","-",nys_cluster!O69)</f>
        <v>4.011490954710157E-2</v>
      </c>
      <c r="D48" s="4">
        <f>IF(A48="-","-",nys_cluster!N69)</f>
        <v>3.7585535465924899E-2</v>
      </c>
    </row>
    <row r="49" spans="1:4" x14ac:dyDescent="0.3">
      <c r="A49" s="8">
        <f>IF(nys_cluster!A70=0,"-",nys_cluster!A70)</f>
        <v>44179</v>
      </c>
      <c r="B49" s="4">
        <f>IF(A49="-","-",nys_cluster!K70)</f>
        <v>5.5E-2</v>
      </c>
      <c r="C49" s="4">
        <f>IF(A49="-","-",nys_cluster!O70)</f>
        <v>4.0416501104762033E-2</v>
      </c>
      <c r="D49" s="4">
        <f>IF(A49="-","-",nys_cluster!N70)</f>
        <v>4.4509426476422788E-2</v>
      </c>
    </row>
    <row r="50" spans="1:4" x14ac:dyDescent="0.3">
      <c r="A50" s="8">
        <f>IF(nys_cluster!A71=0,"-",nys_cluster!A71)</f>
        <v>44180</v>
      </c>
      <c r="B50" s="4">
        <f>IF(A50="-","-",nys_cluster!K71)</f>
        <v>5.5100000000000003E-2</v>
      </c>
      <c r="C50" s="4">
        <f>IF(A50="-","-",nys_cluster!O71)</f>
        <v>4.0357021185216044E-2</v>
      </c>
      <c r="D50" s="4">
        <f>IF(A50="-","-",nys_cluster!N71)</f>
        <v>4.5619092679599044E-2</v>
      </c>
    </row>
    <row r="51" spans="1:4" x14ac:dyDescent="0.3">
      <c r="A51" s="8">
        <f>IF(nys_cluster!A72=0,"-",nys_cluster!A72)</f>
        <v>44181</v>
      </c>
      <c r="B51" s="4">
        <f>IF(A51="-","-",nys_cluster!K72)</f>
        <v>5.7099999999999998E-2</v>
      </c>
      <c r="C51" s="4">
        <f>IF(A51="-","-",nys_cluster!O72)</f>
        <v>4.1350222234086569E-2</v>
      </c>
      <c r="D51" s="4">
        <f>IF(A51="-","-",nys_cluster!N72)</f>
        <v>4.9906716417910446E-2</v>
      </c>
    </row>
    <row r="52" spans="1:4" x14ac:dyDescent="0.3">
      <c r="A52" s="8">
        <f>IF(nys_cluster!A73=0,"-",nys_cluster!A73)</f>
        <v>44182</v>
      </c>
      <c r="B52" s="4">
        <f>IF(A52="-","-",nys_cluster!K73)</f>
        <v>0.06</v>
      </c>
      <c r="C52" s="4">
        <f>IF(A52="-","-",nys_cluster!O73)</f>
        <v>4.159413453105483E-2</v>
      </c>
      <c r="D52" s="4">
        <f>IF(A52="-","-",nys_cluster!N73)</f>
        <v>4.1930635838150286E-2</v>
      </c>
    </row>
    <row r="53" spans="1:4" x14ac:dyDescent="0.3">
      <c r="A53" s="8" t="e">
        <f>IF(nys_cluster!#REF!=0,"-",nys_cluster!#REF!)</f>
        <v>#REF!</v>
      </c>
      <c r="B53" s="4" t="e">
        <f>IF(A53="-","-",nys_cluster!#REF!)</f>
        <v>#REF!</v>
      </c>
      <c r="C53" s="4" t="e">
        <f>IF(A53="-","-",nys_cluster!#REF!)</f>
        <v>#REF!</v>
      </c>
      <c r="D53" s="4" t="e">
        <f>IF(A53="-","-",nys_cluster!#REF!)</f>
        <v>#REF!</v>
      </c>
    </row>
    <row r="54" spans="1:4" x14ac:dyDescent="0.3">
      <c r="A54" s="8">
        <f>IF(nys_cluster!A74=0,"-",nys_cluster!A74)</f>
        <v>44183</v>
      </c>
      <c r="B54" s="4">
        <f>IF(A54="-","-",nys_cluster!K74)</f>
        <v>6.1600000000000002E-2</v>
      </c>
      <c r="C54" s="4">
        <f>IF(A54="-","-",nys_cluster!O74)</f>
        <v>4.1403347928489008E-2</v>
      </c>
      <c r="D54" s="4">
        <f>IF(A54="-","-",nys_cluster!N74)</f>
        <v>3.8235669060468276E-2</v>
      </c>
    </row>
    <row r="55" spans="1:4" x14ac:dyDescent="0.3">
      <c r="A55" s="8">
        <f>IF(nys_cluster!A75=0,"-",nys_cluster!A75)</f>
        <v>44184</v>
      </c>
      <c r="B55" s="4">
        <f>IF(A55="-","-",nys_cluster!K75)</f>
        <v>6.2199999999999998E-2</v>
      </c>
      <c r="C55" s="4">
        <f>IF(A55="-","-",nys_cluster!O75)</f>
        <v>4.222236174262451E-2</v>
      </c>
      <c r="D55" s="4">
        <f>IF(A55="-","-",nys_cluster!N75)</f>
        <v>4.103287536800785E-2</v>
      </c>
    </row>
    <row r="56" spans="1:4" x14ac:dyDescent="0.3">
      <c r="A56" s="8">
        <f>IF(nys_cluster!A76=0,"-",nys_cluster!A76)</f>
        <v>44185</v>
      </c>
      <c r="B56" s="4">
        <f>IF(A56="-","-",nys_cluster!K76)</f>
        <v>6.25E-2</v>
      </c>
      <c r="C56" s="4">
        <f>IF(A56="-","-",nys_cluster!O76)</f>
        <v>4.2387831735931865E-2</v>
      </c>
      <c r="D56" s="4">
        <f>IF(A56="-","-",nys_cluster!N76)</f>
        <v>3.8458346670460337E-2</v>
      </c>
    </row>
    <row r="57" spans="1:4" x14ac:dyDescent="0.3">
      <c r="A57" s="8">
        <f>IF(nys_cluster!A77=0,"-",nys_cluster!A77)</f>
        <v>44186</v>
      </c>
      <c r="B57" s="4">
        <f>IF(A57="-","-",nys_cluster!K77)</f>
        <v>6.0499999999999998E-2</v>
      </c>
      <c r="C57" s="4">
        <f>IF(A57="-","-",nys_cluster!O77)</f>
        <v>4.2783149458351696E-2</v>
      </c>
      <c r="D57" s="4">
        <f>IF(A57="-","-",nys_cluster!N77)</f>
        <v>4.7867611208305849E-2</v>
      </c>
    </row>
    <row r="58" spans="1:4" x14ac:dyDescent="0.3">
      <c r="A58" s="8">
        <f>IF(nys_cluster!A78=0,"-",nys_cluster!A78)</f>
        <v>44187</v>
      </c>
      <c r="B58" s="4">
        <f>IF(A58="-","-",nys_cluster!K78)</f>
        <v>5.8799999999999998E-2</v>
      </c>
      <c r="C58" s="4">
        <f>IF(A58="-","-",nys_cluster!O78)</f>
        <v>4.3064974107700271E-2</v>
      </c>
      <c r="D58" s="4">
        <f>IF(A58="-","-",nys_cluster!N78)</f>
        <v>4.8727529080014098E-2</v>
      </c>
    </row>
    <row r="59" spans="1:4" x14ac:dyDescent="0.3">
      <c r="A59" s="8">
        <f>IF(nys_cluster!A79=0,"-",nys_cluster!A79)</f>
        <v>44188</v>
      </c>
      <c r="B59" s="4">
        <f>IF(A59="-","-",nys_cluster!K79)</f>
        <v>6.1899999999999997E-2</v>
      </c>
      <c r="C59" s="4">
        <f>IF(A59="-","-",nys_cluster!O79)</f>
        <v>4.2785327816414212E-2</v>
      </c>
      <c r="D59" s="4">
        <f>IF(A59="-","-",nys_cluster!N79)</f>
        <v>4.6406740809915949E-2</v>
      </c>
    </row>
    <row r="60" spans="1:4" x14ac:dyDescent="0.3">
      <c r="A60" s="8">
        <f>IF(nys_cluster!A80=0,"-",nys_cluster!A80)</f>
        <v>44189</v>
      </c>
      <c r="B60" s="4">
        <f>IF(A60="-","-",nys_cluster!K80)</f>
        <v>6.2899999999999998E-2</v>
      </c>
      <c r="C60" s="4">
        <f>IF(A60="-","-",nys_cluster!O80)</f>
        <v>4.3357242610164957E-2</v>
      </c>
      <c r="D60" s="4">
        <f>IF(A60="-","-",nys_cluster!N80)</f>
        <v>4.553090085162903E-2</v>
      </c>
    </row>
    <row r="61" spans="1:4" x14ac:dyDescent="0.3">
      <c r="A61" s="8">
        <f>IF(nys_cluster!A81=0,"-",nys_cluster!A81)</f>
        <v>44190</v>
      </c>
      <c r="B61" s="4">
        <f>IF(A61="-","-",nys_cluster!K81)</f>
        <v>6.6900000000000001E-2</v>
      </c>
      <c r="C61" s="4">
        <f>IF(A61="-","-",nys_cluster!O81)</f>
        <v>4.4601864324044144E-2</v>
      </c>
      <c r="D61" s="4">
        <f>IF(A61="-","-",nys_cluster!N81)</f>
        <v>4.4855732521750354E-2</v>
      </c>
    </row>
    <row r="62" spans="1:4" x14ac:dyDescent="0.3">
      <c r="A62" s="8">
        <f>IF(nys_cluster!A82=0,"-",nys_cluster!A82)</f>
        <v>44191</v>
      </c>
      <c r="B62" s="4">
        <f>IF(A62="-","-",nys_cluster!K82)</f>
        <v>6.7799999999999999E-2</v>
      </c>
      <c r="C62" s="4">
        <f>IF(A62="-","-",nys_cluster!O82)</f>
        <v>4.4787132243342374E-2</v>
      </c>
      <c r="D62" s="4">
        <f>IF(A62="-","-",nys_cluster!N82)</f>
        <v>4.2673438513075423E-2</v>
      </c>
    </row>
    <row r="63" spans="1:4" x14ac:dyDescent="0.3">
      <c r="A63" s="8">
        <f>IF(nys_cluster!A83=0,"-",nys_cluster!A83)</f>
        <v>44192</v>
      </c>
      <c r="B63" s="4">
        <f>IF(A63="-","-",nys_cluster!K83)</f>
        <v>7.0699999999999999E-2</v>
      </c>
      <c r="C63" s="4">
        <f>IF(A63="-","-",nys_cluster!O83)</f>
        <v>4.6425910201535345E-2</v>
      </c>
      <c r="D63" s="4">
        <f>IF(A63="-","-",nys_cluster!N83)</f>
        <v>5.2377441946185037E-2</v>
      </c>
    </row>
    <row r="64" spans="1:4" x14ac:dyDescent="0.3">
      <c r="A64" s="8">
        <f>IF(nys_cluster!A84=0,"-",nys_cluster!A84)</f>
        <v>44193</v>
      </c>
      <c r="B64" s="4">
        <f>IF(A64="-","-",nys_cluster!K84)</f>
        <v>7.2400000000000006E-2</v>
      </c>
      <c r="C64" s="4">
        <f>IF(A64="-","-",nys_cluster!O84)</f>
        <v>4.8193115473391598E-2</v>
      </c>
      <c r="D64" s="4">
        <f>IF(A64="-","-",nys_cluster!N84)</f>
        <v>6.7217431122643667E-2</v>
      </c>
    </row>
    <row r="65" spans="1:4" x14ac:dyDescent="0.3">
      <c r="A65" s="8">
        <f>IF(nys_cluster!A85=0,"-",nys_cluster!A85)</f>
        <v>44194</v>
      </c>
      <c r="B65" s="4">
        <f>IF(A65="-","-",nys_cluster!K85)</f>
        <v>7.4499999999999997E-2</v>
      </c>
      <c r="C65" s="4">
        <f>IF(A65="-","-",nys_cluster!O85)</f>
        <v>4.9557878097146853E-2</v>
      </c>
      <c r="D65" s="4">
        <f>IF(A65="-","-",nys_cluster!N85)</f>
        <v>5.8598007411301591E-2</v>
      </c>
    </row>
    <row r="66" spans="1:4" x14ac:dyDescent="0.3">
      <c r="A66" s="8">
        <f>IF(nys_cluster!A86=0,"-",nys_cluster!A86)</f>
        <v>44195</v>
      </c>
      <c r="B66" s="4">
        <f>IF(A66="-","-",nys_cluster!K86)</f>
        <v>7.9299999999999995E-2</v>
      </c>
      <c r="C66" s="4">
        <f>IF(A66="-","-",nys_cluster!O86)</f>
        <v>5.2789131310805364E-2</v>
      </c>
      <c r="D66" s="4">
        <f>IF(A66="-","-",nys_cluster!N86)</f>
        <v>7.1449158841643781E-2</v>
      </c>
    </row>
    <row r="67" spans="1:4" x14ac:dyDescent="0.3">
      <c r="A67" s="8">
        <f>IF(nys_cluster!A87=0,"-",nys_cluster!A87)</f>
        <v>44196</v>
      </c>
      <c r="B67" s="4">
        <f>IF(A67="-","-",nys_cluster!K87)</f>
        <v>8.8700000000000001E-2</v>
      </c>
      <c r="C67" s="4">
        <f>IF(A67="-","-",nys_cluster!O87)</f>
        <v>5.6171652172928202E-2</v>
      </c>
      <c r="D67" s="4">
        <f>IF(A67="-","-",nys_cluster!N87)</f>
        <v>6.3986760623531924E-2</v>
      </c>
    </row>
    <row r="68" spans="1:4" x14ac:dyDescent="0.3">
      <c r="A68" s="8">
        <f>IF(nys_cluster!A88=0,"-",nys_cluster!A88)</f>
        <v>44197</v>
      </c>
      <c r="B68" s="4">
        <f>IF(A68="-","-",nys_cluster!K88)</f>
        <v>9.4100000000000003E-2</v>
      </c>
      <c r="C68" s="4">
        <f>IF(A68="-","-",nys_cluster!O88)</f>
        <v>5.8510114215987209E-2</v>
      </c>
      <c r="D68" s="4">
        <f>IF(A68="-","-",nys_cluster!N88)</f>
        <v>5.817122760742939E-2</v>
      </c>
    </row>
    <row r="69" spans="1:4" x14ac:dyDescent="0.3">
      <c r="A69" s="8">
        <f>IF(nys_cluster!A89=0,"-",nys_cluster!A89)</f>
        <v>44198</v>
      </c>
      <c r="B69" s="4">
        <f>IF(A69="-","-",nys_cluster!K89)</f>
        <v>9.3899999999999997E-2</v>
      </c>
      <c r="C69" s="4">
        <f>IF(A69="-","-",nys_cluster!O89)</f>
        <v>6.1662563370991616E-2</v>
      </c>
      <c r="D69" s="4">
        <f>IF(A69="-","-",nys_cluster!N89)</f>
        <v>6.0579374275782152E-2</v>
      </c>
    </row>
    <row r="70" spans="1:4" x14ac:dyDescent="0.3">
      <c r="A70" s="8">
        <f>IF(nys_cluster!A90=0,"-",nys_cluster!A90)</f>
        <v>44199</v>
      </c>
      <c r="B70" s="4">
        <f>IF(A70="-","-",nys_cluster!K90)</f>
        <v>9.0800000000000006E-2</v>
      </c>
      <c r="C70" s="4">
        <f>IF(A70="-","-",nys_cluster!O90)</f>
        <v>6.2377635200568445E-2</v>
      </c>
      <c r="D70" s="4">
        <f>IF(A70="-","-",nys_cluster!N90)</f>
        <v>5.9361947924997778E-2</v>
      </c>
    </row>
    <row r="71" spans="1:4" x14ac:dyDescent="0.3">
      <c r="A71" s="8">
        <f>IF(nys_cluster!A91=0,"-",nys_cluster!A91)</f>
        <v>44200</v>
      </c>
      <c r="B71" s="4">
        <f>IF(A71="-","-",nys_cluster!K91)</f>
        <v>0.09</v>
      </c>
      <c r="C71" s="4">
        <f>IF(A71="-","-",nys_cluster!O91)</f>
        <v>6.2380639600885406E-2</v>
      </c>
      <c r="D71" s="4">
        <f>IF(A71="-","-",nys_cluster!N91)</f>
        <v>6.6965007817975958E-2</v>
      </c>
    </row>
    <row r="72" spans="1:4" x14ac:dyDescent="0.3">
      <c r="A72" s="8">
        <f>IF(nys_cluster!A92=0,"-",nys_cluster!A92)</f>
        <v>44201</v>
      </c>
      <c r="B72" s="4">
        <f>IF(A72="-","-",nys_cluster!K92)</f>
        <v>9.0300000000000005E-2</v>
      </c>
      <c r="C72" s="4">
        <f>IF(A72="-","-",nys_cluster!O92)</f>
        <v>6.3830033019185786E-2</v>
      </c>
      <c r="D72" s="4">
        <f>IF(A72="-","-",nys_cluster!N92)</f>
        <v>6.8863462573281603E-2</v>
      </c>
    </row>
    <row r="73" spans="1:4" x14ac:dyDescent="0.3">
      <c r="A73" s="8">
        <f>IF(nys_cluster!A93=0,"-",nys_cluster!A93)</f>
        <v>44202</v>
      </c>
      <c r="B73" s="4">
        <f>IF(A73="-","-",nys_cluster!K93)</f>
        <v>9.2499999999999999E-2</v>
      </c>
      <c r="C73" s="4">
        <f>IF(A73="-","-",nys_cluster!O93)</f>
        <v>6.3895594306303469E-2</v>
      </c>
      <c r="D73" s="4">
        <f>IF(A73="-","-",nys_cluster!N93)</f>
        <v>7.0572436211202724E-2</v>
      </c>
    </row>
    <row r="74" spans="1:4" x14ac:dyDescent="0.3">
      <c r="A74" s="8">
        <f>IF(nys_cluster!A94=0,"-",nys_cluster!A94)</f>
        <v>44203</v>
      </c>
      <c r="B74" s="4">
        <f>IF(A74="-","-",nys_cluster!K94)</f>
        <v>9.2100000000000001E-2</v>
      </c>
      <c r="C74" s="4">
        <f>IF(A74="-","-",nys_cluster!O94)</f>
        <v>6.3757079237505301E-2</v>
      </c>
      <c r="D74" s="4">
        <f>IF(A74="-","-",nys_cluster!N94)</f>
        <v>6.3238876017346873E-2</v>
      </c>
    </row>
    <row r="75" spans="1:4" x14ac:dyDescent="0.3">
      <c r="A75" s="8">
        <f>IF(nys_cluster!A95=0,"-",nys_cluster!A95)</f>
        <v>44204</v>
      </c>
      <c r="B75" s="4">
        <f>IF(A75="-","-",nys_cluster!K95)</f>
        <v>9.3799999999999994E-2</v>
      </c>
      <c r="C75" s="4">
        <f>IF(A75="-","-",nys_cluster!O95)</f>
        <v>6.416226713554779E-2</v>
      </c>
      <c r="D75" s="4">
        <f>IF(A75="-","-",nys_cluster!N95)</f>
        <v>6.0996680320708201E-2</v>
      </c>
    </row>
    <row r="76" spans="1:4" x14ac:dyDescent="0.3">
      <c r="A76" s="8">
        <f>IF(nys_cluster!A96=0,"-",nys_cluster!A96)</f>
        <v>44205</v>
      </c>
      <c r="B76" s="4" t="str">
        <f>IF(A76="-","-",nys_cluster!K96)</f>
        <v>-</v>
      </c>
      <c r="C76" s="4">
        <f>IF(A76="-","-",nys_cluster!O96)</f>
        <v>6.2625299812989213E-2</v>
      </c>
      <c r="D76" s="4">
        <f>IF(A76="-","-",nys_cluster!N96)</f>
        <v>5.3538843121622819E-2</v>
      </c>
    </row>
    <row r="77" spans="1:4" x14ac:dyDescent="0.3">
      <c r="A77" s="8" t="e">
        <f>IF(nys_cluster!#REF!=0,"-",nys_cluster!#REF!)</f>
        <v>#REF!</v>
      </c>
      <c r="B77" s="4" t="e">
        <f>IF(A77="-","-",nys_cluster!#REF!)</f>
        <v>#REF!</v>
      </c>
      <c r="C77" s="4" t="e">
        <f>IF(A77="-","-",nys_cluster!#REF!)</f>
        <v>#REF!</v>
      </c>
      <c r="D77" s="4" t="e">
        <f>IF(A77="-","-",nys_cluster!#REF!)</f>
        <v>#REF!</v>
      </c>
    </row>
    <row r="78" spans="1:4" x14ac:dyDescent="0.3">
      <c r="A78" s="8">
        <f>IF(nys_cluster!A97=0,"-",nys_cluster!A97)</f>
        <v>44206</v>
      </c>
      <c r="B78" s="4">
        <f>IF(A78="-","-",nys_cluster!K97)</f>
        <v>8.77E-2</v>
      </c>
      <c r="C78" s="4">
        <f>IF(A78="-","-",nys_cluster!O97)</f>
        <v>6.0467984189723323E-2</v>
      </c>
      <c r="D78" s="4">
        <f>IF(A78="-","-",nys_cluster!N97)</f>
        <v>4.8507122403195505E-2</v>
      </c>
    </row>
    <row r="79" spans="1:4" x14ac:dyDescent="0.3">
      <c r="A79" s="8">
        <f>IF(nys_cluster!A98=0,"-",nys_cluster!A98)</f>
        <v>44207</v>
      </c>
      <c r="B79" s="4">
        <f>IF(A79="-","-",nys_cluster!K98)</f>
        <v>8.1799999999999998E-2</v>
      </c>
      <c r="C79" s="4">
        <f>IF(A79="-","-",nys_cluster!O98)</f>
        <v>5.9464772238420727E-2</v>
      </c>
      <c r="D79" s="4">
        <f>IF(A79="-","-",nys_cluster!N98)</f>
        <v>5.7119410881841644E-2</v>
      </c>
    </row>
    <row r="80" spans="1:4" x14ac:dyDescent="0.3">
      <c r="A80" s="8">
        <f>IF(nys_cluster!A99=0,"-",nys_cluster!A99)</f>
        <v>44208</v>
      </c>
      <c r="B80" s="4">
        <f>IF(A80="-","-",nys_cluster!K99)</f>
        <v>8.1500000000000003E-2</v>
      </c>
      <c r="C80" s="4">
        <f>IF(A80="-","-",nys_cluster!O99)</f>
        <v>5.9619400442110594E-2</v>
      </c>
      <c r="D80" s="4">
        <f>IF(A80="-","-",nys_cluster!N99)</f>
        <v>6.822838410053271E-2</v>
      </c>
    </row>
    <row r="81" spans="1:4" x14ac:dyDescent="0.3">
      <c r="A81" s="8">
        <f>IF(nys_cluster!A100=0,"-",nys_cluster!A100)</f>
        <v>44209</v>
      </c>
      <c r="B81" s="4">
        <f>IF(A81="-","-",nys_cluster!K100)</f>
        <v>8.3900000000000002E-2</v>
      </c>
      <c r="C81" s="4">
        <f>IF(A81="-","-",nys_cluster!O100)</f>
        <v>5.9239590593087081E-2</v>
      </c>
      <c r="D81" s="4">
        <f>IF(A81="-","-",nys_cluster!N100)</f>
        <v>6.6583561111174652E-2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04945-0A00-4CF1-AA06-9341EB763030}">
  <dimension ref="A1:E39"/>
  <sheetViews>
    <sheetView topLeftCell="A7" zoomScale="85" zoomScaleNormal="100" workbookViewId="0">
      <selection activeCell="G40" sqref="G40"/>
    </sheetView>
  </sheetViews>
  <sheetFormatPr defaultRowHeight="14.4" x14ac:dyDescent="0.3"/>
  <cols>
    <col min="1" max="1" width="10.5546875" bestFit="1" customWidth="1"/>
  </cols>
  <sheetData>
    <row r="1" spans="1:5" x14ac:dyDescent="0.3">
      <c r="A1" t="str">
        <f>nys_cluster!A1</f>
        <v>Date</v>
      </c>
      <c r="B1" t="str">
        <f>nys_cluster!C1</f>
        <v>Statewide %</v>
      </c>
      <c r="C1" t="str">
        <f>nys_cluster!D1</f>
        <v>Cluster %</v>
      </c>
      <c r="D1" t="str">
        <f>nys_cluster!E1</f>
        <v>Non-cluster %</v>
      </c>
    </row>
    <row r="2" spans="1:5" x14ac:dyDescent="0.3">
      <c r="A2" s="1">
        <f>nys_cluster!A5</f>
        <v>44114</v>
      </c>
      <c r="B2" s="2">
        <f>nys_cluster!C5</f>
        <v>1.0752048982382096E-2</v>
      </c>
      <c r="C2" s="2">
        <f>nys_cluster!D5</f>
        <v>4.9500000000000002E-2</v>
      </c>
      <c r="D2" s="2">
        <f>nys_cluster!E5</f>
        <v>9.5999999999999992E-3</v>
      </c>
      <c r="E2" s="2"/>
    </row>
    <row r="3" spans="1:5" x14ac:dyDescent="0.3">
      <c r="A3" s="1">
        <f>nys_cluster!A6</f>
        <v>44115</v>
      </c>
      <c r="B3" s="2">
        <f>nys_cluster!C6</f>
        <v>9.6656349890912787E-3</v>
      </c>
      <c r="C3" s="2">
        <f>nys_cluster!D6</f>
        <v>5.7000000000000002E-2</v>
      </c>
      <c r="D3" s="2">
        <f>nys_cluster!E6</f>
        <v>8.3999999999999995E-3</v>
      </c>
      <c r="E3" s="2"/>
    </row>
    <row r="4" spans="1:5" x14ac:dyDescent="0.3">
      <c r="A4" s="1">
        <f>nys_cluster!A7</f>
        <v>44116</v>
      </c>
      <c r="B4" s="2">
        <f>nys_cluster!C7</f>
        <v>1.1210005120216138E-2</v>
      </c>
      <c r="C4" s="2">
        <f>nys_cluster!D7</f>
        <v>3.6999999999999998E-2</v>
      </c>
      <c r="D4" s="2">
        <f>nys_cluster!E7</f>
        <v>1.0500000000000001E-2</v>
      </c>
      <c r="E4" s="2"/>
    </row>
    <row r="5" spans="1:5" x14ac:dyDescent="0.3">
      <c r="A5" s="1">
        <f>nys_cluster!A8</f>
        <v>44117</v>
      </c>
      <c r="B5" s="2">
        <f>nys_cluster!C8</f>
        <v>1.4060765115574846E-2</v>
      </c>
      <c r="C5" s="2">
        <f>nys_cluster!D8</f>
        <v>4.1300000000000003E-2</v>
      </c>
      <c r="D5" s="2">
        <f>nys_cluster!E8</f>
        <v>1.2E-2</v>
      </c>
      <c r="E5" s="2"/>
    </row>
    <row r="6" spans="1:5" x14ac:dyDescent="0.3">
      <c r="A6" s="1">
        <f>nys_cluster!A9</f>
        <v>44118</v>
      </c>
      <c r="B6" s="2">
        <f>nys_cluster!C9</f>
        <v>1.102520045819015E-2</v>
      </c>
      <c r="C6" s="2">
        <f>nys_cluster!D9</f>
        <v>6.2E-2</v>
      </c>
      <c r="D6" s="2">
        <f>nys_cluster!E9</f>
        <v>9.4999999999999998E-3</v>
      </c>
      <c r="E6" s="2"/>
    </row>
    <row r="7" spans="1:5" x14ac:dyDescent="0.3">
      <c r="A7" s="1">
        <f>nys_cluster!A10</f>
        <v>44119</v>
      </c>
      <c r="B7" s="2">
        <f>nys_cluster!C10</f>
        <v>1.0959973575954119E-2</v>
      </c>
      <c r="C7" s="2">
        <f>nys_cluster!D10</f>
        <v>4.8399999999999999E-2</v>
      </c>
      <c r="D7" s="2">
        <f>nys_cluster!E10</f>
        <v>9.9000000000000008E-3</v>
      </c>
      <c r="E7" s="2"/>
    </row>
    <row r="8" spans="1:5" x14ac:dyDescent="0.3">
      <c r="A8" s="1">
        <f>nys_cluster!A11</f>
        <v>44120</v>
      </c>
      <c r="B8" s="2">
        <f>nys_cluster!C11</f>
        <v>1.2547872301325355E-2</v>
      </c>
      <c r="C8" s="2">
        <f>nys_cluster!D11</f>
        <v>4.8399999999999999E-2</v>
      </c>
      <c r="D8" s="2">
        <f>nys_cluster!E11</f>
        <v>1.14E-2</v>
      </c>
      <c r="E8" s="2"/>
    </row>
    <row r="9" spans="1:5" x14ac:dyDescent="0.3">
      <c r="A9" s="1">
        <f>nys_cluster!A12</f>
        <v>44121</v>
      </c>
      <c r="B9" s="2">
        <f>nys_cluster!C12</f>
        <v>1.1151951591528517E-2</v>
      </c>
      <c r="C9" s="2">
        <f>nys_cluster!D12</f>
        <v>4.3400000000000001E-2</v>
      </c>
      <c r="D9" s="2">
        <f>nys_cluster!E12</f>
        <v>1.0200000000000001E-2</v>
      </c>
      <c r="E9" s="2"/>
    </row>
    <row r="10" spans="1:5" x14ac:dyDescent="0.3">
      <c r="A10" s="1">
        <f>nys_cluster!A13</f>
        <v>44122</v>
      </c>
      <c r="B10" s="2">
        <f>nys_cluster!C13</f>
        <v>1.0795026521593936E-2</v>
      </c>
      <c r="C10" s="2">
        <f>nys_cluster!D13</f>
        <v>3.1899999999999998E-2</v>
      </c>
      <c r="D10" s="2">
        <f>nys_cluster!E13</f>
        <v>0.01</v>
      </c>
      <c r="E10" s="2"/>
    </row>
    <row r="11" spans="1:5" x14ac:dyDescent="0.3">
      <c r="A11" s="1">
        <f>nys_cluster!A14</f>
        <v>44123</v>
      </c>
      <c r="B11" s="2">
        <f>nys_cluster!C14</f>
        <v>1.216939604189784E-2</v>
      </c>
      <c r="C11" s="2">
        <f>nys_cluster!D14</f>
        <v>3.3099999999999997E-2</v>
      </c>
      <c r="D11" s="2">
        <f>nys_cluster!E14</f>
        <v>1.1299999999999999E-2</v>
      </c>
      <c r="E11" s="2"/>
    </row>
    <row r="12" spans="1:5" x14ac:dyDescent="0.3">
      <c r="A12" s="1">
        <f>nys_cluster!A15</f>
        <v>44124</v>
      </c>
      <c r="B12" s="2">
        <f>nys_cluster!C15</f>
        <v>1.326485531256903E-2</v>
      </c>
      <c r="C12" s="2">
        <f>nys_cluster!D15</f>
        <v>2.9100000000000001E-2</v>
      </c>
      <c r="D12" s="2">
        <f>nys_cluster!E15</f>
        <v>1.2500000000000001E-2</v>
      </c>
      <c r="E12" s="2"/>
    </row>
    <row r="13" spans="1:5" x14ac:dyDescent="0.3">
      <c r="A13" s="1">
        <f>nys_cluster!A16</f>
        <v>44125</v>
      </c>
      <c r="B13" s="2">
        <f>nys_cluster!C16</f>
        <v>1.6235405364254864E-2</v>
      </c>
      <c r="C13" s="2">
        <f>nys_cluster!D16</f>
        <v>6.6100000000000006E-2</v>
      </c>
      <c r="D13" s="2">
        <f>nys_cluster!E16</f>
        <v>1.4200000000000001E-2</v>
      </c>
      <c r="E13" s="2"/>
    </row>
    <row r="14" spans="1:5" x14ac:dyDescent="0.3">
      <c r="A14" s="1">
        <f>nys_cluster!A17</f>
        <v>44126</v>
      </c>
      <c r="B14" s="2">
        <f>nys_cluster!C17</f>
        <v>1.2028875211502796E-2</v>
      </c>
      <c r="C14" s="2">
        <f>nys_cluster!D17</f>
        <v>3.2000000000000001E-2</v>
      </c>
      <c r="D14" s="2">
        <f>nys_cluster!E17</f>
        <v>9.5999999999999992E-3</v>
      </c>
      <c r="E14" s="2"/>
    </row>
    <row r="15" spans="1:5" x14ac:dyDescent="0.3">
      <c r="A15" s="1">
        <f>nys_cluster!A18</f>
        <v>44127</v>
      </c>
      <c r="B15" s="2">
        <f>nys_cluster!C18</f>
        <v>1.1568250558272325E-2</v>
      </c>
      <c r="C15" s="2">
        <f>nys_cluster!D18</f>
        <v>2.3099999999999999E-2</v>
      </c>
      <c r="D15" s="2">
        <f>nys_cluster!E18</f>
        <v>9.7999999999999997E-3</v>
      </c>
      <c r="E15" s="2"/>
    </row>
    <row r="16" spans="1:5" x14ac:dyDescent="0.3">
      <c r="A16" s="1">
        <f>nys_cluster!A19</f>
        <v>44128</v>
      </c>
      <c r="B16" s="2">
        <f>nys_cluster!C19</f>
        <v>1.3132407289409965E-2</v>
      </c>
      <c r="C16" s="2">
        <f>nys_cluster!D19</f>
        <v>2.58E-2</v>
      </c>
      <c r="D16" s="2">
        <f>nys_cluster!E19</f>
        <v>1.1299999999999999E-2</v>
      </c>
      <c r="E16" s="2"/>
    </row>
    <row r="17" spans="1:5" x14ac:dyDescent="0.3">
      <c r="A17" s="1">
        <f>nys_cluster!A20</f>
        <v>44129</v>
      </c>
      <c r="B17" s="2">
        <f>nys_cluster!C20</f>
        <v>1.3506691274445703E-2</v>
      </c>
      <c r="C17" s="2">
        <f>nys_cluster!D20</f>
        <v>3.1800000000000002E-2</v>
      </c>
      <c r="D17" s="2">
        <f>nys_cluster!E20</f>
        <v>1.06E-2</v>
      </c>
      <c r="E17" s="2"/>
    </row>
    <row r="18" spans="1:5" x14ac:dyDescent="0.3">
      <c r="A18" s="1">
        <f>nys_cluster!A21</f>
        <v>44130</v>
      </c>
      <c r="B18" s="2">
        <f>nys_cluster!C21</f>
        <v>1.4503695946028228E-2</v>
      </c>
      <c r="C18" s="2">
        <f>nys_cluster!D21</f>
        <v>3.2500000000000001E-2</v>
      </c>
      <c r="D18" s="2">
        <f>nys_cluster!E21</f>
        <v>1.18E-2</v>
      </c>
      <c r="E18" s="2"/>
    </row>
    <row r="19" spans="1:5" x14ac:dyDescent="0.3">
      <c r="A19" s="1">
        <f>nys_cluster!A22</f>
        <v>44131</v>
      </c>
      <c r="B19" s="2">
        <f>nys_cluster!C22</f>
        <v>1.783762475586375E-2</v>
      </c>
      <c r="C19" s="2">
        <f>nys_cluster!D22</f>
        <v>3.6499999999999998E-2</v>
      </c>
      <c r="D19" s="2">
        <f>nys_cluster!E22</f>
        <v>1.5299999999999999E-2</v>
      </c>
      <c r="E19" s="2"/>
    </row>
    <row r="20" spans="1:5" x14ac:dyDescent="0.3">
      <c r="A20" s="1">
        <f>nys_cluster!A23</f>
        <v>44132</v>
      </c>
      <c r="B20" s="2">
        <f>nys_cluster!C23</f>
        <v>1.5664044423877834E-2</v>
      </c>
      <c r="C20" s="2">
        <f>nys_cluster!D23</f>
        <v>3.78E-2</v>
      </c>
      <c r="D20" s="2">
        <f>nys_cluster!E23</f>
        <v>1.37E-2</v>
      </c>
      <c r="E20" s="2"/>
    </row>
    <row r="21" spans="1:5" x14ac:dyDescent="0.3">
      <c r="A21" s="1">
        <f>nys_cluster!A24</f>
        <v>44133</v>
      </c>
      <c r="B21" s="2">
        <f>nys_cluster!C24</f>
        <v>1.4843810327110298E-2</v>
      </c>
      <c r="C21" s="2">
        <f>nys_cluster!D24</f>
        <v>3.2399999999999998E-2</v>
      </c>
      <c r="D21" s="2">
        <f>nys_cluster!E24</f>
        <v>1.2500000000000001E-2</v>
      </c>
      <c r="E21" s="2"/>
    </row>
    <row r="22" spans="1:5" x14ac:dyDescent="0.3">
      <c r="A22" s="1">
        <f>nys_cluster!A25</f>
        <v>44134</v>
      </c>
      <c r="B22" s="2">
        <f>nys_cluster!C25</f>
        <v>1.5352146236851959E-2</v>
      </c>
      <c r="C22" s="2">
        <f>nys_cluster!D25</f>
        <v>2.75E-2</v>
      </c>
      <c r="D22" s="2">
        <f>nys_cluster!E25</f>
        <v>1.38E-2</v>
      </c>
      <c r="E22" s="2"/>
    </row>
    <row r="23" spans="1:5" x14ac:dyDescent="0.3">
      <c r="A23" s="1">
        <f>nys_cluster!A26</f>
        <v>44135</v>
      </c>
      <c r="B23" s="2">
        <f>nys_cluster!C26</f>
        <v>1.4960353966793708E-2</v>
      </c>
      <c r="C23" s="2">
        <f>nys_cluster!D26</f>
        <v>3.0099999999999998E-2</v>
      </c>
      <c r="D23" s="2">
        <f>nys_cluster!E26</f>
        <v>1.2999999999999999E-2</v>
      </c>
      <c r="E23" s="2"/>
    </row>
    <row r="24" spans="1:5" x14ac:dyDescent="0.3">
      <c r="A24" s="1">
        <f>nys_cluster!A27</f>
        <v>44136</v>
      </c>
      <c r="B24" s="2">
        <f>nys_cluster!C27</f>
        <v>1.5140833249404103E-2</v>
      </c>
      <c r="C24" s="2">
        <f>nys_cluster!D27</f>
        <v>3.1E-2</v>
      </c>
      <c r="D24" s="2">
        <f>nys_cluster!E27</f>
        <v>1.3599999999999999E-2</v>
      </c>
      <c r="E24" s="2"/>
    </row>
    <row r="25" spans="1:5" x14ac:dyDescent="0.3">
      <c r="A25" s="1">
        <f>nys_cluster!A28</f>
        <v>44137</v>
      </c>
      <c r="B25" s="2">
        <f>nys_cluster!C28</f>
        <v>1.6992539099489078E-2</v>
      </c>
      <c r="C25" s="2">
        <f>nys_cluster!D28</f>
        <v>3.5000000000000003E-2</v>
      </c>
      <c r="D25" s="2">
        <f>nys_cluster!E28</f>
        <v>1.49E-2</v>
      </c>
      <c r="E25" s="2"/>
    </row>
    <row r="26" spans="1:5" x14ac:dyDescent="0.3">
      <c r="A26" s="1">
        <f>nys_cluster!A29</f>
        <v>44138</v>
      </c>
      <c r="B26" s="2">
        <f>nys_cluster!C29</f>
        <v>1.8151389312499513E-2</v>
      </c>
      <c r="C26" s="2">
        <f>nys_cluster!D29</f>
        <v>2.63E-2</v>
      </c>
      <c r="D26" s="2">
        <f>nys_cluster!E29</f>
        <v>1.7100000000000001E-2</v>
      </c>
      <c r="E26" s="2"/>
    </row>
    <row r="27" spans="1:5" x14ac:dyDescent="0.3">
      <c r="A27" s="1">
        <f>nys_cluster!A30</f>
        <v>44139</v>
      </c>
      <c r="B27" s="2">
        <f>nys_cluster!C30</f>
        <v>1.592103883655099E-2</v>
      </c>
      <c r="C27" s="2">
        <f>nys_cluster!D30</f>
        <v>2.69E-2</v>
      </c>
      <c r="D27" s="2">
        <f>nys_cluster!E30</f>
        <v>1.4200000000000001E-2</v>
      </c>
      <c r="E27" s="2"/>
    </row>
    <row r="28" spans="1:5" x14ac:dyDescent="0.3">
      <c r="A28" s="1">
        <f>nys_cluster!A31</f>
        <v>44140</v>
      </c>
      <c r="B28" s="2">
        <f>nys_cluster!C31</f>
        <v>1.8612710301268796E-2</v>
      </c>
      <c r="C28" s="2">
        <f>nys_cluster!D31</f>
        <v>3.04E-2</v>
      </c>
      <c r="D28" s="2">
        <f>nys_cluster!E31</f>
        <v>1.7000000000000001E-2</v>
      </c>
      <c r="E28" s="2"/>
    </row>
    <row r="29" spans="1:5" x14ac:dyDescent="0.3">
      <c r="A29" s="1">
        <f>nys_cluster!A32</f>
        <v>44141</v>
      </c>
      <c r="B29" s="2">
        <f>nys_cluster!C32</f>
        <v>1.9968264833079244E-2</v>
      </c>
      <c r="C29" s="2">
        <f>nys_cluster!D32</f>
        <v>3.1600000000000003E-2</v>
      </c>
      <c r="D29" s="2">
        <f>nys_cluster!E32</f>
        <v>1.84E-2</v>
      </c>
      <c r="E29" s="2"/>
    </row>
    <row r="30" spans="1:5" x14ac:dyDescent="0.3">
      <c r="A30" s="1">
        <f>nys_cluster!A33</f>
        <v>44142</v>
      </c>
      <c r="B30" s="2">
        <f>nys_cluster!C33</f>
        <v>2.1966917956286629E-2</v>
      </c>
      <c r="C30" s="2">
        <f>nys_cluster!D33</f>
        <v>4.2200000000000001E-2</v>
      </c>
      <c r="D30" s="2">
        <f>nys_cluster!E33</f>
        <v>2.01E-2</v>
      </c>
      <c r="E30" s="2"/>
    </row>
    <row r="31" spans="1:5" x14ac:dyDescent="0.3">
      <c r="A31" s="1">
        <f>nys_cluster!A34</f>
        <v>44143</v>
      </c>
      <c r="B31" s="2">
        <f>nys_cluster!C34</f>
        <v>2.3537166476703147E-2</v>
      </c>
      <c r="C31" s="2">
        <f>nys_cluster!D34</f>
        <v>3.6999999999999998E-2</v>
      </c>
      <c r="D31" s="2">
        <f>nys_cluster!E34</f>
        <v>2.23E-2</v>
      </c>
      <c r="E31" s="2"/>
    </row>
    <row r="32" spans="1:5" x14ac:dyDescent="0.3">
      <c r="A32" s="1">
        <f>nys_cluster!A35</f>
        <v>44144</v>
      </c>
      <c r="B32" s="2">
        <f>nys_cluster!C35</f>
        <v>2.8218568248725498E-2</v>
      </c>
      <c r="C32" s="2">
        <f>nys_cluster!D35</f>
        <v>4.3200000000000002E-2</v>
      </c>
      <c r="D32" s="2">
        <f>nys_cluster!E35</f>
        <v>2.69E-2</v>
      </c>
      <c r="E32" s="2"/>
    </row>
    <row r="33" spans="1:5" x14ac:dyDescent="0.3">
      <c r="A33" s="1">
        <f>nys_cluster!A36</f>
        <v>44145</v>
      </c>
      <c r="B33" s="2">
        <f>nys_cluster!C36</f>
        <v>3.0967852791402416E-2</v>
      </c>
      <c r="C33" s="2">
        <f>nys_cluster!D36</f>
        <v>5.5899999999999998E-2</v>
      </c>
      <c r="D33" s="2">
        <f>nys_cluster!E36</f>
        <v>2.5600000000000001E-2</v>
      </c>
      <c r="E33" s="2"/>
    </row>
    <row r="34" spans="1:5" x14ac:dyDescent="0.3">
      <c r="A34" s="1">
        <f>nys_cluster!A37</f>
        <v>44146</v>
      </c>
      <c r="B34" s="2">
        <f>nys_cluster!C37</f>
        <v>2.9336579427875837E-2</v>
      </c>
      <c r="C34" s="2">
        <f>nys_cluster!D37</f>
        <v>4.9599999999999998E-2</v>
      </c>
      <c r="D34" s="2">
        <f>nys_cluster!E37</f>
        <v>2.58E-2</v>
      </c>
      <c r="E34" s="2"/>
    </row>
    <row r="35" spans="1:5" x14ac:dyDescent="0.3">
      <c r="A35" s="1">
        <f>nys_cluster!A38</f>
        <v>44147</v>
      </c>
      <c r="B35" s="2">
        <f>nys_cluster!C38</f>
        <v>2.9496947001420429E-2</v>
      </c>
      <c r="C35" s="2">
        <f>nys_cluster!D38</f>
        <v>4.8599999999999997E-2</v>
      </c>
      <c r="D35" s="2">
        <f>nys_cluster!E38</f>
        <v>2.53E-2</v>
      </c>
      <c r="E35" s="2"/>
    </row>
    <row r="36" spans="1:5" x14ac:dyDescent="0.3">
      <c r="A36" s="1">
        <f>nys_cluster!A39</f>
        <v>44148</v>
      </c>
      <c r="B36" s="2">
        <f>nys_cluster!C39</f>
        <v>2.6511748911501515E-2</v>
      </c>
      <c r="C36" s="2">
        <f>nys_cluster!D39</f>
        <v>4.58E-2</v>
      </c>
      <c r="D36" s="2">
        <f>nys_cluster!E39</f>
        <v>2.29E-2</v>
      </c>
      <c r="E36" s="2"/>
    </row>
    <row r="37" spans="1:5" x14ac:dyDescent="0.3">
      <c r="A37" s="1">
        <f>nys_cluster!A40</f>
        <v>44149</v>
      </c>
      <c r="B37" s="2">
        <f>nys_cluster!C40</f>
        <v>2.9256849947328981E-2</v>
      </c>
      <c r="C37" s="2">
        <f>nys_cluster!D40</f>
        <v>4.8300000000000003E-2</v>
      </c>
      <c r="D37" s="2">
        <f>nys_cluster!E40</f>
        <v>2.5700000000000001E-2</v>
      </c>
      <c r="E37" s="2"/>
    </row>
    <row r="38" spans="1:5" x14ac:dyDescent="0.3">
      <c r="A38" s="1">
        <f>nys_cluster!A41</f>
        <v>44150</v>
      </c>
      <c r="B38" s="2">
        <f>nys_cluster!C41</f>
        <v>2.7394483566312817E-2</v>
      </c>
      <c r="C38" s="2">
        <f>nys_cluster!D41</f>
        <v>4.0500000000000001E-2</v>
      </c>
      <c r="D38" s="2">
        <f>nys_cluster!E41</f>
        <v>2.4500000000000001E-2</v>
      </c>
    </row>
    <row r="39" spans="1:5" x14ac:dyDescent="0.3">
      <c r="A39" s="1">
        <f>nys_cluster!A42</f>
        <v>44151</v>
      </c>
      <c r="B39" s="2">
        <f>nys_cluster!C42</f>
        <v>2.8017500903142936E-2</v>
      </c>
      <c r="C39" s="2">
        <f>nys_cluster!D42</f>
        <v>4.19E-2</v>
      </c>
      <c r="D39" s="2">
        <f>nys_cluster!E42</f>
        <v>2.5000000000000001E-2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nys_cluster_extrapolate</vt:lpstr>
      <vt:lpstr>nys_cluster</vt:lpstr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</dc:creator>
  <cp:lastModifiedBy>Rohan</cp:lastModifiedBy>
  <dcterms:created xsi:type="dcterms:W3CDTF">2020-11-14T18:33:44Z</dcterms:created>
  <dcterms:modified xsi:type="dcterms:W3CDTF">2021-02-28T10:03:38Z</dcterms:modified>
</cp:coreProperties>
</file>