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ETH\HS11\Bachelor\Chalice2SIL\chalice2sil\doc\repor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I3" i="1"/>
  <c r="AK3" i="1"/>
  <c r="AH4" i="1"/>
  <c r="AI4" i="1"/>
  <c r="AK4" i="1"/>
  <c r="AH5" i="1"/>
  <c r="AI5" i="1"/>
  <c r="AK5" i="1"/>
  <c r="AH6" i="1"/>
  <c r="AI6" i="1"/>
  <c r="AK6" i="1"/>
  <c r="AH7" i="1"/>
  <c r="AI7" i="1"/>
  <c r="AK7" i="1"/>
  <c r="AH8" i="1"/>
  <c r="AI8" i="1"/>
  <c r="AK8" i="1"/>
  <c r="AH9" i="1"/>
  <c r="AI9" i="1"/>
  <c r="AK9" i="1"/>
  <c r="AH10" i="1"/>
  <c r="AI10" i="1"/>
  <c r="AK10" i="1"/>
  <c r="AH11" i="1"/>
  <c r="AI11" i="1"/>
  <c r="AK11" i="1"/>
  <c r="AH12" i="1"/>
  <c r="AI12" i="1"/>
  <c r="AK12" i="1"/>
  <c r="AH13" i="1"/>
  <c r="AI13" i="1"/>
  <c r="AK13" i="1"/>
  <c r="AH14" i="1"/>
  <c r="AI14" i="1"/>
  <c r="AK14" i="1"/>
  <c r="AH15" i="1"/>
  <c r="AI15" i="1"/>
  <c r="AK15" i="1"/>
  <c r="AH16" i="1"/>
  <c r="AI16" i="1"/>
  <c r="AK16" i="1"/>
  <c r="AH17" i="1"/>
  <c r="AI17" i="1"/>
  <c r="AK17" i="1"/>
  <c r="AH18" i="1"/>
  <c r="AI18" i="1"/>
  <c r="AK18" i="1"/>
  <c r="AH19" i="1"/>
  <c r="AI19" i="1"/>
  <c r="AK19" i="1"/>
  <c r="AH20" i="1"/>
  <c r="AI20" i="1"/>
  <c r="AK20" i="1"/>
  <c r="AH21" i="1"/>
  <c r="AI21" i="1"/>
  <c r="AK21" i="1"/>
  <c r="AH22" i="1"/>
  <c r="AI22" i="1"/>
  <c r="AK22" i="1"/>
  <c r="AH23" i="1"/>
  <c r="AI23" i="1"/>
  <c r="AK23" i="1"/>
  <c r="AH24" i="1"/>
  <c r="AI24" i="1"/>
  <c r="AK24" i="1"/>
  <c r="AH25" i="1"/>
  <c r="AI25" i="1"/>
  <c r="AK25" i="1"/>
  <c r="AH26" i="1"/>
  <c r="AI26" i="1"/>
  <c r="AK26" i="1"/>
  <c r="AH27" i="1"/>
  <c r="AI27" i="1"/>
  <c r="AK27" i="1"/>
  <c r="AH28" i="1"/>
  <c r="AI28" i="1"/>
  <c r="AK28" i="1"/>
  <c r="AH29" i="1"/>
  <c r="AI29" i="1"/>
  <c r="AK29" i="1"/>
  <c r="AH30" i="1"/>
  <c r="AI30" i="1"/>
  <c r="AK30" i="1"/>
  <c r="AH31" i="1"/>
  <c r="AI31" i="1"/>
  <c r="AK31" i="1"/>
  <c r="AH32" i="1"/>
  <c r="AI32" i="1"/>
  <c r="AK32" i="1"/>
  <c r="AH33" i="1"/>
  <c r="AI33" i="1"/>
  <c r="AK33" i="1"/>
  <c r="AH34" i="1"/>
  <c r="AI34" i="1"/>
  <c r="AK34" i="1"/>
  <c r="AH35" i="1"/>
  <c r="AI35" i="1"/>
  <c r="AK35" i="1"/>
  <c r="AH36" i="1"/>
  <c r="AI36" i="1"/>
  <c r="AK36" i="1"/>
  <c r="AH37" i="1"/>
  <c r="AI37" i="1"/>
  <c r="AK37" i="1"/>
  <c r="AH38" i="1"/>
  <c r="AI38" i="1"/>
  <c r="AK38" i="1"/>
  <c r="AH39" i="1"/>
  <c r="AI39" i="1"/>
  <c r="AK39" i="1"/>
  <c r="AH40" i="1"/>
  <c r="AI40" i="1"/>
  <c r="AK40" i="1"/>
  <c r="AH41" i="1"/>
  <c r="AI41" i="1"/>
  <c r="AK41" i="1"/>
  <c r="AH42" i="1"/>
  <c r="AI42" i="1"/>
  <c r="AK42" i="1"/>
  <c r="AH43" i="1"/>
  <c r="AI43" i="1"/>
  <c r="AK43" i="1"/>
  <c r="AH44" i="1"/>
  <c r="AI44" i="1"/>
  <c r="AK44" i="1"/>
  <c r="AH45" i="1"/>
  <c r="AI45" i="1"/>
  <c r="AK45" i="1"/>
  <c r="AH46" i="1"/>
  <c r="AI46" i="1"/>
  <c r="AK46" i="1"/>
  <c r="AH47" i="1"/>
  <c r="AI47" i="1"/>
  <c r="AK47" i="1"/>
  <c r="AH48" i="1"/>
  <c r="AI48" i="1"/>
  <c r="AK48" i="1"/>
  <c r="AH49" i="1"/>
  <c r="AI49" i="1"/>
  <c r="AK49" i="1"/>
  <c r="AH50" i="1"/>
  <c r="AI50" i="1"/>
  <c r="AK50" i="1"/>
  <c r="AH51" i="1"/>
  <c r="AI51" i="1"/>
  <c r="AK51" i="1"/>
  <c r="AH52" i="1"/>
  <c r="AI52" i="1"/>
  <c r="AK52" i="1"/>
  <c r="AH53" i="1"/>
  <c r="AI53" i="1"/>
  <c r="AK53" i="1"/>
  <c r="AH54" i="1"/>
  <c r="AI54" i="1"/>
  <c r="AK54" i="1"/>
  <c r="AH55" i="1"/>
  <c r="AI55" i="1"/>
  <c r="AK55" i="1"/>
  <c r="AH56" i="1"/>
  <c r="AI56" i="1"/>
  <c r="AK56" i="1"/>
  <c r="AH57" i="1"/>
  <c r="AI57" i="1"/>
  <c r="AK57" i="1"/>
  <c r="AH58" i="1"/>
  <c r="AI58" i="1"/>
  <c r="AK58" i="1"/>
  <c r="AH59" i="1"/>
  <c r="AI59" i="1"/>
  <c r="AK59" i="1"/>
  <c r="AH60" i="1"/>
  <c r="AI60" i="1"/>
  <c r="AK60" i="1"/>
  <c r="AH61" i="1"/>
  <c r="AI61" i="1"/>
  <c r="AK61" i="1"/>
  <c r="AH62" i="1"/>
  <c r="AI62" i="1"/>
  <c r="AK62" i="1"/>
  <c r="AH63" i="1"/>
  <c r="AI63" i="1"/>
  <c r="AK63" i="1"/>
  <c r="AH64" i="1"/>
  <c r="AI64" i="1"/>
  <c r="AK64" i="1"/>
  <c r="AH65" i="1"/>
  <c r="AI65" i="1"/>
  <c r="AK65" i="1"/>
  <c r="AH66" i="1"/>
  <c r="AI66" i="1"/>
  <c r="AK66" i="1"/>
  <c r="AH67" i="1"/>
  <c r="AI67" i="1"/>
  <c r="AK67" i="1"/>
  <c r="AH68" i="1"/>
  <c r="AI68" i="1"/>
  <c r="AK68" i="1"/>
  <c r="AH69" i="1"/>
  <c r="AI69" i="1"/>
  <c r="AK69" i="1"/>
  <c r="AH70" i="1"/>
  <c r="AI70" i="1"/>
  <c r="AK70" i="1"/>
  <c r="AH71" i="1"/>
  <c r="AI71" i="1"/>
  <c r="AK71" i="1"/>
  <c r="AH72" i="1"/>
  <c r="AI72" i="1"/>
  <c r="AK72" i="1"/>
  <c r="AH73" i="1"/>
  <c r="AI73" i="1"/>
  <c r="AK73" i="1"/>
  <c r="AH74" i="1"/>
  <c r="AI74" i="1"/>
  <c r="AK74" i="1"/>
  <c r="AH75" i="1"/>
  <c r="AI75" i="1"/>
  <c r="AK75" i="1"/>
  <c r="AH76" i="1"/>
  <c r="AI76" i="1"/>
  <c r="AK76" i="1"/>
  <c r="AH77" i="1"/>
  <c r="AI77" i="1"/>
  <c r="AK77" i="1"/>
  <c r="AH78" i="1"/>
  <c r="AI78" i="1"/>
  <c r="AK78" i="1"/>
  <c r="AH79" i="1"/>
  <c r="AI79" i="1"/>
  <c r="AK79" i="1"/>
  <c r="AH80" i="1"/>
  <c r="AI80" i="1"/>
  <c r="AK80" i="1"/>
  <c r="AH81" i="1"/>
  <c r="AI81" i="1"/>
  <c r="AK81" i="1"/>
  <c r="AH82" i="1"/>
  <c r="AI82" i="1"/>
  <c r="AK82" i="1"/>
  <c r="AH83" i="1"/>
  <c r="AI83" i="1"/>
  <c r="AK83" i="1"/>
  <c r="AH84" i="1"/>
  <c r="AI84" i="1"/>
  <c r="AK84" i="1"/>
  <c r="AH85" i="1"/>
  <c r="AI85" i="1"/>
  <c r="AK85" i="1"/>
  <c r="AK2" i="1"/>
  <c r="AH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N2" i="1"/>
  <c r="AM2" i="1"/>
  <c r="U72" i="1"/>
  <c r="V72" i="1"/>
  <c r="W72" i="1"/>
  <c r="X72" i="1"/>
  <c r="Y72" i="1"/>
  <c r="Z72" i="1"/>
  <c r="AA72" i="1"/>
  <c r="AB72" i="1"/>
  <c r="AC72" i="1"/>
  <c r="AE72" i="1" s="1"/>
  <c r="AL72" i="1" s="1"/>
  <c r="AD72" i="1"/>
  <c r="AF72" i="1"/>
  <c r="U73" i="1"/>
  <c r="V73" i="1"/>
  <c r="W73" i="1"/>
  <c r="X73" i="1"/>
  <c r="Y73" i="1"/>
  <c r="Z73" i="1"/>
  <c r="AA73" i="1"/>
  <c r="AB73" i="1"/>
  <c r="AC73" i="1"/>
  <c r="AE73" i="1" s="1"/>
  <c r="AL73" i="1" s="1"/>
  <c r="AD73" i="1"/>
  <c r="AF7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4" i="1"/>
  <c r="AL75" i="1"/>
  <c r="AL76" i="1"/>
  <c r="AL77" i="1"/>
  <c r="AL78" i="1"/>
  <c r="AL79" i="1"/>
  <c r="AL80" i="1"/>
  <c r="AL81" i="1"/>
  <c r="AL82" i="1"/>
  <c r="AL84" i="1"/>
  <c r="AL85" i="1"/>
  <c r="AL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4" i="1"/>
  <c r="AF75" i="1"/>
  <c r="AF76" i="1"/>
  <c r="AF77" i="1"/>
  <c r="AF78" i="1"/>
  <c r="AF79" i="1"/>
  <c r="AF80" i="1"/>
  <c r="AF81" i="1"/>
  <c r="AF82" i="1"/>
  <c r="AF84" i="1"/>
  <c r="AF8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4" i="1"/>
  <c r="AE75" i="1"/>
  <c r="AE76" i="1"/>
  <c r="AE77" i="1"/>
  <c r="AE78" i="1"/>
  <c r="AE79" i="1"/>
  <c r="AE80" i="1"/>
  <c r="AE81" i="1"/>
  <c r="AE82" i="1"/>
  <c r="AE84" i="1"/>
  <c r="AE85" i="1"/>
  <c r="AE2" i="1"/>
  <c r="T23" i="1" l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A74" i="1"/>
  <c r="A75" i="1"/>
  <c r="A76" i="1"/>
  <c r="A77" i="1"/>
  <c r="A78" i="1"/>
  <c r="A79" i="1"/>
  <c r="A80" i="1"/>
  <c r="A81" i="1"/>
  <c r="A82" i="1"/>
  <c r="A83" i="1"/>
  <c r="A84" i="1"/>
  <c r="A85" i="1"/>
  <c r="A73" i="1"/>
  <c r="A62" i="1"/>
  <c r="A63" i="1"/>
  <c r="A64" i="1"/>
  <c r="A65" i="1"/>
  <c r="A66" i="1"/>
  <c r="A67" i="1"/>
  <c r="A68" i="1"/>
  <c r="A69" i="1"/>
  <c r="A70" i="1"/>
  <c r="A71" i="1"/>
  <c r="A61" i="1"/>
  <c r="A53" i="1"/>
  <c r="A54" i="1"/>
  <c r="A55" i="1"/>
  <c r="A56" i="1"/>
  <c r="A57" i="1"/>
  <c r="A58" i="1"/>
  <c r="A59" i="1"/>
  <c r="A52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7" i="1"/>
  <c r="A31" i="1"/>
  <c r="A32" i="1"/>
  <c r="A33" i="1"/>
  <c r="A34" i="1"/>
  <c r="A35" i="1"/>
  <c r="A30" i="1"/>
  <c r="A25" i="1"/>
  <c r="A26" i="1"/>
  <c r="A27" i="1"/>
  <c r="A28" i="1"/>
  <c r="A24" i="1"/>
  <c r="A17" i="1"/>
  <c r="A18" i="1"/>
  <c r="A19" i="1"/>
  <c r="A20" i="1"/>
  <c r="A21" i="1"/>
  <c r="A22" i="1"/>
  <c r="A16" i="1"/>
  <c r="A4" i="1"/>
  <c r="A5" i="1"/>
  <c r="A6" i="1"/>
  <c r="A7" i="1"/>
  <c r="A8" i="1"/>
  <c r="A9" i="1"/>
  <c r="A10" i="1"/>
  <c r="A11" i="1"/>
  <c r="A12" i="1"/>
  <c r="A13" i="1"/>
  <c r="A14" i="1"/>
  <c r="A3" i="1"/>
  <c r="B86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T86" i="1" l="1"/>
  <c r="AE83" i="1"/>
  <c r="AF83" i="1"/>
  <c r="AL83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U53" i="1"/>
  <c r="V53" i="1"/>
  <c r="W53" i="1"/>
  <c r="X53" i="1"/>
  <c r="Y53" i="1"/>
  <c r="Z53" i="1"/>
  <c r="AA53" i="1"/>
  <c r="AB53" i="1"/>
  <c r="AC53" i="1"/>
  <c r="AD53" i="1"/>
  <c r="U54" i="1"/>
  <c r="V54" i="1"/>
  <c r="W54" i="1"/>
  <c r="X54" i="1"/>
  <c r="Y54" i="1"/>
  <c r="Z54" i="1"/>
  <c r="AA54" i="1"/>
  <c r="AB54" i="1"/>
  <c r="AC54" i="1"/>
  <c r="AD54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U57" i="1"/>
  <c r="V57" i="1"/>
  <c r="W57" i="1"/>
  <c r="X57" i="1"/>
  <c r="Y57" i="1"/>
  <c r="Z57" i="1"/>
  <c r="AA57" i="1"/>
  <c r="AB57" i="1"/>
  <c r="AC57" i="1"/>
  <c r="AD57" i="1"/>
  <c r="U58" i="1"/>
  <c r="V58" i="1"/>
  <c r="W58" i="1"/>
  <c r="X58" i="1"/>
  <c r="Y58" i="1"/>
  <c r="Z58" i="1"/>
  <c r="AA58" i="1"/>
  <c r="AB58" i="1"/>
  <c r="AC58" i="1"/>
  <c r="AD58" i="1"/>
  <c r="U59" i="1"/>
  <c r="V59" i="1"/>
  <c r="W59" i="1"/>
  <c r="X59" i="1"/>
  <c r="Y59" i="1"/>
  <c r="Z59" i="1"/>
  <c r="AA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U61" i="1"/>
  <c r="V61" i="1"/>
  <c r="W61" i="1"/>
  <c r="X61" i="1"/>
  <c r="Y61" i="1"/>
  <c r="Z61" i="1"/>
  <c r="AA61" i="1"/>
  <c r="AB61" i="1"/>
  <c r="AC61" i="1"/>
  <c r="AD61" i="1"/>
  <c r="U62" i="1"/>
  <c r="V62" i="1"/>
  <c r="W62" i="1"/>
  <c r="X62" i="1"/>
  <c r="Y62" i="1"/>
  <c r="Z62" i="1"/>
  <c r="AA62" i="1"/>
  <c r="AB62" i="1"/>
  <c r="AC62" i="1"/>
  <c r="AD62" i="1"/>
  <c r="U63" i="1"/>
  <c r="V63" i="1"/>
  <c r="W63" i="1"/>
  <c r="X63" i="1"/>
  <c r="Y63" i="1"/>
  <c r="Z63" i="1"/>
  <c r="AA63" i="1"/>
  <c r="AB63" i="1"/>
  <c r="AC63" i="1"/>
  <c r="AD63" i="1"/>
  <c r="U64" i="1"/>
  <c r="V64" i="1"/>
  <c r="W64" i="1"/>
  <c r="X64" i="1"/>
  <c r="Y64" i="1"/>
  <c r="Z64" i="1"/>
  <c r="AA64" i="1"/>
  <c r="AB64" i="1"/>
  <c r="AC64" i="1"/>
  <c r="AD64" i="1"/>
  <c r="U65" i="1"/>
  <c r="V65" i="1"/>
  <c r="W65" i="1"/>
  <c r="X65" i="1"/>
  <c r="Y65" i="1"/>
  <c r="Z65" i="1"/>
  <c r="AA65" i="1"/>
  <c r="AB65" i="1"/>
  <c r="AC65" i="1"/>
  <c r="AD65" i="1"/>
  <c r="U66" i="1"/>
  <c r="V66" i="1"/>
  <c r="W66" i="1"/>
  <c r="X66" i="1"/>
  <c r="Y66" i="1"/>
  <c r="Z66" i="1"/>
  <c r="AA66" i="1"/>
  <c r="AB66" i="1"/>
  <c r="AC66" i="1"/>
  <c r="AD66" i="1"/>
  <c r="U67" i="1"/>
  <c r="V67" i="1"/>
  <c r="W67" i="1"/>
  <c r="X67" i="1"/>
  <c r="Y67" i="1"/>
  <c r="Z67" i="1"/>
  <c r="AA67" i="1"/>
  <c r="AB67" i="1"/>
  <c r="AC67" i="1"/>
  <c r="AD67" i="1"/>
  <c r="U68" i="1"/>
  <c r="V68" i="1"/>
  <c r="W68" i="1"/>
  <c r="X68" i="1"/>
  <c r="Y68" i="1"/>
  <c r="Z68" i="1"/>
  <c r="AA68" i="1"/>
  <c r="AB68" i="1"/>
  <c r="AC68" i="1"/>
  <c r="AD68" i="1"/>
  <c r="U69" i="1"/>
  <c r="V69" i="1"/>
  <c r="W69" i="1"/>
  <c r="X69" i="1"/>
  <c r="Y69" i="1"/>
  <c r="Z69" i="1"/>
  <c r="AA69" i="1"/>
  <c r="AB69" i="1"/>
  <c r="AC69" i="1"/>
  <c r="AD69" i="1"/>
  <c r="U70" i="1"/>
  <c r="V70" i="1"/>
  <c r="W70" i="1"/>
  <c r="X70" i="1"/>
  <c r="Y70" i="1"/>
  <c r="Z70" i="1"/>
  <c r="AA70" i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U74" i="1"/>
  <c r="V74" i="1"/>
  <c r="W74" i="1"/>
  <c r="X74" i="1"/>
  <c r="Y74" i="1"/>
  <c r="Z74" i="1"/>
  <c r="AA74" i="1"/>
  <c r="AB74" i="1"/>
  <c r="AC74" i="1"/>
  <c r="AD74" i="1"/>
  <c r="U75" i="1"/>
  <c r="V75" i="1"/>
  <c r="W75" i="1"/>
  <c r="X75" i="1"/>
  <c r="Y75" i="1"/>
  <c r="Z75" i="1"/>
  <c r="AA75" i="1"/>
  <c r="AB75" i="1"/>
  <c r="AC75" i="1"/>
  <c r="AD75" i="1"/>
  <c r="U76" i="1"/>
  <c r="V76" i="1"/>
  <c r="W76" i="1"/>
  <c r="X76" i="1"/>
  <c r="Y76" i="1"/>
  <c r="Z76" i="1"/>
  <c r="AA76" i="1"/>
  <c r="AB76" i="1"/>
  <c r="AC76" i="1"/>
  <c r="AD76" i="1"/>
  <c r="U77" i="1"/>
  <c r="V77" i="1"/>
  <c r="W77" i="1"/>
  <c r="X77" i="1"/>
  <c r="Y77" i="1"/>
  <c r="Z77" i="1"/>
  <c r="AA77" i="1"/>
  <c r="AB77" i="1"/>
  <c r="AC77" i="1"/>
  <c r="AD77" i="1"/>
  <c r="U78" i="1"/>
  <c r="V78" i="1"/>
  <c r="W78" i="1"/>
  <c r="X78" i="1"/>
  <c r="Y78" i="1"/>
  <c r="Z78" i="1"/>
  <c r="AA78" i="1"/>
  <c r="AB78" i="1"/>
  <c r="AC78" i="1"/>
  <c r="AD78" i="1"/>
  <c r="U79" i="1"/>
  <c r="V79" i="1"/>
  <c r="W79" i="1"/>
  <c r="X79" i="1"/>
  <c r="Y79" i="1"/>
  <c r="Z79" i="1"/>
  <c r="AA79" i="1"/>
  <c r="AB79" i="1"/>
  <c r="AC79" i="1"/>
  <c r="AD79" i="1"/>
  <c r="U80" i="1"/>
  <c r="V80" i="1"/>
  <c r="W80" i="1"/>
  <c r="X80" i="1"/>
  <c r="Y80" i="1"/>
  <c r="Z80" i="1"/>
  <c r="AA80" i="1"/>
  <c r="AB80" i="1"/>
  <c r="AC80" i="1"/>
  <c r="AD80" i="1"/>
  <c r="S86" i="1"/>
  <c r="R87" i="1"/>
  <c r="P87" i="1"/>
  <c r="Q87" i="1"/>
  <c r="O87" i="1"/>
  <c r="U3" i="1"/>
  <c r="V3" i="1"/>
  <c r="W3" i="1"/>
  <c r="X3" i="1"/>
  <c r="Y3" i="1"/>
  <c r="Z3" i="1"/>
  <c r="AA3" i="1"/>
  <c r="AB3" i="1"/>
  <c r="AC3" i="1"/>
  <c r="AD3" i="1"/>
  <c r="U4" i="1"/>
  <c r="V4" i="1"/>
  <c r="W4" i="1"/>
  <c r="X4" i="1"/>
  <c r="Y4" i="1"/>
  <c r="Z4" i="1"/>
  <c r="AA4" i="1"/>
  <c r="AB4" i="1"/>
  <c r="AC4" i="1"/>
  <c r="AD4" i="1"/>
  <c r="U5" i="1"/>
  <c r="V5" i="1"/>
  <c r="W5" i="1"/>
  <c r="X5" i="1"/>
  <c r="Y5" i="1"/>
  <c r="Z5" i="1"/>
  <c r="AA5" i="1"/>
  <c r="AB5" i="1"/>
  <c r="AC5" i="1"/>
  <c r="AD5" i="1"/>
  <c r="U6" i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U8" i="1"/>
  <c r="V8" i="1"/>
  <c r="W8" i="1"/>
  <c r="X8" i="1"/>
  <c r="Y8" i="1"/>
  <c r="Z8" i="1"/>
  <c r="AA8" i="1"/>
  <c r="AB8" i="1"/>
  <c r="AC8" i="1"/>
  <c r="AD8" i="1"/>
  <c r="U9" i="1"/>
  <c r="V9" i="1"/>
  <c r="W9" i="1"/>
  <c r="X9" i="1"/>
  <c r="Y9" i="1"/>
  <c r="Z9" i="1"/>
  <c r="AA9" i="1"/>
  <c r="AB9" i="1"/>
  <c r="AC9" i="1"/>
  <c r="AD9" i="1"/>
  <c r="U10" i="1"/>
  <c r="V10" i="1"/>
  <c r="W10" i="1"/>
  <c r="X10" i="1"/>
  <c r="Y10" i="1"/>
  <c r="Z10" i="1"/>
  <c r="AA10" i="1"/>
  <c r="AB10" i="1"/>
  <c r="AC10" i="1"/>
  <c r="AD10" i="1"/>
  <c r="U11" i="1"/>
  <c r="V11" i="1"/>
  <c r="W11" i="1"/>
  <c r="X11" i="1"/>
  <c r="Y11" i="1"/>
  <c r="Z11" i="1"/>
  <c r="AA11" i="1"/>
  <c r="AB11" i="1"/>
  <c r="AC11" i="1"/>
  <c r="AD11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4" i="1"/>
  <c r="V14" i="1"/>
  <c r="W14" i="1"/>
  <c r="X14" i="1"/>
  <c r="Y14" i="1"/>
  <c r="Z14" i="1"/>
  <c r="AA14" i="1"/>
  <c r="AB14" i="1"/>
  <c r="AC14" i="1"/>
  <c r="AD14" i="1"/>
  <c r="U15" i="1"/>
  <c r="V15" i="1"/>
  <c r="W15" i="1"/>
  <c r="X15" i="1"/>
  <c r="Y15" i="1"/>
  <c r="Z15" i="1"/>
  <c r="AA15" i="1"/>
  <c r="AB15" i="1"/>
  <c r="AC15" i="1"/>
  <c r="AD15" i="1"/>
  <c r="U16" i="1"/>
  <c r="V16" i="1"/>
  <c r="W16" i="1"/>
  <c r="X16" i="1"/>
  <c r="Y16" i="1"/>
  <c r="Z16" i="1"/>
  <c r="AA16" i="1"/>
  <c r="AB16" i="1"/>
  <c r="AC16" i="1"/>
  <c r="AD16" i="1"/>
  <c r="U17" i="1"/>
  <c r="V17" i="1"/>
  <c r="W17" i="1"/>
  <c r="X17" i="1"/>
  <c r="Y17" i="1"/>
  <c r="Z17" i="1"/>
  <c r="AA17" i="1"/>
  <c r="AB17" i="1"/>
  <c r="AC17" i="1"/>
  <c r="AD17" i="1"/>
  <c r="U18" i="1"/>
  <c r="V18" i="1"/>
  <c r="W18" i="1"/>
  <c r="X18" i="1"/>
  <c r="Y18" i="1"/>
  <c r="Z18" i="1"/>
  <c r="AA18" i="1"/>
  <c r="AB18" i="1"/>
  <c r="AC18" i="1"/>
  <c r="AD18" i="1"/>
  <c r="U19" i="1"/>
  <c r="V19" i="1"/>
  <c r="W19" i="1"/>
  <c r="X19" i="1"/>
  <c r="Y19" i="1"/>
  <c r="Z19" i="1"/>
  <c r="AA19" i="1"/>
  <c r="AB19" i="1"/>
  <c r="AC19" i="1"/>
  <c r="AD19" i="1"/>
  <c r="U20" i="1"/>
  <c r="V20" i="1"/>
  <c r="W20" i="1"/>
  <c r="X20" i="1"/>
  <c r="Y20" i="1"/>
  <c r="Z20" i="1"/>
  <c r="AA20" i="1"/>
  <c r="AB20" i="1"/>
  <c r="AC20" i="1"/>
  <c r="AD20" i="1"/>
  <c r="U21" i="1"/>
  <c r="V21" i="1"/>
  <c r="W21" i="1"/>
  <c r="X21" i="1"/>
  <c r="Y21" i="1"/>
  <c r="Z21" i="1"/>
  <c r="AA21" i="1"/>
  <c r="AB21" i="1"/>
  <c r="AC21" i="1"/>
  <c r="AD21" i="1"/>
  <c r="U22" i="1"/>
  <c r="V22" i="1"/>
  <c r="W22" i="1"/>
  <c r="X22" i="1"/>
  <c r="Y22" i="1"/>
  <c r="Z22" i="1"/>
  <c r="AA22" i="1"/>
  <c r="AB22" i="1"/>
  <c r="AC22" i="1"/>
  <c r="AD22" i="1"/>
  <c r="U23" i="1"/>
  <c r="V23" i="1"/>
  <c r="W23" i="1"/>
  <c r="X23" i="1"/>
  <c r="Y23" i="1"/>
  <c r="Z23" i="1"/>
  <c r="AA23" i="1"/>
  <c r="AB23" i="1"/>
  <c r="AC23" i="1"/>
  <c r="AD23" i="1"/>
  <c r="U24" i="1"/>
  <c r="V24" i="1"/>
  <c r="W24" i="1"/>
  <c r="X24" i="1"/>
  <c r="Y24" i="1"/>
  <c r="Z24" i="1"/>
  <c r="AA24" i="1"/>
  <c r="AB24" i="1"/>
  <c r="AC24" i="1"/>
  <c r="AD24" i="1"/>
  <c r="U25" i="1"/>
  <c r="V25" i="1"/>
  <c r="W25" i="1"/>
  <c r="X25" i="1"/>
  <c r="Y25" i="1"/>
  <c r="Z25" i="1"/>
  <c r="AA25" i="1"/>
  <c r="AB25" i="1"/>
  <c r="AC25" i="1"/>
  <c r="AD25" i="1"/>
  <c r="U26" i="1"/>
  <c r="V26" i="1"/>
  <c r="W26" i="1"/>
  <c r="X26" i="1"/>
  <c r="Y26" i="1"/>
  <c r="Z26" i="1"/>
  <c r="AA26" i="1"/>
  <c r="AB26" i="1"/>
  <c r="AC26" i="1"/>
  <c r="AD26" i="1"/>
  <c r="U27" i="1"/>
  <c r="V27" i="1"/>
  <c r="W27" i="1"/>
  <c r="X27" i="1"/>
  <c r="Y27" i="1"/>
  <c r="Z27" i="1"/>
  <c r="AA27" i="1"/>
  <c r="AB27" i="1"/>
  <c r="AC27" i="1"/>
  <c r="AD27" i="1"/>
  <c r="U28" i="1"/>
  <c r="V28" i="1"/>
  <c r="W28" i="1"/>
  <c r="X28" i="1"/>
  <c r="Y28" i="1"/>
  <c r="Z28" i="1"/>
  <c r="AA28" i="1"/>
  <c r="AB28" i="1"/>
  <c r="AC28" i="1"/>
  <c r="AD28" i="1"/>
  <c r="U29" i="1"/>
  <c r="V29" i="1"/>
  <c r="W29" i="1"/>
  <c r="X29" i="1"/>
  <c r="Y29" i="1"/>
  <c r="Z29" i="1"/>
  <c r="AA29" i="1"/>
  <c r="AB29" i="1"/>
  <c r="AC29" i="1"/>
  <c r="AD29" i="1"/>
  <c r="U30" i="1"/>
  <c r="V30" i="1"/>
  <c r="W30" i="1"/>
  <c r="X30" i="1"/>
  <c r="Y30" i="1"/>
  <c r="Z30" i="1"/>
  <c r="AA30" i="1"/>
  <c r="AB30" i="1"/>
  <c r="AC30" i="1"/>
  <c r="AD30" i="1"/>
  <c r="U31" i="1"/>
  <c r="V31" i="1"/>
  <c r="W31" i="1"/>
  <c r="X31" i="1"/>
  <c r="Y31" i="1"/>
  <c r="Z31" i="1"/>
  <c r="AA31" i="1"/>
  <c r="AB31" i="1"/>
  <c r="AC31" i="1"/>
  <c r="AD31" i="1"/>
  <c r="U32" i="1"/>
  <c r="V32" i="1"/>
  <c r="W32" i="1"/>
  <c r="X32" i="1"/>
  <c r="Y32" i="1"/>
  <c r="Z32" i="1"/>
  <c r="AA32" i="1"/>
  <c r="AB32" i="1"/>
  <c r="AC32" i="1"/>
  <c r="AD32" i="1"/>
  <c r="U33" i="1"/>
  <c r="V33" i="1"/>
  <c r="W33" i="1"/>
  <c r="X33" i="1"/>
  <c r="Y33" i="1"/>
  <c r="Z33" i="1"/>
  <c r="AA33" i="1"/>
  <c r="AB33" i="1"/>
  <c r="AC33" i="1"/>
  <c r="AD33" i="1"/>
  <c r="U34" i="1"/>
  <c r="V34" i="1"/>
  <c r="W34" i="1"/>
  <c r="X34" i="1"/>
  <c r="Y34" i="1"/>
  <c r="Z34" i="1"/>
  <c r="AA34" i="1"/>
  <c r="AB34" i="1"/>
  <c r="AC34" i="1"/>
  <c r="AD34" i="1"/>
  <c r="U35" i="1"/>
  <c r="V35" i="1"/>
  <c r="W35" i="1"/>
  <c r="X35" i="1"/>
  <c r="Y35" i="1"/>
  <c r="Z35" i="1"/>
  <c r="AA35" i="1"/>
  <c r="AB35" i="1"/>
  <c r="AC35" i="1"/>
  <c r="AD35" i="1"/>
  <c r="U36" i="1"/>
  <c r="V36" i="1"/>
  <c r="W36" i="1"/>
  <c r="X36" i="1"/>
  <c r="Y36" i="1"/>
  <c r="Z36" i="1"/>
  <c r="AA36" i="1"/>
  <c r="AB36" i="1"/>
  <c r="AC36" i="1"/>
  <c r="AD36" i="1"/>
  <c r="U37" i="1"/>
  <c r="V37" i="1"/>
  <c r="W37" i="1"/>
  <c r="X37" i="1"/>
  <c r="Y37" i="1"/>
  <c r="Z37" i="1"/>
  <c r="AA37" i="1"/>
  <c r="AB37" i="1"/>
  <c r="AC37" i="1"/>
  <c r="AD37" i="1"/>
  <c r="U38" i="1"/>
  <c r="V38" i="1"/>
  <c r="W38" i="1"/>
  <c r="X38" i="1"/>
  <c r="Y38" i="1"/>
  <c r="Z38" i="1"/>
  <c r="AA38" i="1"/>
  <c r="AB38" i="1"/>
  <c r="AC38" i="1"/>
  <c r="AD38" i="1"/>
  <c r="U39" i="1"/>
  <c r="V39" i="1"/>
  <c r="W39" i="1"/>
  <c r="X39" i="1"/>
  <c r="Y39" i="1"/>
  <c r="Z39" i="1"/>
  <c r="AA39" i="1"/>
  <c r="AB39" i="1"/>
  <c r="AC39" i="1"/>
  <c r="AD39" i="1"/>
  <c r="U40" i="1"/>
  <c r="V40" i="1"/>
  <c r="W40" i="1"/>
  <c r="X40" i="1"/>
  <c r="Y40" i="1"/>
  <c r="Z40" i="1"/>
  <c r="AA40" i="1"/>
  <c r="AB40" i="1"/>
  <c r="AC40" i="1"/>
  <c r="AD40" i="1"/>
  <c r="U41" i="1"/>
  <c r="V41" i="1"/>
  <c r="W41" i="1"/>
  <c r="X41" i="1"/>
  <c r="Y41" i="1"/>
  <c r="Z41" i="1"/>
  <c r="AA41" i="1"/>
  <c r="AB41" i="1"/>
  <c r="AC41" i="1"/>
  <c r="AD41" i="1"/>
  <c r="U42" i="1"/>
  <c r="V42" i="1"/>
  <c r="W42" i="1"/>
  <c r="X42" i="1"/>
  <c r="Y42" i="1"/>
  <c r="Z42" i="1"/>
  <c r="AA42" i="1"/>
  <c r="AB42" i="1"/>
  <c r="AC42" i="1"/>
  <c r="AD42" i="1"/>
  <c r="U43" i="1"/>
  <c r="V43" i="1"/>
  <c r="W43" i="1"/>
  <c r="X43" i="1"/>
  <c r="Y43" i="1"/>
  <c r="Z43" i="1"/>
  <c r="AA43" i="1"/>
  <c r="AB43" i="1"/>
  <c r="AC43" i="1"/>
  <c r="AD43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U46" i="1"/>
  <c r="V46" i="1"/>
  <c r="W46" i="1"/>
  <c r="X46" i="1"/>
  <c r="Y46" i="1"/>
  <c r="Z46" i="1"/>
  <c r="AA46" i="1"/>
  <c r="AB46" i="1"/>
  <c r="AC46" i="1"/>
  <c r="AD46" i="1"/>
  <c r="U47" i="1"/>
  <c r="V47" i="1"/>
  <c r="W47" i="1"/>
  <c r="X47" i="1"/>
  <c r="Y47" i="1"/>
  <c r="Z47" i="1"/>
  <c r="AA47" i="1"/>
  <c r="AB47" i="1"/>
  <c r="AC47" i="1"/>
  <c r="AD47" i="1"/>
  <c r="U48" i="1"/>
  <c r="V48" i="1"/>
  <c r="W48" i="1"/>
  <c r="X48" i="1"/>
  <c r="Y48" i="1"/>
  <c r="Z48" i="1"/>
  <c r="AA48" i="1"/>
  <c r="AB48" i="1"/>
  <c r="AC48" i="1"/>
  <c r="AD48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AD2" i="1"/>
  <c r="AC2" i="1"/>
  <c r="AB2" i="1"/>
  <c r="AA2" i="1"/>
  <c r="Y2" i="1"/>
  <c r="Z2" i="1"/>
  <c r="X2" i="1"/>
  <c r="V2" i="1"/>
  <c r="W2" i="1"/>
  <c r="U2" i="1"/>
  <c r="AI2" i="1" l="1"/>
</calcChain>
</file>

<file path=xl/sharedStrings.xml><?xml version="1.0" encoding="utf-8"?>
<sst xmlns="http://schemas.openxmlformats.org/spreadsheetml/2006/main" count="169" uniqueCount="147">
  <si>
    <t>ToSIL-1</t>
  </si>
  <si>
    <t>Silicon-1</t>
  </si>
  <si>
    <t>Chalice-1</t>
  </si>
  <si>
    <t>Chalice-2</t>
  </si>
  <si>
    <t>ToSIL-2</t>
  </si>
  <si>
    <t>Silicon-2</t>
  </si>
  <si>
    <t>Chalice-3</t>
  </si>
  <si>
    <t>ToSIL-3</t>
  </si>
  <si>
    <t>Silicon-3</t>
  </si>
  <si>
    <t>Chalice-A</t>
  </si>
  <si>
    <t>ToSil-A</t>
  </si>
  <si>
    <t>Silicon-A</t>
  </si>
  <si>
    <t>Chalice-S</t>
  </si>
  <si>
    <t>ToSil-S</t>
  </si>
  <si>
    <t>Silicon-S</t>
  </si>
  <si>
    <t>Total-A</t>
  </si>
  <si>
    <t>Total-S</t>
  </si>
  <si>
    <t>Syxc-1</t>
  </si>
  <si>
    <t>Syxc-2</t>
  </si>
  <si>
    <t>Syxc-3</t>
  </si>
  <si>
    <t>Syxc-A</t>
  </si>
  <si>
    <t>Syxc-S</t>
  </si>
  <si>
    <t>precise</t>
  </si>
  <si>
    <t>correct</t>
  </si>
  <si>
    <t>change-needed</t>
  </si>
  <si>
    <t>comment</t>
  </si>
  <si>
    <t>boolean_arguments</t>
  </si>
  <si>
    <t>boolean_locals</t>
  </si>
  <si>
    <t>boolean_results</t>
  </si>
  <si>
    <t>booleans_basic</t>
  </si>
  <si>
    <t>booleans_comparison</t>
  </si>
  <si>
    <t>booleans_formulae</t>
  </si>
  <si>
    <t>booleans_not</t>
  </si>
  <si>
    <t>fapps_inside_functions</t>
  </si>
  <si>
    <t>runs</t>
  </si>
  <si>
    <t>scala.MatchError: IfThenElseTerm</t>
  </si>
  <si>
    <t>scala.MatchError: IfThenElseTerm in Silicon</t>
  </si>
  <si>
    <t>integer_arguments</t>
  </si>
  <si>
    <t>integer_locals</t>
  </si>
  <si>
    <t>integer_results</t>
  </si>
  <si>
    <t>integers_basic</t>
  </si>
  <si>
    <t>integers_comparison</t>
  </si>
  <si>
    <t>abs</t>
  </si>
  <si>
    <t>method negFail only appears in unit test</t>
  </si>
  <si>
    <t>eval_and_branching</t>
  </si>
  <si>
    <t>rd(predicate) not supported by Silicon</t>
  </si>
  <si>
    <t>ifthenelse</t>
  </si>
  <si>
    <t>copy postcondition as assertion</t>
  </si>
  <si>
    <t>ifthenelse_antecendents_forall</t>
  </si>
  <si>
    <t>ifthenelse_field_access</t>
  </si>
  <si>
    <t>implications1</t>
  </si>
  <si>
    <t>implications2</t>
  </si>
  <si>
    <t>stats</t>
  </si>
  <si>
    <t>fields_fork_join</t>
  </si>
  <si>
    <t>fork_omit_token</t>
  </si>
  <si>
    <t>heap_independent_methods_async</t>
  </si>
  <si>
    <t>joinable</t>
  </si>
  <si>
    <t>predicates_fork_join</t>
  </si>
  <si>
    <t>Diff</t>
  </si>
  <si>
    <t>reusing_tokens</t>
  </si>
  <si>
    <t>PermissionModel</t>
  </si>
  <si>
    <t>ForkJoin</t>
  </si>
  <si>
    <t>Branching</t>
  </si>
  <si>
    <t>Basics</t>
  </si>
  <si>
    <t>basic</t>
  </si>
  <si>
    <t>caching_soundness</t>
  </si>
  <si>
    <t>permission not merged correctly</t>
  </si>
  <si>
    <t>locks</t>
  </si>
  <si>
    <t>exception in Chalice2SIL</t>
  </si>
  <si>
    <t>peculiar</t>
  </si>
  <si>
    <t>permission_arithmetic2</t>
  </si>
  <si>
    <t>method Test01::test02 fails</t>
  </si>
  <si>
    <t>predicates</t>
  </si>
  <si>
    <t>scaling</t>
  </si>
  <si>
    <t>Heaps</t>
  </si>
  <si>
    <t>aliasing</t>
  </si>
  <si>
    <t>aliasing_iff</t>
  </si>
  <si>
    <t>two methods fail to verify</t>
  </si>
  <si>
    <t>aliasing_ifthenelse</t>
  </si>
  <si>
    <t>boolean_heap_chunks</t>
  </si>
  <si>
    <t>fapps_argument_heap_chunks</t>
  </si>
  <si>
    <t>fields_acc_in_function</t>
  </si>
  <si>
    <t>fields_access</t>
  </si>
  <si>
    <t>fields_conditionals</t>
  </si>
  <si>
    <t>fields_consumptions</t>
  </si>
  <si>
    <t>fields_consumptions_fractions</t>
  </si>
  <si>
    <t>different interpretation of rd(x), never "greedy"</t>
  </si>
  <si>
    <t>fields_rd_immutability</t>
  </si>
  <si>
    <t>heap_indirections</t>
  </si>
  <si>
    <t>predicates_access_greater_onehundred</t>
  </si>
  <si>
    <t>predicates_basic</t>
  </si>
  <si>
    <t>fails to unfold nested predicate</t>
  </si>
  <si>
    <t>unfolding in function should fail, doesn't</t>
  </si>
  <si>
    <t>predicates_complex</t>
  </si>
  <si>
    <t>Monitors</t>
  </si>
  <si>
    <t>acquire_getter</t>
  </si>
  <si>
    <t>eval_holds</t>
  </si>
  <si>
    <t>holds in functions not implemented</t>
  </si>
  <si>
    <t>holds</t>
  </si>
  <si>
    <t>rd locks not supported</t>
  </si>
  <si>
    <t>holds_neg</t>
  </si>
  <si>
    <t>invariants</t>
  </si>
  <si>
    <t>lifecycle</t>
  </si>
  <si>
    <t>unsupported expression involving waitlevel</t>
  </si>
  <si>
    <t>lockchange</t>
  </si>
  <si>
    <t>old</t>
  </si>
  <si>
    <t>waitlevel_comparisons</t>
  </si>
  <si>
    <t>Misc</t>
  </si>
  <si>
    <t>cell_container</t>
  </si>
  <si>
    <t>cell_raw</t>
  </si>
  <si>
    <t>division</t>
  </si>
  <si>
    <t>error_reporting_syxc_vs_chalice</t>
  </si>
  <si>
    <t>inconsistent_precondition</t>
  </si>
  <si>
    <t>injection</t>
  </si>
  <si>
    <t>sequences not supported by Chalice2SIL</t>
  </si>
  <si>
    <t>join_function_returning_token</t>
  </si>
  <si>
    <t>join_var_field</t>
  </si>
  <si>
    <t>linked_list</t>
  </si>
  <si>
    <t>exception in Silicon (rd(predicate))</t>
  </si>
  <si>
    <t>LinkedList-NoFunctions</t>
  </si>
  <si>
    <t>split_merge_access</t>
  </si>
  <si>
    <t>VariousFeatures</t>
  </si>
  <si>
    <t>acc_implications_or</t>
  </si>
  <si>
    <t>unfold_fold_unchanged</t>
  </si>
  <si>
    <t>assert</t>
  </si>
  <si>
    <t>constructors</t>
  </si>
  <si>
    <t>free</t>
  </si>
  <si>
    <t>free not implemented in Chalice2SIL</t>
  </si>
  <si>
    <t>function_pure_ensures_clause</t>
  </si>
  <si>
    <t>newrhs_inits</t>
  </si>
  <si>
    <t>new_means_all_different</t>
  </si>
  <si>
    <t>nonnull_inference</t>
  </si>
  <si>
    <t>quantifiers</t>
  </si>
  <si>
    <t>rd_star</t>
  </si>
  <si>
    <t>ternary</t>
  </si>
  <si>
    <t>unfolding_old_heap</t>
  </si>
  <si>
    <t>3 methods fail to verify</t>
  </si>
  <si>
    <t>while</t>
  </si>
  <si>
    <t>while_lockchange_local_vars</t>
  </si>
  <si>
    <t>running with issue</t>
  </si>
  <si>
    <t>S-rmCh-A</t>
  </si>
  <si>
    <t>C2S-rmCh-A</t>
  </si>
  <si>
    <t>Diff-%</t>
  </si>
  <si>
    <t>Diff-rmCh</t>
  </si>
  <si>
    <t>Diff-rmCh-%</t>
  </si>
  <si>
    <t>diff-%-C2S</t>
  </si>
  <si>
    <t>diff-%-Sili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</si>
</sst>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\ &quot;ms&quot;"/>
    <numFmt numFmtId="166" formatCode="&quot;yes&quot;;0;&quot;no&quot;;&quot;-&quot;"/>
    <numFmt numFmtId="167" formatCode="&quot;yes&quot;;\-0;&quot;no&quot;;&quot;-&quot;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3" fillId="0" borderId="0" xfId="0" applyNumberFormat="1" applyFont="1"/>
    <xf numFmtId="165" fontId="3" fillId="0" borderId="2" xfId="0" applyNumberFormat="1" applyFont="1" applyBorder="1"/>
    <xf numFmtId="0" fontId="2" fillId="0" borderId="1" xfId="2"/>
    <xf numFmtId="0" fontId="2" fillId="0" borderId="1" xfId="2" applyFont="1"/>
    <xf numFmtId="0" fontId="3" fillId="0" borderId="0" xfId="0" applyFont="1"/>
    <xf numFmtId="49" fontId="2" fillId="0" borderId="1" xfId="2" applyNumberFormat="1"/>
    <xf numFmtId="49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49" fontId="2" fillId="0" borderId="4" xfId="2" applyNumberFormat="1" applyBorder="1"/>
    <xf numFmtId="167" fontId="0" fillId="0" borderId="0" xfId="0" applyNumberFormat="1" applyBorder="1"/>
    <xf numFmtId="166" fontId="0" fillId="0" borderId="0" xfId="0" applyNumberFormat="1" applyFill="1" applyBorder="1"/>
    <xf numFmtId="9" fontId="0" fillId="0" borderId="0" xfId="1" applyFont="1"/>
    <xf numFmtId="168" fontId="0" fillId="0" borderId="6" xfId="1" applyNumberFormat="1" applyFont="1" applyBorder="1"/>
    <xf numFmtId="0" fontId="0" fillId="0" borderId="5" xfId="1" applyNumberFormat="1" applyFont="1" applyFill="1" applyBorder="1"/>
    <xf numFmtId="0" fontId="3" fillId="0" borderId="6" xfId="0" applyFont="1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8" fontId="0" fillId="0" borderId="7" xfId="1" applyNumberFormat="1" applyFont="1" applyBorder="1"/>
    <xf numFmtId="0" fontId="0" fillId="0" borderId="6" xfId="1" applyNumberFormat="1" applyFont="1" applyFill="1" applyBorder="1"/>
    <xf numFmtId="0" fontId="2" fillId="0" borderId="1" xfId="2" applyNumberFormat="1"/>
    <xf numFmtId="0" fontId="0" fillId="0" borderId="0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0" fillId="0" borderId="9" xfId="0" applyBorder="1"/>
    <xf numFmtId="168" fontId="0" fillId="0" borderId="0" xfId="1" applyNumberFormat="1" applyFont="1"/>
  </cellXfs>
  <cellStyles count="3">
    <cellStyle name="Heading 3" xfId="2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7"/>
  <sheetViews>
    <sheetView tabSelected="1" topLeftCell="B1" workbookViewId="0">
      <pane ySplit="1" topLeftCell="A59" activePane="bottomLeft" state="frozen"/>
      <selection pane="bottomLeft" activeCell="S92" sqref="S92"/>
    </sheetView>
  </sheetViews>
  <sheetFormatPr defaultRowHeight="15" x14ac:dyDescent="0.25"/>
  <cols>
    <col min="1" max="1" width="16.85546875" style="13" bestFit="1" customWidth="1"/>
    <col min="2" max="2" width="33.42578125" style="13" bestFit="1" customWidth="1"/>
    <col min="3" max="3" width="9.28515625" style="3" customWidth="1"/>
    <col min="4" max="4" width="9.28515625" style="4" customWidth="1"/>
    <col min="5" max="5" width="9.5703125" style="4" customWidth="1"/>
    <col min="6" max="7" width="9.28515625" style="4" customWidth="1"/>
    <col min="8" max="8" width="9.5703125" style="4" customWidth="1"/>
    <col min="9" max="9" width="11.5703125" style="4" bestFit="1" customWidth="1"/>
    <col min="10" max="10" width="9.28515625" style="4" bestFit="1" customWidth="1"/>
    <col min="11" max="11" width="9.5703125" style="5" bestFit="1" customWidth="1"/>
    <col min="12" max="14" width="9.28515625" style="4" customWidth="1"/>
    <col min="15" max="15" width="7.42578125" style="16" bestFit="1" customWidth="1"/>
    <col min="16" max="16" width="7.140625" style="17" bestFit="1" customWidth="1"/>
    <col min="18" max="18" width="15" style="17" bestFit="1" customWidth="1"/>
    <col min="19" max="19" width="39.85546875" style="15" bestFit="1" customWidth="1"/>
    <col min="20" max="20" width="17.5703125" style="31" bestFit="1" customWidth="1"/>
    <col min="21" max="21" width="10.85546875" style="3" customWidth="1"/>
    <col min="22" max="26" width="9.28515625" bestFit="1" customWidth="1"/>
    <col min="27" max="27" width="9.5703125" bestFit="1" customWidth="1"/>
    <col min="28" max="28" width="9.28515625" bestFit="1" customWidth="1"/>
    <col min="29" max="29" width="9.5703125" bestFit="1" customWidth="1"/>
    <col min="32" max="32" width="11.5703125" bestFit="1" customWidth="1"/>
    <col min="33" max="33" width="11.5703125" customWidth="1"/>
    <col min="34" max="34" width="6.5703125" bestFit="1" customWidth="1"/>
    <col min="37" max="37" width="9.7109375" bestFit="1" customWidth="1"/>
    <col min="38" max="38" width="12" bestFit="1" customWidth="1"/>
  </cols>
  <sheetData>
    <row r="1" spans="1:40" s="11" customFormat="1" ht="15.75" thickBot="1" x14ac:dyDescent="0.3">
      <c r="A1" s="12"/>
      <c r="B1" s="12"/>
      <c r="C1" s="11" t="s">
        <v>2</v>
      </c>
      <c r="D1" s="11" t="s">
        <v>0</v>
      </c>
      <c r="E1" s="11" t="s">
        <v>1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17</v>
      </c>
      <c r="M1" s="11" t="s">
        <v>18</v>
      </c>
      <c r="N1" s="11" t="s">
        <v>19</v>
      </c>
      <c r="O1" s="18" t="s">
        <v>22</v>
      </c>
      <c r="P1" s="14" t="s">
        <v>23</v>
      </c>
      <c r="Q1" s="11" t="s">
        <v>34</v>
      </c>
      <c r="R1" s="14" t="s">
        <v>24</v>
      </c>
      <c r="S1" s="14" t="s">
        <v>25</v>
      </c>
      <c r="T1" s="30" t="s">
        <v>139</v>
      </c>
      <c r="U1" s="11" t="s">
        <v>9</v>
      </c>
      <c r="V1" s="11" t="s">
        <v>10</v>
      </c>
      <c r="W1" s="11" t="s">
        <v>11</v>
      </c>
      <c r="X1" s="11" t="s">
        <v>12</v>
      </c>
      <c r="Y1" s="11" t="s">
        <v>13</v>
      </c>
      <c r="Z1" s="11" t="s">
        <v>14</v>
      </c>
      <c r="AA1" s="11" t="s">
        <v>15</v>
      </c>
      <c r="AB1" s="11" t="s">
        <v>16</v>
      </c>
      <c r="AC1" s="11" t="s">
        <v>20</v>
      </c>
      <c r="AD1" s="11" t="s">
        <v>21</v>
      </c>
      <c r="AE1" s="11" t="s">
        <v>140</v>
      </c>
      <c r="AF1" s="11" t="s">
        <v>141</v>
      </c>
      <c r="AH1" s="11" t="s">
        <v>58</v>
      </c>
      <c r="AI1" s="11" t="s">
        <v>142</v>
      </c>
      <c r="AK1" s="11" t="s">
        <v>143</v>
      </c>
      <c r="AL1" s="11" t="s">
        <v>144</v>
      </c>
      <c r="AM1" s="11" t="s">
        <v>145</v>
      </c>
      <c r="AN1" s="11" t="s">
        <v>146</v>
      </c>
    </row>
    <row r="2" spans="1:40" x14ac:dyDescent="0.25">
      <c r="A2" s="13" t="s">
        <v>63</v>
      </c>
      <c r="B2" s="13" t="s">
        <v>26</v>
      </c>
      <c r="C2" s="6">
        <v>415</v>
      </c>
      <c r="D2" s="7">
        <v>252</v>
      </c>
      <c r="E2" s="7">
        <v>406</v>
      </c>
      <c r="F2" s="7">
        <v>408</v>
      </c>
      <c r="G2" s="7">
        <v>249</v>
      </c>
      <c r="H2" s="7">
        <v>403</v>
      </c>
      <c r="I2" s="7">
        <v>406</v>
      </c>
      <c r="J2" s="7">
        <v>249</v>
      </c>
      <c r="K2" s="8">
        <v>414</v>
      </c>
      <c r="L2" s="7">
        <v>640</v>
      </c>
      <c r="M2" s="7">
        <v>641</v>
      </c>
      <c r="N2" s="7">
        <v>671</v>
      </c>
      <c r="O2" s="16">
        <v>1</v>
      </c>
      <c r="P2" s="17">
        <v>1</v>
      </c>
      <c r="Q2" s="17">
        <v>1</v>
      </c>
      <c r="R2" s="19">
        <v>0</v>
      </c>
      <c r="T2" s="20">
        <f>IF(S2="",0,Q2)</f>
        <v>0</v>
      </c>
      <c r="U2" s="10">
        <f t="shared" ref="U2:U33" si="0">AVERAGE(C2,F2,I2)</f>
        <v>409.66666666666669</v>
      </c>
      <c r="V2" s="9">
        <f t="shared" ref="V2:V33" si="1">AVERAGE(D2,G2,J2)</f>
        <v>250</v>
      </c>
      <c r="W2" s="9">
        <f t="shared" ref="W2:W33" si="2">AVERAGE(E2,H2,K2)</f>
        <v>407.66666666666669</v>
      </c>
      <c r="X2" s="2">
        <f t="shared" ref="X2:X33" si="3">STDEVA(C2,F2,I2)</f>
        <v>4.7258156262526088</v>
      </c>
      <c r="Y2" s="2">
        <f t="shared" ref="Y2:Y33" si="4">STDEVA(D2,G2,J2)</f>
        <v>1.7320508075688772</v>
      </c>
      <c r="Z2" s="2">
        <f t="shared" ref="Z2:Z33" si="5">STDEVA(E2,H2,K2)</f>
        <v>5.6862407030773268</v>
      </c>
      <c r="AA2" s="9">
        <f t="shared" ref="AA2:AA33" si="6">AVERAGE(C2+D2+E2,F2+G2+H2,I2+J2+K2)</f>
        <v>1067.3333333333333</v>
      </c>
      <c r="AB2" s="2">
        <f t="shared" ref="AB2:AB33" si="7">STDEVA(C2+D2+E2,F2+G2+H2,I2+J2+K2)</f>
        <v>6.6583281184793925</v>
      </c>
      <c r="AC2" s="9">
        <f t="shared" ref="AC2:AC33" si="8">AVERAGE(L2:N2)</f>
        <v>650.66666666666663</v>
      </c>
      <c r="AD2" s="2">
        <f t="shared" ref="AD2:AD33" si="9">STDEVA(L2:N2)</f>
        <v>17.616280348965084</v>
      </c>
      <c r="AE2" s="2">
        <f>AC2-U2</f>
        <v>240.99999999999994</v>
      </c>
      <c r="AF2" s="2">
        <f>V2+W2</f>
        <v>657.66666666666674</v>
      </c>
      <c r="AG2" s="2"/>
      <c r="AH2" s="1">
        <f>IF(SUM(C2,F2,I2)&gt;0,AA2-AC2,"")</f>
        <v>416.66666666666663</v>
      </c>
      <c r="AI2" s="21">
        <f t="shared" ref="AI2:AI33" si="10">IF(SUM(C2,F2,I2)&gt;0,AA2/AC2,"")</f>
        <v>1.6403688524590163</v>
      </c>
      <c r="AK2" s="1">
        <f>IF(Q2,AF2-AE2,"")</f>
        <v>416.6666666666668</v>
      </c>
      <c r="AL2" s="21">
        <f>IF(Q2,AF2/AE2,"")</f>
        <v>2.7289073305670826</v>
      </c>
      <c r="AM2" s="35">
        <f>IF(Q2,V2/AF2,"")</f>
        <v>0.38013177901672573</v>
      </c>
      <c r="AN2" s="35">
        <f>IF(Q2,W2/AF2,"")</f>
        <v>0.61986822098327421</v>
      </c>
    </row>
    <row r="3" spans="1:40" x14ac:dyDescent="0.25">
      <c r="A3" s="13" t="str">
        <f>A$2</f>
        <v>Basics</v>
      </c>
      <c r="B3" s="13" t="s">
        <v>27</v>
      </c>
      <c r="C3" s="6">
        <v>466</v>
      </c>
      <c r="D3" s="7">
        <v>275</v>
      </c>
      <c r="E3" s="7">
        <v>410</v>
      </c>
      <c r="F3" s="7">
        <v>465</v>
      </c>
      <c r="G3" s="7">
        <v>274</v>
      </c>
      <c r="H3" s="7">
        <v>421</v>
      </c>
      <c r="I3" s="7">
        <v>465</v>
      </c>
      <c r="J3" s="7">
        <v>274</v>
      </c>
      <c r="K3" s="8">
        <v>412</v>
      </c>
      <c r="L3" s="7">
        <v>722</v>
      </c>
      <c r="M3" s="7">
        <v>700</v>
      </c>
      <c r="N3" s="7">
        <v>699</v>
      </c>
      <c r="O3" s="16">
        <v>1</v>
      </c>
      <c r="P3" s="17">
        <v>1</v>
      </c>
      <c r="Q3" s="17">
        <v>1</v>
      </c>
      <c r="R3" s="17">
        <v>0</v>
      </c>
      <c r="T3" s="20">
        <f t="shared" ref="T3:T66" si="11">IF(S3="",0,Q3)</f>
        <v>0</v>
      </c>
      <c r="U3" s="10">
        <f t="shared" si="0"/>
        <v>465.33333333333331</v>
      </c>
      <c r="V3" s="9">
        <f t="shared" si="1"/>
        <v>274.33333333333331</v>
      </c>
      <c r="W3" s="9">
        <f t="shared" si="2"/>
        <v>414.33333333333331</v>
      </c>
      <c r="X3" s="2">
        <f t="shared" si="3"/>
        <v>0.57735026918962584</v>
      </c>
      <c r="Y3" s="2">
        <f t="shared" si="4"/>
        <v>0.57735026918962584</v>
      </c>
      <c r="Z3" s="2">
        <f t="shared" si="5"/>
        <v>5.8594652770823155</v>
      </c>
      <c r="AA3" s="9">
        <f t="shared" si="6"/>
        <v>1154</v>
      </c>
      <c r="AB3" s="2">
        <f t="shared" si="7"/>
        <v>5.196152422706632</v>
      </c>
      <c r="AC3" s="9">
        <f t="shared" si="8"/>
        <v>707</v>
      </c>
      <c r="AD3" s="2">
        <f t="shared" si="9"/>
        <v>13</v>
      </c>
      <c r="AE3" s="2">
        <f t="shared" ref="AE3:AE66" si="12">AC3-U3</f>
        <v>241.66666666666669</v>
      </c>
      <c r="AF3" s="2">
        <f t="shared" ref="AF3:AF66" si="13">V3+W3</f>
        <v>688.66666666666663</v>
      </c>
      <c r="AG3" s="2"/>
      <c r="AH3" s="1">
        <f t="shared" ref="AH3:AH66" si="14">IF(SUM(C3,F3,I3)&gt;0,AA3-AC3,"")</f>
        <v>447</v>
      </c>
      <c r="AI3" s="21">
        <f t="shared" ref="AI3:AI66" si="15">IF(SUM(C3,F3,I3)&gt;0,AA3/AC3,"")</f>
        <v>1.6322489391796322</v>
      </c>
      <c r="AK3" s="1">
        <f t="shared" ref="AK3:AK66" si="16">IF(Q3,AF3-AE3,"")</f>
        <v>446.99999999999994</v>
      </c>
      <c r="AL3" s="21">
        <f t="shared" ref="AL3:AL66" si="17">IF(Q3,AF3/AE3,"")</f>
        <v>2.8496551724137928</v>
      </c>
      <c r="AM3" s="35">
        <f t="shared" ref="AM3:AM66" si="18">IF(Q3,V3/AF3,"")</f>
        <v>0.3983543078412391</v>
      </c>
      <c r="AN3" s="35">
        <f t="shared" ref="AN3:AN66" si="19">IF(Q3,W3/AF3,"")</f>
        <v>0.60164569215876085</v>
      </c>
    </row>
    <row r="4" spans="1:40" x14ac:dyDescent="0.25">
      <c r="A4" s="13" t="str">
        <f t="shared" ref="A4:A14" si="20">A$2</f>
        <v>Basics</v>
      </c>
      <c r="B4" s="13" t="s">
        <v>28</v>
      </c>
      <c r="C4" s="6">
        <v>455</v>
      </c>
      <c r="D4" s="7">
        <v>275</v>
      </c>
      <c r="E4" s="7">
        <v>440</v>
      </c>
      <c r="F4" s="7">
        <v>469</v>
      </c>
      <c r="G4" s="7">
        <v>282</v>
      </c>
      <c r="H4" s="7">
        <v>453</v>
      </c>
      <c r="I4" s="7">
        <v>469</v>
      </c>
      <c r="J4" s="7">
        <v>281</v>
      </c>
      <c r="K4" s="8">
        <v>469</v>
      </c>
      <c r="L4" s="7">
        <v>734</v>
      </c>
      <c r="M4" s="7">
        <v>703</v>
      </c>
      <c r="N4" s="7">
        <v>703</v>
      </c>
      <c r="O4" s="16">
        <v>1</v>
      </c>
      <c r="P4" s="17">
        <v>1</v>
      </c>
      <c r="Q4" s="17">
        <v>1</v>
      </c>
      <c r="R4" s="17">
        <v>0</v>
      </c>
      <c r="S4" s="15" t="s">
        <v>43</v>
      </c>
      <c r="T4" s="20">
        <f t="shared" si="11"/>
        <v>1</v>
      </c>
      <c r="U4" s="10">
        <f t="shared" si="0"/>
        <v>464.33333333333331</v>
      </c>
      <c r="V4" s="9">
        <f t="shared" si="1"/>
        <v>279.33333333333331</v>
      </c>
      <c r="W4" s="9">
        <f t="shared" si="2"/>
        <v>454</v>
      </c>
      <c r="X4" s="2">
        <f t="shared" si="3"/>
        <v>8.0829037686547611</v>
      </c>
      <c r="Y4" s="2">
        <f t="shared" si="4"/>
        <v>3.7859388972001828</v>
      </c>
      <c r="Z4" s="2">
        <f t="shared" si="5"/>
        <v>14.52583904633395</v>
      </c>
      <c r="AA4" s="9">
        <f t="shared" si="6"/>
        <v>1197.6666666666667</v>
      </c>
      <c r="AB4" s="2">
        <f t="shared" si="7"/>
        <v>25.106440076867397</v>
      </c>
      <c r="AC4" s="9">
        <f t="shared" si="8"/>
        <v>713.33333333333337</v>
      </c>
      <c r="AD4" s="2">
        <f t="shared" si="9"/>
        <v>17.897858344878401</v>
      </c>
      <c r="AE4" s="2">
        <f t="shared" si="12"/>
        <v>249.00000000000006</v>
      </c>
      <c r="AF4" s="2">
        <f t="shared" si="13"/>
        <v>733.33333333333326</v>
      </c>
      <c r="AG4" s="2"/>
      <c r="AH4" s="1">
        <f t="shared" si="14"/>
        <v>484.33333333333337</v>
      </c>
      <c r="AI4" s="21">
        <f t="shared" si="15"/>
        <v>1.6789719626168225</v>
      </c>
      <c r="AK4" s="1">
        <f t="shared" si="16"/>
        <v>484.3333333333332</v>
      </c>
      <c r="AL4" s="21">
        <f t="shared" si="17"/>
        <v>2.9451137884872813</v>
      </c>
      <c r="AM4" s="35">
        <f t="shared" si="18"/>
        <v>0.38090909090909092</v>
      </c>
      <c r="AN4" s="35">
        <f t="shared" si="19"/>
        <v>0.61909090909090914</v>
      </c>
    </row>
    <row r="5" spans="1:40" x14ac:dyDescent="0.25">
      <c r="A5" s="13" t="str">
        <f t="shared" si="20"/>
        <v>Basics</v>
      </c>
      <c r="B5" s="13" t="s">
        <v>29</v>
      </c>
      <c r="C5" s="6">
        <v>360</v>
      </c>
      <c r="D5" s="7">
        <v>250</v>
      </c>
      <c r="E5" s="7">
        <v>359</v>
      </c>
      <c r="F5" s="7">
        <v>359</v>
      </c>
      <c r="G5" s="7">
        <v>250</v>
      </c>
      <c r="H5" s="7">
        <v>359</v>
      </c>
      <c r="I5" s="7">
        <v>359</v>
      </c>
      <c r="J5" s="7">
        <v>281</v>
      </c>
      <c r="K5" s="8">
        <v>344</v>
      </c>
      <c r="L5" s="7">
        <v>547</v>
      </c>
      <c r="M5" s="7">
        <v>547</v>
      </c>
      <c r="N5" s="7">
        <v>547</v>
      </c>
      <c r="O5" s="16">
        <v>1</v>
      </c>
      <c r="P5" s="17">
        <v>1</v>
      </c>
      <c r="Q5" s="17">
        <v>1</v>
      </c>
      <c r="R5" s="17">
        <v>0</v>
      </c>
      <c r="T5" s="20">
        <f t="shared" si="11"/>
        <v>0</v>
      </c>
      <c r="U5" s="10">
        <f t="shared" si="0"/>
        <v>359.33333333333331</v>
      </c>
      <c r="V5" s="9">
        <f t="shared" si="1"/>
        <v>260.33333333333331</v>
      </c>
      <c r="W5" s="9">
        <f t="shared" si="2"/>
        <v>354</v>
      </c>
      <c r="X5" s="2">
        <f t="shared" si="3"/>
        <v>0.57735026918962584</v>
      </c>
      <c r="Y5" s="2">
        <f t="shared" si="4"/>
        <v>17.897858344878397</v>
      </c>
      <c r="Z5" s="2">
        <f t="shared" si="5"/>
        <v>8.6602540378443873</v>
      </c>
      <c r="AA5" s="9">
        <f t="shared" si="6"/>
        <v>973.66666666666663</v>
      </c>
      <c r="AB5" s="2">
        <f t="shared" si="7"/>
        <v>8.9628864398325021</v>
      </c>
      <c r="AC5" s="9">
        <f t="shared" si="8"/>
        <v>547</v>
      </c>
      <c r="AD5" s="2">
        <f t="shared" si="9"/>
        <v>0</v>
      </c>
      <c r="AE5" s="2">
        <f t="shared" si="12"/>
        <v>187.66666666666669</v>
      </c>
      <c r="AF5" s="2">
        <f t="shared" si="13"/>
        <v>614.33333333333326</v>
      </c>
      <c r="AG5" s="2"/>
      <c r="AH5" s="1">
        <f t="shared" si="14"/>
        <v>426.66666666666663</v>
      </c>
      <c r="AI5" s="21">
        <f t="shared" si="15"/>
        <v>1.7800121876904327</v>
      </c>
      <c r="AK5" s="1">
        <f t="shared" si="16"/>
        <v>426.66666666666657</v>
      </c>
      <c r="AL5" s="21">
        <f t="shared" si="17"/>
        <v>3.2735346358792179</v>
      </c>
      <c r="AM5" s="35">
        <f t="shared" si="18"/>
        <v>0.42376559956592513</v>
      </c>
      <c r="AN5" s="35">
        <f t="shared" si="19"/>
        <v>0.57623440043407492</v>
      </c>
    </row>
    <row r="6" spans="1:40" x14ac:dyDescent="0.25">
      <c r="A6" s="13" t="str">
        <f t="shared" si="20"/>
        <v>Basics</v>
      </c>
      <c r="B6" s="13" t="s">
        <v>30</v>
      </c>
      <c r="C6" s="6">
        <v>391</v>
      </c>
      <c r="D6" s="7">
        <v>266</v>
      </c>
      <c r="E6" s="7">
        <v>422</v>
      </c>
      <c r="F6" s="7">
        <v>390</v>
      </c>
      <c r="G6" s="7">
        <v>250</v>
      </c>
      <c r="H6" s="7">
        <v>422</v>
      </c>
      <c r="I6" s="7">
        <v>390</v>
      </c>
      <c r="J6" s="7">
        <v>265</v>
      </c>
      <c r="K6" s="8">
        <v>406</v>
      </c>
      <c r="L6" s="7">
        <v>610</v>
      </c>
      <c r="M6" s="7">
        <v>625</v>
      </c>
      <c r="N6" s="7">
        <v>594</v>
      </c>
      <c r="O6" s="16">
        <v>1</v>
      </c>
      <c r="P6" s="17">
        <v>1</v>
      </c>
      <c r="Q6" s="17">
        <v>1</v>
      </c>
      <c r="R6" s="17">
        <v>0</v>
      </c>
      <c r="T6" s="20">
        <f t="shared" si="11"/>
        <v>0</v>
      </c>
      <c r="U6" s="10">
        <f t="shared" si="0"/>
        <v>390.33333333333331</v>
      </c>
      <c r="V6" s="9">
        <f t="shared" si="1"/>
        <v>260.33333333333331</v>
      </c>
      <c r="W6" s="9">
        <f t="shared" si="2"/>
        <v>416.66666666666669</v>
      </c>
      <c r="X6" s="2">
        <f t="shared" si="3"/>
        <v>0.57735026918962584</v>
      </c>
      <c r="Y6" s="2">
        <f t="shared" si="4"/>
        <v>8.9628864398325021</v>
      </c>
      <c r="Z6" s="2">
        <f t="shared" si="5"/>
        <v>9.2376043070340135</v>
      </c>
      <c r="AA6" s="9">
        <f t="shared" si="6"/>
        <v>1067.3333333333333</v>
      </c>
      <c r="AB6" s="2">
        <f t="shared" si="7"/>
        <v>10.115993936995679</v>
      </c>
      <c r="AC6" s="9">
        <f t="shared" si="8"/>
        <v>609.66666666666663</v>
      </c>
      <c r="AD6" s="2">
        <f t="shared" si="9"/>
        <v>15.50268793897798</v>
      </c>
      <c r="AE6" s="2">
        <f t="shared" si="12"/>
        <v>219.33333333333331</v>
      </c>
      <c r="AF6" s="2">
        <f t="shared" si="13"/>
        <v>677</v>
      </c>
      <c r="AG6" s="2"/>
      <c r="AH6" s="1">
        <f t="shared" si="14"/>
        <v>457.66666666666663</v>
      </c>
      <c r="AI6" s="21">
        <f t="shared" si="15"/>
        <v>1.750683433570257</v>
      </c>
      <c r="AK6" s="1">
        <f t="shared" si="16"/>
        <v>457.66666666666669</v>
      </c>
      <c r="AL6" s="21">
        <f t="shared" si="17"/>
        <v>3.0866261398176293</v>
      </c>
      <c r="AM6" s="35">
        <f t="shared" si="18"/>
        <v>0.3845396356474643</v>
      </c>
      <c r="AN6" s="35">
        <f t="shared" si="19"/>
        <v>0.6154603643525357</v>
      </c>
    </row>
    <row r="7" spans="1:40" x14ac:dyDescent="0.25">
      <c r="A7" s="13" t="str">
        <f t="shared" si="20"/>
        <v>Basics</v>
      </c>
      <c r="B7" s="13" t="s">
        <v>31</v>
      </c>
      <c r="C7" s="6">
        <v>500</v>
      </c>
      <c r="D7" s="7">
        <v>328</v>
      </c>
      <c r="E7" s="7">
        <v>531</v>
      </c>
      <c r="F7" s="7">
        <v>493</v>
      </c>
      <c r="G7" s="7">
        <v>328</v>
      </c>
      <c r="H7" s="7">
        <v>516</v>
      </c>
      <c r="I7" s="7">
        <v>500</v>
      </c>
      <c r="J7" s="7">
        <v>344</v>
      </c>
      <c r="K7" s="8">
        <v>531</v>
      </c>
      <c r="L7" s="7">
        <v>851</v>
      </c>
      <c r="M7" s="7">
        <v>852</v>
      </c>
      <c r="N7" s="7">
        <v>844</v>
      </c>
      <c r="O7" s="16">
        <v>1</v>
      </c>
      <c r="P7" s="17">
        <v>1</v>
      </c>
      <c r="Q7" s="17">
        <v>1</v>
      </c>
      <c r="R7" s="17">
        <v>0</v>
      </c>
      <c r="T7" s="20">
        <f t="shared" si="11"/>
        <v>0</v>
      </c>
      <c r="U7" s="10">
        <f t="shared" si="0"/>
        <v>497.66666666666669</v>
      </c>
      <c r="V7" s="9">
        <f t="shared" si="1"/>
        <v>333.33333333333331</v>
      </c>
      <c r="W7" s="9">
        <f t="shared" si="2"/>
        <v>526</v>
      </c>
      <c r="X7" s="2">
        <f t="shared" si="3"/>
        <v>4.0414518843273806</v>
      </c>
      <c r="Y7" s="2">
        <f t="shared" si="4"/>
        <v>9.2376043070340135</v>
      </c>
      <c r="Z7" s="2">
        <f t="shared" si="5"/>
        <v>8.6602540378443873</v>
      </c>
      <c r="AA7" s="9">
        <f t="shared" si="6"/>
        <v>1357</v>
      </c>
      <c r="AB7" s="2">
        <f t="shared" si="7"/>
        <v>19.078784028338912</v>
      </c>
      <c r="AC7" s="9">
        <f t="shared" si="8"/>
        <v>849</v>
      </c>
      <c r="AD7" s="2">
        <f t="shared" si="9"/>
        <v>4.358898943540674</v>
      </c>
      <c r="AE7" s="2">
        <f t="shared" si="12"/>
        <v>351.33333333333331</v>
      </c>
      <c r="AF7" s="2">
        <f t="shared" si="13"/>
        <v>859.33333333333326</v>
      </c>
      <c r="AG7" s="2"/>
      <c r="AH7" s="1">
        <f t="shared" si="14"/>
        <v>508</v>
      </c>
      <c r="AI7" s="21">
        <f t="shared" si="15"/>
        <v>1.5983510011778563</v>
      </c>
      <c r="AK7" s="1">
        <f t="shared" si="16"/>
        <v>507.99999999999994</v>
      </c>
      <c r="AL7" s="21">
        <f t="shared" si="17"/>
        <v>2.445920303605313</v>
      </c>
      <c r="AM7" s="35">
        <f t="shared" si="18"/>
        <v>0.38789759503491078</v>
      </c>
      <c r="AN7" s="35">
        <f t="shared" si="19"/>
        <v>0.61210240496508928</v>
      </c>
    </row>
    <row r="8" spans="1:40" x14ac:dyDescent="0.25">
      <c r="A8" s="13" t="str">
        <f t="shared" si="20"/>
        <v>Basics</v>
      </c>
      <c r="B8" s="13" t="s">
        <v>32</v>
      </c>
      <c r="C8" s="6">
        <v>359</v>
      </c>
      <c r="D8" s="7">
        <v>219</v>
      </c>
      <c r="E8" s="7">
        <v>328</v>
      </c>
      <c r="F8" s="7">
        <v>360</v>
      </c>
      <c r="G8" s="7">
        <v>234</v>
      </c>
      <c r="H8" s="7">
        <v>313</v>
      </c>
      <c r="I8" s="7">
        <v>359</v>
      </c>
      <c r="J8" s="7">
        <v>234</v>
      </c>
      <c r="K8" s="8">
        <v>312</v>
      </c>
      <c r="L8" s="7">
        <v>546</v>
      </c>
      <c r="M8" s="7">
        <v>547</v>
      </c>
      <c r="N8" s="7">
        <v>563</v>
      </c>
      <c r="O8" s="16">
        <v>1</v>
      </c>
      <c r="P8" s="17">
        <v>1</v>
      </c>
      <c r="Q8" s="17">
        <v>1</v>
      </c>
      <c r="R8" s="17">
        <v>0</v>
      </c>
      <c r="T8" s="20">
        <f t="shared" si="11"/>
        <v>0</v>
      </c>
      <c r="U8" s="10">
        <f t="shared" si="0"/>
        <v>359.33333333333331</v>
      </c>
      <c r="V8" s="9">
        <f t="shared" si="1"/>
        <v>229</v>
      </c>
      <c r="W8" s="9">
        <f t="shared" si="2"/>
        <v>317.66666666666669</v>
      </c>
      <c r="X8" s="2">
        <f t="shared" si="3"/>
        <v>0.57735026918962584</v>
      </c>
      <c r="Y8" s="2">
        <f t="shared" si="4"/>
        <v>8.6602540378443873</v>
      </c>
      <c r="Z8" s="2">
        <f t="shared" si="5"/>
        <v>8.9628864398325021</v>
      </c>
      <c r="AA8" s="9">
        <f t="shared" si="6"/>
        <v>906</v>
      </c>
      <c r="AB8" s="2">
        <f t="shared" si="7"/>
        <v>1</v>
      </c>
      <c r="AC8" s="9">
        <f t="shared" si="8"/>
        <v>552</v>
      </c>
      <c r="AD8" s="2">
        <f t="shared" si="9"/>
        <v>9.5393920141694561</v>
      </c>
      <c r="AE8" s="2">
        <f t="shared" si="12"/>
        <v>192.66666666666669</v>
      </c>
      <c r="AF8" s="2">
        <f t="shared" si="13"/>
        <v>546.66666666666674</v>
      </c>
      <c r="AG8" s="2"/>
      <c r="AH8" s="1">
        <f t="shared" si="14"/>
        <v>354</v>
      </c>
      <c r="AI8" s="21">
        <f t="shared" si="15"/>
        <v>1.6413043478260869</v>
      </c>
      <c r="AK8" s="1">
        <f t="shared" si="16"/>
        <v>354.00000000000006</v>
      </c>
      <c r="AL8" s="21">
        <f t="shared" si="17"/>
        <v>2.8373702422145328</v>
      </c>
      <c r="AM8" s="35">
        <f t="shared" si="18"/>
        <v>0.41890243902439017</v>
      </c>
      <c r="AN8" s="35">
        <f t="shared" si="19"/>
        <v>0.58109756097560972</v>
      </c>
    </row>
    <row r="9" spans="1:40" x14ac:dyDescent="0.25">
      <c r="A9" s="13" t="str">
        <f t="shared" si="20"/>
        <v>Basics</v>
      </c>
      <c r="B9" s="13" t="s">
        <v>33</v>
      </c>
      <c r="C9" s="6"/>
      <c r="D9" s="7"/>
      <c r="E9" s="7"/>
      <c r="F9" s="7"/>
      <c r="G9" s="7"/>
      <c r="H9" s="7"/>
      <c r="I9" s="7"/>
      <c r="J9" s="7"/>
      <c r="K9" s="8"/>
      <c r="L9" s="7">
        <v>859</v>
      </c>
      <c r="M9" s="7">
        <v>814</v>
      </c>
      <c r="N9" s="7">
        <v>810</v>
      </c>
      <c r="Q9" s="20">
        <v>0</v>
      </c>
      <c r="S9" s="15" t="s">
        <v>36</v>
      </c>
      <c r="T9" s="20">
        <f t="shared" si="11"/>
        <v>0</v>
      </c>
      <c r="U9" s="10" t="e">
        <f t="shared" si="0"/>
        <v>#DIV/0!</v>
      </c>
      <c r="V9" s="9" t="e">
        <f t="shared" si="1"/>
        <v>#DIV/0!</v>
      </c>
      <c r="W9" s="9" t="e">
        <f t="shared" si="2"/>
        <v>#DIV/0!</v>
      </c>
      <c r="X9" s="2" t="e">
        <f t="shared" si="3"/>
        <v>#DIV/0!</v>
      </c>
      <c r="Y9" s="2" t="e">
        <f t="shared" si="4"/>
        <v>#DIV/0!</v>
      </c>
      <c r="Z9" s="2" t="e">
        <f t="shared" si="5"/>
        <v>#DIV/0!</v>
      </c>
      <c r="AA9" s="9">
        <f t="shared" si="6"/>
        <v>0</v>
      </c>
      <c r="AB9" s="2">
        <f t="shared" si="7"/>
        <v>0</v>
      </c>
      <c r="AC9" s="9">
        <f t="shared" si="8"/>
        <v>827.66666666666663</v>
      </c>
      <c r="AD9" s="2">
        <f t="shared" si="9"/>
        <v>27.209067116190024</v>
      </c>
      <c r="AE9" s="2" t="e">
        <f t="shared" si="12"/>
        <v>#DIV/0!</v>
      </c>
      <c r="AF9" s="2" t="e">
        <f t="shared" si="13"/>
        <v>#DIV/0!</v>
      </c>
      <c r="AG9" s="2"/>
      <c r="AH9" s="1" t="str">
        <f t="shared" si="14"/>
        <v/>
      </c>
      <c r="AI9" s="21" t="str">
        <f t="shared" si="15"/>
        <v/>
      </c>
      <c r="AK9" s="1" t="str">
        <f t="shared" si="16"/>
        <v/>
      </c>
      <c r="AL9" s="21" t="str">
        <f t="shared" si="17"/>
        <v/>
      </c>
      <c r="AM9" s="35" t="str">
        <f t="shared" si="18"/>
        <v/>
      </c>
      <c r="AN9" s="35" t="str">
        <f t="shared" si="19"/>
        <v/>
      </c>
    </row>
    <row r="10" spans="1:40" x14ac:dyDescent="0.25">
      <c r="A10" s="13" t="str">
        <f t="shared" si="20"/>
        <v>Basics</v>
      </c>
      <c r="B10" s="13" t="s">
        <v>37</v>
      </c>
      <c r="C10" s="6">
        <v>406</v>
      </c>
      <c r="D10" s="7">
        <v>281</v>
      </c>
      <c r="E10" s="7">
        <v>422</v>
      </c>
      <c r="F10" s="7">
        <v>422</v>
      </c>
      <c r="G10" s="7">
        <v>265</v>
      </c>
      <c r="H10" s="7">
        <v>438</v>
      </c>
      <c r="I10" s="7">
        <v>422</v>
      </c>
      <c r="J10" s="7">
        <v>281</v>
      </c>
      <c r="K10" s="8">
        <v>407</v>
      </c>
      <c r="L10" s="7">
        <v>672</v>
      </c>
      <c r="M10" s="7">
        <v>672</v>
      </c>
      <c r="N10" s="7">
        <v>688</v>
      </c>
      <c r="O10" s="16">
        <v>1</v>
      </c>
      <c r="P10" s="17">
        <v>1</v>
      </c>
      <c r="Q10" s="20">
        <v>1</v>
      </c>
      <c r="R10" s="20">
        <v>0</v>
      </c>
      <c r="T10" s="20">
        <f t="shared" si="11"/>
        <v>0</v>
      </c>
      <c r="U10" s="10">
        <f t="shared" si="0"/>
        <v>416.66666666666669</v>
      </c>
      <c r="V10" s="9">
        <f t="shared" si="1"/>
        <v>275.66666666666669</v>
      </c>
      <c r="W10" s="9">
        <f t="shared" si="2"/>
        <v>422.33333333333331</v>
      </c>
      <c r="X10" s="2">
        <f t="shared" si="3"/>
        <v>9.2376043070340135</v>
      </c>
      <c r="Y10" s="2">
        <f t="shared" si="4"/>
        <v>9.2376043070340135</v>
      </c>
      <c r="Z10" s="2">
        <f t="shared" si="5"/>
        <v>15.50268793897798</v>
      </c>
      <c r="AA10" s="9">
        <f t="shared" si="6"/>
        <v>1114.6666666666667</v>
      </c>
      <c r="AB10" s="2">
        <f t="shared" si="7"/>
        <v>8.9628864398325021</v>
      </c>
      <c r="AC10" s="9">
        <f t="shared" si="8"/>
        <v>677.33333333333337</v>
      </c>
      <c r="AD10" s="2">
        <f t="shared" si="9"/>
        <v>9.2376043070340135</v>
      </c>
      <c r="AE10" s="2">
        <f t="shared" si="12"/>
        <v>260.66666666666669</v>
      </c>
      <c r="AF10" s="2">
        <f t="shared" si="13"/>
        <v>698</v>
      </c>
      <c r="AG10" s="2"/>
      <c r="AH10" s="1">
        <f t="shared" si="14"/>
        <v>437.33333333333337</v>
      </c>
      <c r="AI10" s="21">
        <f t="shared" si="15"/>
        <v>1.6456692913385826</v>
      </c>
      <c r="AK10" s="1">
        <f t="shared" si="16"/>
        <v>437.33333333333331</v>
      </c>
      <c r="AL10" s="21">
        <f t="shared" si="17"/>
        <v>2.6777493606138107</v>
      </c>
      <c r="AM10" s="35">
        <f t="shared" si="18"/>
        <v>0.39493791786055399</v>
      </c>
      <c r="AN10" s="35">
        <f t="shared" si="19"/>
        <v>0.60506208213944601</v>
      </c>
    </row>
    <row r="11" spans="1:40" x14ac:dyDescent="0.25">
      <c r="A11" s="13" t="str">
        <f t="shared" si="20"/>
        <v>Basics</v>
      </c>
      <c r="B11" s="13" t="s">
        <v>38</v>
      </c>
      <c r="C11" s="6">
        <v>437</v>
      </c>
      <c r="D11" s="7">
        <v>258</v>
      </c>
      <c r="E11" s="7">
        <v>329</v>
      </c>
      <c r="F11" s="7">
        <v>422</v>
      </c>
      <c r="G11" s="7">
        <v>266</v>
      </c>
      <c r="H11" s="7">
        <v>329</v>
      </c>
      <c r="I11" s="7">
        <v>453</v>
      </c>
      <c r="J11" s="7">
        <v>250</v>
      </c>
      <c r="K11" s="8">
        <v>344</v>
      </c>
      <c r="L11" s="7">
        <v>610</v>
      </c>
      <c r="M11" s="7">
        <v>625</v>
      </c>
      <c r="N11" s="7">
        <v>609</v>
      </c>
      <c r="O11" s="16">
        <v>1</v>
      </c>
      <c r="P11" s="17">
        <v>1</v>
      </c>
      <c r="Q11" s="20">
        <v>1</v>
      </c>
      <c r="R11" s="20">
        <v>0</v>
      </c>
      <c r="T11" s="20">
        <f t="shared" si="11"/>
        <v>0</v>
      </c>
      <c r="U11" s="10">
        <f t="shared" si="0"/>
        <v>437.33333333333331</v>
      </c>
      <c r="V11" s="9">
        <f t="shared" si="1"/>
        <v>258</v>
      </c>
      <c r="W11" s="9">
        <f t="shared" si="2"/>
        <v>334</v>
      </c>
      <c r="X11" s="2">
        <f t="shared" si="3"/>
        <v>15.50268793897798</v>
      </c>
      <c r="Y11" s="2">
        <f t="shared" si="4"/>
        <v>8</v>
      </c>
      <c r="Z11" s="2">
        <f t="shared" si="5"/>
        <v>8.6602540378443873</v>
      </c>
      <c r="AA11" s="9">
        <f t="shared" si="6"/>
        <v>1029.3333333333333</v>
      </c>
      <c r="AB11" s="2">
        <f t="shared" si="7"/>
        <v>15.695009822658072</v>
      </c>
      <c r="AC11" s="9">
        <f t="shared" si="8"/>
        <v>614.66666666666663</v>
      </c>
      <c r="AD11" s="2">
        <f t="shared" si="9"/>
        <v>8.9628864398325021</v>
      </c>
      <c r="AE11" s="2">
        <f t="shared" si="12"/>
        <v>177.33333333333331</v>
      </c>
      <c r="AF11" s="2">
        <f t="shared" si="13"/>
        <v>592</v>
      </c>
      <c r="AG11" s="2"/>
      <c r="AH11" s="1">
        <f t="shared" si="14"/>
        <v>414.66666666666663</v>
      </c>
      <c r="AI11" s="21">
        <f t="shared" si="15"/>
        <v>1.6746203904555315</v>
      </c>
      <c r="AK11" s="1">
        <f t="shared" si="16"/>
        <v>414.66666666666669</v>
      </c>
      <c r="AL11" s="21">
        <f t="shared" si="17"/>
        <v>3.3383458646616546</v>
      </c>
      <c r="AM11" s="35">
        <f t="shared" si="18"/>
        <v>0.4358108108108108</v>
      </c>
      <c r="AN11" s="35">
        <f t="shared" si="19"/>
        <v>0.56418918918918914</v>
      </c>
    </row>
    <row r="12" spans="1:40" x14ac:dyDescent="0.25">
      <c r="A12" s="13" t="str">
        <f t="shared" si="20"/>
        <v>Basics</v>
      </c>
      <c r="B12" s="13" t="s">
        <v>39</v>
      </c>
      <c r="C12" s="6">
        <v>422</v>
      </c>
      <c r="D12" s="7">
        <v>265</v>
      </c>
      <c r="E12" s="7">
        <v>375</v>
      </c>
      <c r="F12" s="7">
        <v>422</v>
      </c>
      <c r="G12" s="7">
        <v>265</v>
      </c>
      <c r="H12" s="7">
        <v>390</v>
      </c>
      <c r="I12" s="7">
        <v>422</v>
      </c>
      <c r="J12" s="7">
        <v>281</v>
      </c>
      <c r="K12" s="8">
        <v>375</v>
      </c>
      <c r="L12" s="7">
        <v>625</v>
      </c>
      <c r="M12" s="7">
        <v>625</v>
      </c>
      <c r="N12" s="7">
        <v>641</v>
      </c>
      <c r="O12" s="16">
        <v>1</v>
      </c>
      <c r="P12" s="17">
        <v>1</v>
      </c>
      <c r="Q12" s="20">
        <v>1</v>
      </c>
      <c r="R12" s="20">
        <v>0</v>
      </c>
      <c r="T12" s="20">
        <f t="shared" si="11"/>
        <v>0</v>
      </c>
      <c r="U12" s="10">
        <f t="shared" si="0"/>
        <v>422</v>
      </c>
      <c r="V12" s="9">
        <f t="shared" si="1"/>
        <v>270.33333333333331</v>
      </c>
      <c r="W12" s="9">
        <f t="shared" si="2"/>
        <v>380</v>
      </c>
      <c r="X12" s="2">
        <f t="shared" si="3"/>
        <v>0</v>
      </c>
      <c r="Y12" s="2">
        <f t="shared" si="4"/>
        <v>9.2376043070340135</v>
      </c>
      <c r="Z12" s="2">
        <f t="shared" si="5"/>
        <v>8.6602540378443873</v>
      </c>
      <c r="AA12" s="9">
        <f t="shared" si="6"/>
        <v>1072.3333333333333</v>
      </c>
      <c r="AB12" s="2">
        <f t="shared" si="7"/>
        <v>8.9628864398325021</v>
      </c>
      <c r="AC12" s="9">
        <f t="shared" si="8"/>
        <v>630.33333333333337</v>
      </c>
      <c r="AD12" s="2">
        <f t="shared" si="9"/>
        <v>9.2376043070340135</v>
      </c>
      <c r="AE12" s="2">
        <f t="shared" si="12"/>
        <v>208.33333333333337</v>
      </c>
      <c r="AF12" s="2">
        <f t="shared" si="13"/>
        <v>650.33333333333326</v>
      </c>
      <c r="AG12" s="2"/>
      <c r="AH12" s="1">
        <f t="shared" si="14"/>
        <v>441.99999999999989</v>
      </c>
      <c r="AI12" s="21">
        <f t="shared" si="15"/>
        <v>1.7012162876784769</v>
      </c>
      <c r="AK12" s="1">
        <f t="shared" si="16"/>
        <v>441.99999999999989</v>
      </c>
      <c r="AL12" s="21">
        <f t="shared" si="17"/>
        <v>3.121599999999999</v>
      </c>
      <c r="AM12" s="35">
        <f t="shared" si="18"/>
        <v>0.41568426447975398</v>
      </c>
      <c r="AN12" s="35">
        <f t="shared" si="19"/>
        <v>0.58431573552024607</v>
      </c>
    </row>
    <row r="13" spans="1:40" x14ac:dyDescent="0.25">
      <c r="A13" s="13" t="str">
        <f t="shared" si="20"/>
        <v>Basics</v>
      </c>
      <c r="B13" s="13" t="s">
        <v>40</v>
      </c>
      <c r="C13" s="6">
        <v>468</v>
      </c>
      <c r="D13" s="7">
        <v>344</v>
      </c>
      <c r="E13" s="7">
        <v>531</v>
      </c>
      <c r="F13" s="7">
        <v>453</v>
      </c>
      <c r="G13" s="7">
        <v>344</v>
      </c>
      <c r="H13" s="7">
        <v>546</v>
      </c>
      <c r="I13" s="7">
        <v>446</v>
      </c>
      <c r="J13" s="7">
        <v>344</v>
      </c>
      <c r="K13" s="8">
        <v>547</v>
      </c>
      <c r="L13" s="7">
        <v>781</v>
      </c>
      <c r="M13" s="7">
        <v>750</v>
      </c>
      <c r="N13" s="7">
        <v>750</v>
      </c>
      <c r="O13" s="16">
        <v>1</v>
      </c>
      <c r="P13" s="17">
        <v>1</v>
      </c>
      <c r="Q13" s="20">
        <v>1</v>
      </c>
      <c r="R13" s="20">
        <v>0</v>
      </c>
      <c r="T13" s="20">
        <f t="shared" si="11"/>
        <v>0</v>
      </c>
      <c r="U13" s="10">
        <f t="shared" si="0"/>
        <v>455.66666666666669</v>
      </c>
      <c r="V13" s="9">
        <f t="shared" si="1"/>
        <v>344</v>
      </c>
      <c r="W13" s="9">
        <f t="shared" si="2"/>
        <v>541.33333333333337</v>
      </c>
      <c r="X13" s="2">
        <f t="shared" si="3"/>
        <v>11.239810200058242</v>
      </c>
      <c r="Y13" s="2">
        <f t="shared" si="4"/>
        <v>0</v>
      </c>
      <c r="Z13" s="2">
        <f t="shared" si="5"/>
        <v>8.9628864398325021</v>
      </c>
      <c r="AA13" s="9">
        <f t="shared" si="6"/>
        <v>1341</v>
      </c>
      <c r="AB13" s="2">
        <f t="shared" si="7"/>
        <v>3.4641016151377544</v>
      </c>
      <c r="AC13" s="9">
        <f t="shared" si="8"/>
        <v>760.33333333333337</v>
      </c>
      <c r="AD13" s="2">
        <f t="shared" si="9"/>
        <v>17.897858344878401</v>
      </c>
      <c r="AE13" s="2">
        <f t="shared" si="12"/>
        <v>304.66666666666669</v>
      </c>
      <c r="AF13" s="2">
        <f t="shared" si="13"/>
        <v>885.33333333333337</v>
      </c>
      <c r="AG13" s="2"/>
      <c r="AH13" s="1">
        <f t="shared" si="14"/>
        <v>580.66666666666663</v>
      </c>
      <c r="AI13" s="21">
        <f t="shared" si="15"/>
        <v>1.7637001315212626</v>
      </c>
      <c r="AK13" s="1">
        <f t="shared" si="16"/>
        <v>580.66666666666674</v>
      </c>
      <c r="AL13" s="21">
        <f t="shared" si="17"/>
        <v>2.9059080962800876</v>
      </c>
      <c r="AM13" s="35">
        <f t="shared" si="18"/>
        <v>0.38855421686746988</v>
      </c>
      <c r="AN13" s="35">
        <f t="shared" si="19"/>
        <v>0.61144578313253017</v>
      </c>
    </row>
    <row r="14" spans="1:40" x14ac:dyDescent="0.25">
      <c r="A14" s="13" t="str">
        <f t="shared" si="20"/>
        <v>Basics</v>
      </c>
      <c r="B14" s="13" t="s">
        <v>41</v>
      </c>
      <c r="C14" s="6">
        <v>437</v>
      </c>
      <c r="D14" s="7">
        <v>370</v>
      </c>
      <c r="E14" s="7">
        <v>625</v>
      </c>
      <c r="F14" s="7">
        <v>437</v>
      </c>
      <c r="G14" s="7">
        <v>360</v>
      </c>
      <c r="H14" s="7">
        <v>593</v>
      </c>
      <c r="I14" s="7">
        <v>438</v>
      </c>
      <c r="J14" s="7">
        <v>344</v>
      </c>
      <c r="K14" s="8">
        <v>594</v>
      </c>
      <c r="L14" s="7">
        <v>750</v>
      </c>
      <c r="M14" s="7">
        <v>735</v>
      </c>
      <c r="N14" s="7">
        <v>718</v>
      </c>
      <c r="O14" s="16">
        <v>1</v>
      </c>
      <c r="P14" s="17">
        <v>1</v>
      </c>
      <c r="Q14" s="20">
        <v>1</v>
      </c>
      <c r="R14" s="20">
        <v>0</v>
      </c>
      <c r="T14" s="20">
        <f t="shared" si="11"/>
        <v>0</v>
      </c>
      <c r="U14" s="10">
        <f t="shared" si="0"/>
        <v>437.33333333333331</v>
      </c>
      <c r="V14" s="9">
        <f t="shared" si="1"/>
        <v>358</v>
      </c>
      <c r="W14" s="9">
        <f t="shared" si="2"/>
        <v>604</v>
      </c>
      <c r="X14" s="2">
        <f t="shared" si="3"/>
        <v>0.57735026918962584</v>
      </c>
      <c r="Y14" s="2">
        <f t="shared" si="4"/>
        <v>13.114877048604001</v>
      </c>
      <c r="Z14" s="2">
        <f t="shared" si="5"/>
        <v>18.193405398660254</v>
      </c>
      <c r="AA14" s="9">
        <f t="shared" si="6"/>
        <v>1399.3333333333333</v>
      </c>
      <c r="AB14" s="2">
        <f t="shared" si="7"/>
        <v>29.143323992525858</v>
      </c>
      <c r="AC14" s="9">
        <f t="shared" si="8"/>
        <v>734.33333333333337</v>
      </c>
      <c r="AD14" s="2">
        <f t="shared" si="9"/>
        <v>16.010413278030438</v>
      </c>
      <c r="AE14" s="2">
        <f t="shared" si="12"/>
        <v>297.00000000000006</v>
      </c>
      <c r="AF14" s="2">
        <f t="shared" si="13"/>
        <v>962</v>
      </c>
      <c r="AG14" s="2"/>
      <c r="AH14" s="1">
        <f t="shared" si="14"/>
        <v>664.99999999999989</v>
      </c>
      <c r="AI14" s="21">
        <f t="shared" si="15"/>
        <v>1.9055832955061278</v>
      </c>
      <c r="AK14" s="1">
        <f t="shared" si="16"/>
        <v>665</v>
      </c>
      <c r="AL14" s="21">
        <f t="shared" si="17"/>
        <v>3.2390572390572383</v>
      </c>
      <c r="AM14" s="35">
        <f t="shared" si="18"/>
        <v>0.37214137214137216</v>
      </c>
      <c r="AN14" s="35">
        <f t="shared" si="19"/>
        <v>0.62785862785862789</v>
      </c>
    </row>
    <row r="15" spans="1:40" x14ac:dyDescent="0.25">
      <c r="A15" s="13" t="s">
        <v>62</v>
      </c>
      <c r="B15" s="13" t="s">
        <v>42</v>
      </c>
      <c r="C15" s="6">
        <v>437</v>
      </c>
      <c r="D15" s="7">
        <v>273</v>
      </c>
      <c r="E15" s="7">
        <v>312</v>
      </c>
      <c r="F15" s="7">
        <v>422</v>
      </c>
      <c r="G15" s="7">
        <v>266</v>
      </c>
      <c r="H15" s="7">
        <v>312</v>
      </c>
      <c r="I15" s="7">
        <v>437</v>
      </c>
      <c r="J15" s="7">
        <v>266</v>
      </c>
      <c r="K15" s="8">
        <v>313</v>
      </c>
      <c r="L15" s="7">
        <v>594</v>
      </c>
      <c r="M15" s="7">
        <v>591</v>
      </c>
      <c r="N15" s="7">
        <v>589</v>
      </c>
      <c r="O15" s="16">
        <v>1</v>
      </c>
      <c r="P15" s="17">
        <v>1</v>
      </c>
      <c r="Q15" s="20">
        <v>1</v>
      </c>
      <c r="R15" s="20">
        <v>1</v>
      </c>
      <c r="S15" s="15" t="s">
        <v>47</v>
      </c>
      <c r="T15" s="20">
        <f t="shared" si="11"/>
        <v>1</v>
      </c>
      <c r="U15" s="10">
        <f t="shared" si="0"/>
        <v>432</v>
      </c>
      <c r="V15" s="9">
        <f t="shared" si="1"/>
        <v>268.33333333333331</v>
      </c>
      <c r="W15" s="9">
        <f t="shared" si="2"/>
        <v>312.33333333333331</v>
      </c>
      <c r="X15" s="2">
        <f t="shared" si="3"/>
        <v>8.6602540378443873</v>
      </c>
      <c r="Y15" s="2">
        <f t="shared" si="4"/>
        <v>4.0414518843273806</v>
      </c>
      <c r="Z15" s="2">
        <f t="shared" si="5"/>
        <v>0.57735026918962584</v>
      </c>
      <c r="AA15" s="9">
        <f t="shared" si="6"/>
        <v>1012.6666666666666</v>
      </c>
      <c r="AB15" s="2">
        <f t="shared" si="7"/>
        <v>11.372481406154654</v>
      </c>
      <c r="AC15" s="9">
        <f t="shared" si="8"/>
        <v>591.33333333333337</v>
      </c>
      <c r="AD15" s="2">
        <f t="shared" si="9"/>
        <v>2.5166114784235836</v>
      </c>
      <c r="AE15" s="2">
        <f t="shared" si="12"/>
        <v>159.33333333333337</v>
      </c>
      <c r="AF15" s="2">
        <f t="shared" si="13"/>
        <v>580.66666666666663</v>
      </c>
      <c r="AG15" s="2"/>
      <c r="AH15" s="1">
        <f t="shared" si="14"/>
        <v>421.33333333333326</v>
      </c>
      <c r="AI15" s="21">
        <f t="shared" si="15"/>
        <v>1.7125140924464486</v>
      </c>
      <c r="AK15" s="1">
        <f t="shared" si="16"/>
        <v>421.33333333333326</v>
      </c>
      <c r="AL15" s="21">
        <f t="shared" si="17"/>
        <v>3.6443514644351453</v>
      </c>
      <c r="AM15" s="35">
        <f t="shared" si="18"/>
        <v>0.46211251435132034</v>
      </c>
      <c r="AN15" s="35">
        <f t="shared" si="19"/>
        <v>0.53788748564867972</v>
      </c>
    </row>
    <row r="16" spans="1:40" x14ac:dyDescent="0.25">
      <c r="A16" s="13" t="str">
        <f>A$15</f>
        <v>Branching</v>
      </c>
      <c r="B16" s="13" t="s">
        <v>44</v>
      </c>
      <c r="C16" s="6"/>
      <c r="D16" s="7"/>
      <c r="E16" s="7"/>
      <c r="F16" s="7"/>
      <c r="G16" s="7"/>
      <c r="H16" s="7"/>
      <c r="I16" s="7"/>
      <c r="J16" s="7"/>
      <c r="K16" s="8"/>
      <c r="L16" s="7"/>
      <c r="M16" s="7"/>
      <c r="N16" s="7"/>
      <c r="Q16" s="20">
        <v>0</v>
      </c>
      <c r="R16" s="20"/>
      <c r="S16" s="15" t="s">
        <v>45</v>
      </c>
      <c r="T16" s="20">
        <f t="shared" si="11"/>
        <v>0</v>
      </c>
      <c r="U16" s="10" t="e">
        <f t="shared" si="0"/>
        <v>#DIV/0!</v>
      </c>
      <c r="V16" s="9" t="e">
        <f t="shared" si="1"/>
        <v>#DIV/0!</v>
      </c>
      <c r="W16" s="9" t="e">
        <f t="shared" si="2"/>
        <v>#DIV/0!</v>
      </c>
      <c r="X16" s="2" t="e">
        <f t="shared" si="3"/>
        <v>#DIV/0!</v>
      </c>
      <c r="Y16" s="2" t="e">
        <f t="shared" si="4"/>
        <v>#DIV/0!</v>
      </c>
      <c r="Z16" s="2" t="e">
        <f t="shared" si="5"/>
        <v>#DIV/0!</v>
      </c>
      <c r="AA16" s="9">
        <f t="shared" si="6"/>
        <v>0</v>
      </c>
      <c r="AB16" s="2">
        <f t="shared" si="7"/>
        <v>0</v>
      </c>
      <c r="AC16" s="9" t="e">
        <f t="shared" si="8"/>
        <v>#DIV/0!</v>
      </c>
      <c r="AD16" s="2" t="e">
        <f t="shared" si="9"/>
        <v>#DIV/0!</v>
      </c>
      <c r="AE16" s="2" t="e">
        <f t="shared" si="12"/>
        <v>#DIV/0!</v>
      </c>
      <c r="AF16" s="2" t="e">
        <f t="shared" si="13"/>
        <v>#DIV/0!</v>
      </c>
      <c r="AG16" s="2"/>
      <c r="AH16" s="1" t="str">
        <f t="shared" si="14"/>
        <v/>
      </c>
      <c r="AI16" s="21" t="str">
        <f t="shared" si="15"/>
        <v/>
      </c>
      <c r="AK16" s="1" t="str">
        <f t="shared" si="16"/>
        <v/>
      </c>
      <c r="AL16" s="21" t="str">
        <f t="shared" si="17"/>
        <v/>
      </c>
      <c r="AM16" s="35" t="str">
        <f t="shared" si="18"/>
        <v/>
      </c>
      <c r="AN16" s="35" t="str">
        <f t="shared" si="19"/>
        <v/>
      </c>
    </row>
    <row r="17" spans="1:40" x14ac:dyDescent="0.25">
      <c r="A17" s="13" t="str">
        <f t="shared" ref="A17:A22" si="21">A$15</f>
        <v>Branching</v>
      </c>
      <c r="B17" s="13" t="s">
        <v>46</v>
      </c>
      <c r="C17" s="6">
        <v>532</v>
      </c>
      <c r="D17" s="7">
        <v>344</v>
      </c>
      <c r="E17" s="7">
        <v>438</v>
      </c>
      <c r="F17" s="7">
        <v>516</v>
      </c>
      <c r="G17" s="7">
        <v>359</v>
      </c>
      <c r="H17" s="7">
        <v>438</v>
      </c>
      <c r="I17" s="7">
        <v>500</v>
      </c>
      <c r="J17" s="7">
        <v>375</v>
      </c>
      <c r="K17" s="8">
        <v>437</v>
      </c>
      <c r="L17" s="7">
        <v>891</v>
      </c>
      <c r="M17" s="7">
        <v>844</v>
      </c>
      <c r="N17" s="7">
        <v>859</v>
      </c>
      <c r="O17" s="16">
        <v>1</v>
      </c>
      <c r="P17" s="17">
        <v>1</v>
      </c>
      <c r="Q17" s="20">
        <v>1</v>
      </c>
      <c r="R17" s="20">
        <v>1</v>
      </c>
      <c r="S17" s="15" t="s">
        <v>47</v>
      </c>
      <c r="T17" s="20">
        <f t="shared" si="11"/>
        <v>1</v>
      </c>
      <c r="U17" s="10">
        <f t="shared" si="0"/>
        <v>516</v>
      </c>
      <c r="V17" s="9">
        <f t="shared" si="1"/>
        <v>359.33333333333331</v>
      </c>
      <c r="W17" s="9">
        <f t="shared" si="2"/>
        <v>437.66666666666669</v>
      </c>
      <c r="X17" s="2">
        <f t="shared" si="3"/>
        <v>16</v>
      </c>
      <c r="Y17" s="2">
        <f t="shared" si="4"/>
        <v>15.50268793897798</v>
      </c>
      <c r="Z17" s="2">
        <f t="shared" si="5"/>
        <v>0.57735026918962584</v>
      </c>
      <c r="AA17" s="9">
        <f t="shared" si="6"/>
        <v>1313</v>
      </c>
      <c r="AB17" s="2">
        <f t="shared" si="7"/>
        <v>1</v>
      </c>
      <c r="AC17" s="9">
        <f t="shared" si="8"/>
        <v>864.66666666666663</v>
      </c>
      <c r="AD17" s="2">
        <f t="shared" si="9"/>
        <v>24.006943440041116</v>
      </c>
      <c r="AE17" s="2">
        <f t="shared" si="12"/>
        <v>348.66666666666663</v>
      </c>
      <c r="AF17" s="2">
        <f t="shared" si="13"/>
        <v>797</v>
      </c>
      <c r="AG17" s="2"/>
      <c r="AH17" s="1">
        <f t="shared" si="14"/>
        <v>448.33333333333337</v>
      </c>
      <c r="AI17" s="21">
        <f t="shared" si="15"/>
        <v>1.5185042405551272</v>
      </c>
      <c r="AK17" s="1">
        <f t="shared" si="16"/>
        <v>448.33333333333337</v>
      </c>
      <c r="AL17" s="21">
        <f t="shared" si="17"/>
        <v>2.2858508604206502</v>
      </c>
      <c r="AM17" s="35">
        <f t="shared" si="18"/>
        <v>0.45085738184859891</v>
      </c>
      <c r="AN17" s="35">
        <f t="shared" si="19"/>
        <v>0.54914261815140109</v>
      </c>
    </row>
    <row r="18" spans="1:40" x14ac:dyDescent="0.25">
      <c r="A18" s="13" t="str">
        <f t="shared" si="21"/>
        <v>Branching</v>
      </c>
      <c r="B18" s="13" t="s">
        <v>48</v>
      </c>
      <c r="C18" s="6">
        <v>515</v>
      </c>
      <c r="D18" s="7">
        <v>360</v>
      </c>
      <c r="E18" s="7">
        <v>703</v>
      </c>
      <c r="F18" s="7">
        <v>515</v>
      </c>
      <c r="G18" s="7">
        <v>343</v>
      </c>
      <c r="H18" s="7">
        <v>703</v>
      </c>
      <c r="I18" s="7">
        <v>500</v>
      </c>
      <c r="J18" s="7">
        <v>359</v>
      </c>
      <c r="K18" s="8">
        <v>703</v>
      </c>
      <c r="L18" s="7">
        <v>907</v>
      </c>
      <c r="M18" s="7">
        <v>906</v>
      </c>
      <c r="N18" s="7">
        <v>906</v>
      </c>
      <c r="O18" s="16">
        <v>1</v>
      </c>
      <c r="P18" s="17">
        <v>1</v>
      </c>
      <c r="Q18" s="20">
        <v>1</v>
      </c>
      <c r="R18" s="20">
        <v>0</v>
      </c>
      <c r="T18" s="20">
        <f t="shared" si="11"/>
        <v>0</v>
      </c>
      <c r="U18" s="10">
        <f t="shared" si="0"/>
        <v>510</v>
      </c>
      <c r="V18" s="9">
        <f t="shared" si="1"/>
        <v>354</v>
      </c>
      <c r="W18" s="9">
        <f t="shared" si="2"/>
        <v>703</v>
      </c>
      <c r="X18" s="2">
        <f t="shared" si="3"/>
        <v>8.6602540378443873</v>
      </c>
      <c r="Y18" s="2">
        <f t="shared" si="4"/>
        <v>9.5393920141694561</v>
      </c>
      <c r="Z18" s="2">
        <f t="shared" si="5"/>
        <v>0</v>
      </c>
      <c r="AA18" s="9">
        <f t="shared" si="6"/>
        <v>1567</v>
      </c>
      <c r="AB18" s="2">
        <f t="shared" si="7"/>
        <v>9.5393920141694561</v>
      </c>
      <c r="AC18" s="9">
        <f t="shared" si="8"/>
        <v>906.33333333333337</v>
      </c>
      <c r="AD18" s="2">
        <f t="shared" si="9"/>
        <v>0.57735026918962573</v>
      </c>
      <c r="AE18" s="2">
        <f t="shared" si="12"/>
        <v>396.33333333333337</v>
      </c>
      <c r="AF18" s="2">
        <f t="shared" si="13"/>
        <v>1057</v>
      </c>
      <c r="AG18" s="2"/>
      <c r="AH18" s="1">
        <f t="shared" si="14"/>
        <v>660.66666666666663</v>
      </c>
      <c r="AI18" s="21">
        <f t="shared" si="15"/>
        <v>1.7289444648767929</v>
      </c>
      <c r="AK18" s="1">
        <f t="shared" si="16"/>
        <v>660.66666666666663</v>
      </c>
      <c r="AL18" s="21">
        <f t="shared" si="17"/>
        <v>2.6669470142977287</v>
      </c>
      <c r="AM18" s="35">
        <f t="shared" si="18"/>
        <v>0.33491012298959316</v>
      </c>
      <c r="AN18" s="35">
        <f t="shared" si="19"/>
        <v>0.66508987701040678</v>
      </c>
    </row>
    <row r="19" spans="1:40" x14ac:dyDescent="0.25">
      <c r="A19" s="13" t="str">
        <f t="shared" si="21"/>
        <v>Branching</v>
      </c>
      <c r="B19" s="13" t="s">
        <v>49</v>
      </c>
      <c r="C19" s="6"/>
      <c r="D19" s="7"/>
      <c r="E19" s="7"/>
      <c r="F19" s="7"/>
      <c r="G19" s="7"/>
      <c r="H19" s="7"/>
      <c r="I19" s="7"/>
      <c r="J19" s="7"/>
      <c r="K19" s="8"/>
      <c r="L19" s="7">
        <v>672</v>
      </c>
      <c r="M19" s="7">
        <v>656</v>
      </c>
      <c r="N19" s="7">
        <v>657</v>
      </c>
      <c r="Q19" s="20">
        <v>0</v>
      </c>
      <c r="R19" s="20"/>
      <c r="S19" s="15" t="s">
        <v>36</v>
      </c>
      <c r="T19" s="20">
        <f t="shared" si="11"/>
        <v>0</v>
      </c>
      <c r="U19" s="10" t="e">
        <f t="shared" si="0"/>
        <v>#DIV/0!</v>
      </c>
      <c r="V19" s="9" t="e">
        <f t="shared" si="1"/>
        <v>#DIV/0!</v>
      </c>
      <c r="W19" s="9" t="e">
        <f t="shared" si="2"/>
        <v>#DIV/0!</v>
      </c>
      <c r="X19" s="2" t="e">
        <f t="shared" si="3"/>
        <v>#DIV/0!</v>
      </c>
      <c r="Y19" s="2" t="e">
        <f t="shared" si="4"/>
        <v>#DIV/0!</v>
      </c>
      <c r="Z19" s="2" t="e">
        <f t="shared" si="5"/>
        <v>#DIV/0!</v>
      </c>
      <c r="AA19" s="9">
        <f t="shared" si="6"/>
        <v>0</v>
      </c>
      <c r="AB19" s="2">
        <f t="shared" si="7"/>
        <v>0</v>
      </c>
      <c r="AC19" s="9">
        <f t="shared" si="8"/>
        <v>661.66666666666663</v>
      </c>
      <c r="AD19" s="2">
        <f t="shared" si="9"/>
        <v>8.9628864398325021</v>
      </c>
      <c r="AE19" s="2" t="e">
        <f t="shared" si="12"/>
        <v>#DIV/0!</v>
      </c>
      <c r="AF19" s="2" t="e">
        <f t="shared" si="13"/>
        <v>#DIV/0!</v>
      </c>
      <c r="AG19" s="2"/>
      <c r="AH19" s="1" t="str">
        <f t="shared" si="14"/>
        <v/>
      </c>
      <c r="AI19" s="21" t="str">
        <f t="shared" si="15"/>
        <v/>
      </c>
      <c r="AK19" s="1" t="str">
        <f t="shared" si="16"/>
        <v/>
      </c>
      <c r="AL19" s="21" t="str">
        <f t="shared" si="17"/>
        <v/>
      </c>
      <c r="AM19" s="35" t="str">
        <f t="shared" si="18"/>
        <v/>
      </c>
      <c r="AN19" s="35" t="str">
        <f t="shared" si="19"/>
        <v/>
      </c>
    </row>
    <row r="20" spans="1:40" x14ac:dyDescent="0.25">
      <c r="A20" s="13" t="str">
        <f t="shared" si="21"/>
        <v>Branching</v>
      </c>
      <c r="B20" s="13" t="s">
        <v>50</v>
      </c>
      <c r="C20" s="6"/>
      <c r="D20" s="7"/>
      <c r="E20" s="7"/>
      <c r="F20" s="7"/>
      <c r="G20" s="7"/>
      <c r="H20" s="7"/>
      <c r="I20" s="7"/>
      <c r="J20" s="7"/>
      <c r="K20" s="8"/>
      <c r="L20" s="7">
        <v>781</v>
      </c>
      <c r="M20" s="7">
        <v>791</v>
      </c>
      <c r="N20" s="7">
        <v>815</v>
      </c>
      <c r="Q20" s="20">
        <v>0</v>
      </c>
      <c r="R20" s="20"/>
      <c r="S20" s="15" t="s">
        <v>36</v>
      </c>
      <c r="T20" s="20">
        <f t="shared" si="11"/>
        <v>0</v>
      </c>
      <c r="U20" s="10" t="e">
        <f t="shared" si="0"/>
        <v>#DIV/0!</v>
      </c>
      <c r="V20" s="9" t="e">
        <f t="shared" si="1"/>
        <v>#DIV/0!</v>
      </c>
      <c r="W20" s="9" t="e">
        <f t="shared" si="2"/>
        <v>#DIV/0!</v>
      </c>
      <c r="X20" s="2" t="e">
        <f t="shared" si="3"/>
        <v>#DIV/0!</v>
      </c>
      <c r="Y20" s="2" t="e">
        <f t="shared" si="4"/>
        <v>#DIV/0!</v>
      </c>
      <c r="Z20" s="2" t="e">
        <f t="shared" si="5"/>
        <v>#DIV/0!</v>
      </c>
      <c r="AA20" s="9">
        <f t="shared" si="6"/>
        <v>0</v>
      </c>
      <c r="AB20" s="2">
        <f t="shared" si="7"/>
        <v>0</v>
      </c>
      <c r="AC20" s="9">
        <f t="shared" si="8"/>
        <v>795.66666666666663</v>
      </c>
      <c r="AD20" s="2">
        <f t="shared" si="9"/>
        <v>17.473789896108212</v>
      </c>
      <c r="AE20" s="2" t="e">
        <f t="shared" si="12"/>
        <v>#DIV/0!</v>
      </c>
      <c r="AF20" s="2" t="e">
        <f t="shared" si="13"/>
        <v>#DIV/0!</v>
      </c>
      <c r="AG20" s="2"/>
      <c r="AH20" s="1" t="str">
        <f t="shared" si="14"/>
        <v/>
      </c>
      <c r="AI20" s="21" t="str">
        <f t="shared" si="15"/>
        <v/>
      </c>
      <c r="AK20" s="1" t="str">
        <f t="shared" si="16"/>
        <v/>
      </c>
      <c r="AL20" s="21" t="str">
        <f t="shared" si="17"/>
        <v/>
      </c>
      <c r="AM20" s="35" t="str">
        <f t="shared" si="18"/>
        <v/>
      </c>
      <c r="AN20" s="35" t="str">
        <f t="shared" si="19"/>
        <v/>
      </c>
    </row>
    <row r="21" spans="1:40" x14ac:dyDescent="0.25">
      <c r="A21" s="13" t="str">
        <f t="shared" si="21"/>
        <v>Branching</v>
      </c>
      <c r="B21" s="13" t="s">
        <v>51</v>
      </c>
      <c r="C21" s="6">
        <v>391</v>
      </c>
      <c r="D21" s="7">
        <v>234</v>
      </c>
      <c r="E21" s="7">
        <v>344</v>
      </c>
      <c r="F21" s="7">
        <v>390</v>
      </c>
      <c r="G21" s="7">
        <v>250</v>
      </c>
      <c r="H21" s="7">
        <v>360</v>
      </c>
      <c r="I21" s="7">
        <v>422</v>
      </c>
      <c r="J21" s="7">
        <v>237</v>
      </c>
      <c r="K21" s="8">
        <v>344</v>
      </c>
      <c r="L21" s="7">
        <v>580</v>
      </c>
      <c r="M21" s="7">
        <v>596</v>
      </c>
      <c r="N21" s="7">
        <v>576</v>
      </c>
      <c r="O21" s="16">
        <v>1</v>
      </c>
      <c r="P21" s="17">
        <v>1</v>
      </c>
      <c r="Q21" s="20">
        <v>1</v>
      </c>
      <c r="R21" s="20">
        <v>0</v>
      </c>
      <c r="T21" s="20">
        <f t="shared" si="11"/>
        <v>0</v>
      </c>
      <c r="U21" s="10">
        <f t="shared" si="0"/>
        <v>401</v>
      </c>
      <c r="V21" s="9">
        <f t="shared" si="1"/>
        <v>240.33333333333334</v>
      </c>
      <c r="W21" s="9">
        <f t="shared" si="2"/>
        <v>349.33333333333331</v>
      </c>
      <c r="X21" s="2">
        <f t="shared" si="3"/>
        <v>18.193405398660254</v>
      </c>
      <c r="Y21" s="2">
        <f t="shared" si="4"/>
        <v>8.5049005481153817</v>
      </c>
      <c r="Z21" s="2">
        <f t="shared" si="5"/>
        <v>9.2376043070340135</v>
      </c>
      <c r="AA21" s="9">
        <f t="shared" si="6"/>
        <v>990.66666666666663</v>
      </c>
      <c r="AB21" s="2">
        <f t="shared" si="7"/>
        <v>18.823743871327334</v>
      </c>
      <c r="AC21" s="9">
        <f t="shared" si="8"/>
        <v>584</v>
      </c>
      <c r="AD21" s="2">
        <f t="shared" si="9"/>
        <v>10.583005244258363</v>
      </c>
      <c r="AE21" s="2">
        <f t="shared" si="12"/>
        <v>183</v>
      </c>
      <c r="AF21" s="2">
        <f t="shared" si="13"/>
        <v>589.66666666666663</v>
      </c>
      <c r="AG21" s="2"/>
      <c r="AH21" s="1">
        <f t="shared" si="14"/>
        <v>406.66666666666663</v>
      </c>
      <c r="AI21" s="21">
        <f t="shared" si="15"/>
        <v>1.6963470319634704</v>
      </c>
      <c r="AK21" s="1">
        <f t="shared" si="16"/>
        <v>406.66666666666663</v>
      </c>
      <c r="AL21" s="21">
        <f t="shared" si="17"/>
        <v>3.2222222222222219</v>
      </c>
      <c r="AM21" s="35">
        <f t="shared" si="18"/>
        <v>0.4075749010740532</v>
      </c>
      <c r="AN21" s="35">
        <f t="shared" si="19"/>
        <v>0.59242509892594686</v>
      </c>
    </row>
    <row r="22" spans="1:40" x14ac:dyDescent="0.25">
      <c r="A22" s="13" t="str">
        <f t="shared" si="21"/>
        <v>Branching</v>
      </c>
      <c r="B22" s="13" t="s">
        <v>52</v>
      </c>
      <c r="C22" s="6">
        <v>411</v>
      </c>
      <c r="D22" s="7">
        <v>272</v>
      </c>
      <c r="E22" s="7">
        <v>458</v>
      </c>
      <c r="F22" s="7">
        <v>410</v>
      </c>
      <c r="G22" s="7">
        <v>271</v>
      </c>
      <c r="H22" s="7">
        <v>455</v>
      </c>
      <c r="I22" s="7">
        <v>416</v>
      </c>
      <c r="J22" s="7">
        <v>278</v>
      </c>
      <c r="K22" s="8">
        <v>467</v>
      </c>
      <c r="L22" s="7">
        <v>578</v>
      </c>
      <c r="M22" s="7">
        <v>579</v>
      </c>
      <c r="N22" s="7">
        <v>562</v>
      </c>
      <c r="O22" s="16">
        <v>1</v>
      </c>
      <c r="P22" s="17">
        <v>1</v>
      </c>
      <c r="Q22" s="20">
        <v>1</v>
      </c>
      <c r="R22" s="20">
        <v>0</v>
      </c>
      <c r="T22" s="20">
        <f t="shared" si="11"/>
        <v>0</v>
      </c>
      <c r="U22" s="10">
        <f t="shared" si="0"/>
        <v>412.33333333333331</v>
      </c>
      <c r="V22" s="9">
        <f t="shared" si="1"/>
        <v>273.66666666666669</v>
      </c>
      <c r="W22" s="9">
        <f t="shared" si="2"/>
        <v>460</v>
      </c>
      <c r="X22" s="2">
        <f t="shared" si="3"/>
        <v>3.214550253664318</v>
      </c>
      <c r="Y22" s="2">
        <f t="shared" si="4"/>
        <v>3.7859388972001824</v>
      </c>
      <c r="Z22" s="2">
        <f t="shared" si="5"/>
        <v>6.2449979983983983</v>
      </c>
      <c r="AA22" s="9">
        <f t="shared" si="6"/>
        <v>1146</v>
      </c>
      <c r="AB22" s="2">
        <f t="shared" si="7"/>
        <v>13.228756555322953</v>
      </c>
      <c r="AC22" s="9">
        <f t="shared" si="8"/>
        <v>573</v>
      </c>
      <c r="AD22" s="2">
        <f t="shared" si="9"/>
        <v>9.5393920141694561</v>
      </c>
      <c r="AE22" s="2">
        <f t="shared" si="12"/>
        <v>160.66666666666669</v>
      </c>
      <c r="AF22" s="2">
        <f t="shared" si="13"/>
        <v>733.66666666666674</v>
      </c>
      <c r="AG22" s="2"/>
      <c r="AH22" s="1">
        <f t="shared" si="14"/>
        <v>573</v>
      </c>
      <c r="AI22" s="21">
        <f t="shared" si="15"/>
        <v>2</v>
      </c>
      <c r="AK22" s="1">
        <f t="shared" si="16"/>
        <v>573</v>
      </c>
      <c r="AL22" s="21">
        <f t="shared" si="17"/>
        <v>4.5663900414937757</v>
      </c>
      <c r="AM22" s="35">
        <f t="shared" si="18"/>
        <v>0.37301226715129487</v>
      </c>
      <c r="AN22" s="35">
        <f t="shared" si="19"/>
        <v>0.62698773284870501</v>
      </c>
    </row>
    <row r="23" spans="1:40" x14ac:dyDescent="0.25">
      <c r="A23" s="13" t="s">
        <v>61</v>
      </c>
      <c r="B23" s="13" t="s">
        <v>53</v>
      </c>
      <c r="C23" s="6"/>
      <c r="D23" s="7"/>
      <c r="E23" s="7"/>
      <c r="F23" s="7"/>
      <c r="G23" s="7"/>
      <c r="H23" s="7"/>
      <c r="I23" s="7"/>
      <c r="J23" s="7"/>
      <c r="K23" s="8"/>
      <c r="L23" s="7">
        <v>1360</v>
      </c>
      <c r="M23" s="7">
        <v>1328</v>
      </c>
      <c r="N23" s="7">
        <v>1312</v>
      </c>
      <c r="Q23" s="20">
        <v>0</v>
      </c>
      <c r="R23" s="20"/>
      <c r="S23" s="15" t="s">
        <v>35</v>
      </c>
      <c r="T23" s="20">
        <f t="shared" si="11"/>
        <v>0</v>
      </c>
      <c r="U23" s="10" t="e">
        <f t="shared" si="0"/>
        <v>#DIV/0!</v>
      </c>
      <c r="V23" s="9" t="e">
        <f t="shared" si="1"/>
        <v>#DIV/0!</v>
      </c>
      <c r="W23" s="9" t="e">
        <f t="shared" si="2"/>
        <v>#DIV/0!</v>
      </c>
      <c r="X23" s="2" t="e">
        <f t="shared" si="3"/>
        <v>#DIV/0!</v>
      </c>
      <c r="Y23" s="2" t="e">
        <f t="shared" si="4"/>
        <v>#DIV/0!</v>
      </c>
      <c r="Z23" s="2" t="e">
        <f t="shared" si="5"/>
        <v>#DIV/0!</v>
      </c>
      <c r="AA23" s="9">
        <f t="shared" si="6"/>
        <v>0</v>
      </c>
      <c r="AB23" s="2">
        <f t="shared" si="7"/>
        <v>0</v>
      </c>
      <c r="AC23" s="9">
        <f t="shared" si="8"/>
        <v>1333.3333333333333</v>
      </c>
      <c r="AD23" s="2">
        <f t="shared" si="9"/>
        <v>24.440403706431148</v>
      </c>
      <c r="AE23" s="2" t="e">
        <f t="shared" si="12"/>
        <v>#DIV/0!</v>
      </c>
      <c r="AF23" s="2" t="e">
        <f t="shared" si="13"/>
        <v>#DIV/0!</v>
      </c>
      <c r="AG23" s="2"/>
      <c r="AH23" s="1" t="str">
        <f t="shared" si="14"/>
        <v/>
      </c>
      <c r="AI23" s="21" t="str">
        <f t="shared" si="15"/>
        <v/>
      </c>
      <c r="AK23" s="1" t="str">
        <f t="shared" si="16"/>
        <v/>
      </c>
      <c r="AL23" s="21" t="str">
        <f t="shared" si="17"/>
        <v/>
      </c>
      <c r="AM23" s="35" t="str">
        <f t="shared" si="18"/>
        <v/>
      </c>
      <c r="AN23" s="35" t="str">
        <f t="shared" si="19"/>
        <v/>
      </c>
    </row>
    <row r="24" spans="1:40" x14ac:dyDescent="0.25">
      <c r="A24" s="13" t="str">
        <f>A$23</f>
        <v>ForkJoin</v>
      </c>
      <c r="B24" s="13" t="s">
        <v>54</v>
      </c>
      <c r="C24" s="6">
        <v>375</v>
      </c>
      <c r="D24" s="7">
        <v>297</v>
      </c>
      <c r="E24" s="7">
        <v>532</v>
      </c>
      <c r="F24" s="7">
        <v>344</v>
      </c>
      <c r="G24" s="7">
        <v>297</v>
      </c>
      <c r="H24" s="7">
        <v>546</v>
      </c>
      <c r="I24" s="7">
        <v>360</v>
      </c>
      <c r="J24" s="7">
        <v>297</v>
      </c>
      <c r="K24" s="8">
        <v>532</v>
      </c>
      <c r="L24" s="7">
        <v>531</v>
      </c>
      <c r="M24" s="7">
        <v>578</v>
      </c>
      <c r="N24" s="7">
        <v>531</v>
      </c>
      <c r="O24" s="16">
        <v>1</v>
      </c>
      <c r="P24" s="17">
        <v>1</v>
      </c>
      <c r="Q24" s="20">
        <v>1</v>
      </c>
      <c r="R24" s="20">
        <v>0</v>
      </c>
      <c r="T24" s="20">
        <f t="shared" si="11"/>
        <v>0</v>
      </c>
      <c r="U24" s="10">
        <f t="shared" si="0"/>
        <v>359.66666666666669</v>
      </c>
      <c r="V24" s="9">
        <f t="shared" si="1"/>
        <v>297</v>
      </c>
      <c r="W24" s="9">
        <f t="shared" si="2"/>
        <v>536.66666666666663</v>
      </c>
      <c r="X24" s="2">
        <f t="shared" si="3"/>
        <v>15.50268793897798</v>
      </c>
      <c r="Y24" s="2">
        <f t="shared" si="4"/>
        <v>0</v>
      </c>
      <c r="Z24" s="2">
        <f t="shared" si="5"/>
        <v>8.0829037686547611</v>
      </c>
      <c r="AA24" s="9">
        <f t="shared" si="6"/>
        <v>1193.3333333333333</v>
      </c>
      <c r="AB24" s="2">
        <f t="shared" si="7"/>
        <v>9.2915732431775684</v>
      </c>
      <c r="AC24" s="9">
        <f t="shared" si="8"/>
        <v>546.66666666666663</v>
      </c>
      <c r="AD24" s="2">
        <f t="shared" si="9"/>
        <v>27.135462651912409</v>
      </c>
      <c r="AE24" s="2">
        <f t="shared" si="12"/>
        <v>186.99999999999994</v>
      </c>
      <c r="AF24" s="2">
        <f t="shared" si="13"/>
        <v>833.66666666666663</v>
      </c>
      <c r="AG24" s="2"/>
      <c r="AH24" s="1">
        <f t="shared" si="14"/>
        <v>646.66666666666663</v>
      </c>
      <c r="AI24" s="21">
        <f t="shared" si="15"/>
        <v>2.1829268292682928</v>
      </c>
      <c r="AK24" s="1">
        <f t="shared" si="16"/>
        <v>646.66666666666674</v>
      </c>
      <c r="AL24" s="21">
        <f t="shared" si="17"/>
        <v>4.4581105169340471</v>
      </c>
      <c r="AM24" s="35">
        <f t="shared" si="18"/>
        <v>0.35625749700119952</v>
      </c>
      <c r="AN24" s="35">
        <f t="shared" si="19"/>
        <v>0.64374250299880043</v>
      </c>
    </row>
    <row r="25" spans="1:40" x14ac:dyDescent="0.25">
      <c r="A25" s="13" t="str">
        <f t="shared" ref="A25:A28" si="22">A$23</f>
        <v>ForkJoin</v>
      </c>
      <c r="B25" s="13" t="s">
        <v>55</v>
      </c>
      <c r="C25" s="6">
        <v>469</v>
      </c>
      <c r="D25" s="7">
        <v>407</v>
      </c>
      <c r="E25" s="7">
        <v>922</v>
      </c>
      <c r="F25" s="7">
        <v>485</v>
      </c>
      <c r="G25" s="7">
        <v>416</v>
      </c>
      <c r="H25" s="7">
        <v>922</v>
      </c>
      <c r="I25" s="7">
        <v>469</v>
      </c>
      <c r="J25" s="7">
        <v>453</v>
      </c>
      <c r="K25" s="8">
        <v>922</v>
      </c>
      <c r="L25" s="7">
        <v>766</v>
      </c>
      <c r="M25" s="7">
        <v>781</v>
      </c>
      <c r="N25" s="7">
        <v>735</v>
      </c>
      <c r="O25" s="16">
        <v>1</v>
      </c>
      <c r="P25" s="17">
        <v>1</v>
      </c>
      <c r="Q25" s="20">
        <v>1</v>
      </c>
      <c r="R25" s="20">
        <v>1</v>
      </c>
      <c r="S25" s="15" t="s">
        <v>47</v>
      </c>
      <c r="T25" s="20">
        <f t="shared" si="11"/>
        <v>1</v>
      </c>
      <c r="U25" s="10">
        <f t="shared" si="0"/>
        <v>474.33333333333331</v>
      </c>
      <c r="V25" s="9">
        <f t="shared" si="1"/>
        <v>425.33333333333331</v>
      </c>
      <c r="W25" s="9">
        <f t="shared" si="2"/>
        <v>922</v>
      </c>
      <c r="X25" s="2">
        <f t="shared" si="3"/>
        <v>9.2376043070340135</v>
      </c>
      <c r="Y25" s="2">
        <f t="shared" si="4"/>
        <v>24.378952670968726</v>
      </c>
      <c r="Z25" s="2">
        <f t="shared" si="5"/>
        <v>0</v>
      </c>
      <c r="AA25" s="9">
        <f t="shared" si="6"/>
        <v>1821.6666666666667</v>
      </c>
      <c r="AB25" s="2">
        <f t="shared" si="7"/>
        <v>23.028967265887832</v>
      </c>
      <c r="AC25" s="9">
        <f t="shared" si="8"/>
        <v>760.66666666666663</v>
      </c>
      <c r="AD25" s="2">
        <f t="shared" si="9"/>
        <v>23.459184413217208</v>
      </c>
      <c r="AE25" s="2">
        <f t="shared" si="12"/>
        <v>286.33333333333331</v>
      </c>
      <c r="AF25" s="2">
        <f t="shared" si="13"/>
        <v>1347.3333333333333</v>
      </c>
      <c r="AG25" s="2"/>
      <c r="AH25" s="1">
        <f t="shared" si="14"/>
        <v>1061</v>
      </c>
      <c r="AI25" s="21">
        <f t="shared" si="15"/>
        <v>2.3948290972830852</v>
      </c>
      <c r="AK25" s="1">
        <f t="shared" si="16"/>
        <v>1061</v>
      </c>
      <c r="AL25" s="21">
        <f t="shared" si="17"/>
        <v>4.7054714784633296</v>
      </c>
      <c r="AM25" s="35">
        <f t="shared" si="18"/>
        <v>0.31568530430479963</v>
      </c>
      <c r="AN25" s="35">
        <f t="shared" si="19"/>
        <v>0.68431469569520043</v>
      </c>
    </row>
    <row r="26" spans="1:40" x14ac:dyDescent="0.25">
      <c r="A26" s="13" t="str">
        <f t="shared" si="22"/>
        <v>ForkJoin</v>
      </c>
      <c r="B26" s="13" t="s">
        <v>56</v>
      </c>
      <c r="C26" s="6">
        <v>469</v>
      </c>
      <c r="D26" s="7">
        <v>375</v>
      </c>
      <c r="E26" s="7">
        <v>735</v>
      </c>
      <c r="F26" s="7">
        <v>468</v>
      </c>
      <c r="G26" s="7">
        <v>398</v>
      </c>
      <c r="H26" s="7">
        <v>735</v>
      </c>
      <c r="I26" s="7">
        <v>485</v>
      </c>
      <c r="J26" s="7">
        <v>375</v>
      </c>
      <c r="K26" s="8">
        <v>750</v>
      </c>
      <c r="L26" s="7">
        <v>671</v>
      </c>
      <c r="M26" s="7">
        <v>680</v>
      </c>
      <c r="N26" s="7">
        <v>672</v>
      </c>
      <c r="O26" s="16">
        <v>1</v>
      </c>
      <c r="P26" s="17">
        <v>1</v>
      </c>
      <c r="Q26" s="20">
        <v>1</v>
      </c>
      <c r="R26" s="20">
        <v>0</v>
      </c>
      <c r="T26" s="20">
        <f t="shared" si="11"/>
        <v>0</v>
      </c>
      <c r="U26" s="10">
        <f t="shared" si="0"/>
        <v>474</v>
      </c>
      <c r="V26" s="9">
        <f t="shared" si="1"/>
        <v>382.66666666666669</v>
      </c>
      <c r="W26" s="9">
        <f t="shared" si="2"/>
        <v>740</v>
      </c>
      <c r="X26" s="2">
        <f t="shared" si="3"/>
        <v>9.5393920141694561</v>
      </c>
      <c r="Y26" s="2">
        <f t="shared" si="4"/>
        <v>13.279056191361391</v>
      </c>
      <c r="Z26" s="2">
        <f t="shared" si="5"/>
        <v>8.6602540378443873</v>
      </c>
      <c r="AA26" s="9">
        <f t="shared" si="6"/>
        <v>1596.6666666666667</v>
      </c>
      <c r="AB26" s="2">
        <f t="shared" si="7"/>
        <v>15.947831618540915</v>
      </c>
      <c r="AC26" s="9">
        <f t="shared" si="8"/>
        <v>674.33333333333337</v>
      </c>
      <c r="AD26" s="2">
        <f t="shared" si="9"/>
        <v>4.9328828623162471</v>
      </c>
      <c r="AE26" s="2">
        <f t="shared" si="12"/>
        <v>200.33333333333337</v>
      </c>
      <c r="AF26" s="2">
        <f t="shared" si="13"/>
        <v>1122.6666666666667</v>
      </c>
      <c r="AG26" s="2"/>
      <c r="AH26" s="1">
        <f t="shared" si="14"/>
        <v>922.33333333333337</v>
      </c>
      <c r="AI26" s="21">
        <f t="shared" si="15"/>
        <v>2.3677706376668315</v>
      </c>
      <c r="AK26" s="1">
        <f t="shared" si="16"/>
        <v>922.33333333333337</v>
      </c>
      <c r="AL26" s="21">
        <f t="shared" si="17"/>
        <v>5.6039933444259562</v>
      </c>
      <c r="AM26" s="35">
        <f t="shared" si="18"/>
        <v>0.34085510688836101</v>
      </c>
      <c r="AN26" s="35">
        <f t="shared" si="19"/>
        <v>0.65914489311163893</v>
      </c>
    </row>
    <row r="27" spans="1:40" x14ac:dyDescent="0.25">
      <c r="A27" s="13" t="str">
        <f t="shared" si="22"/>
        <v>ForkJoin</v>
      </c>
      <c r="B27" s="13" t="s">
        <v>57</v>
      </c>
      <c r="C27" s="6">
        <v>547</v>
      </c>
      <c r="D27" s="7">
        <v>563</v>
      </c>
      <c r="E27" s="7">
        <v>2125</v>
      </c>
      <c r="F27" s="7">
        <v>547</v>
      </c>
      <c r="G27" s="7">
        <v>589</v>
      </c>
      <c r="H27" s="7">
        <v>2156</v>
      </c>
      <c r="I27" s="7">
        <v>531</v>
      </c>
      <c r="J27" s="7">
        <v>562</v>
      </c>
      <c r="K27" s="8">
        <v>2156</v>
      </c>
      <c r="L27" s="7">
        <v>1142</v>
      </c>
      <c r="M27" s="7">
        <v>1141</v>
      </c>
      <c r="N27" s="7">
        <v>1172</v>
      </c>
      <c r="O27" s="16">
        <v>1</v>
      </c>
      <c r="P27" s="17">
        <v>1</v>
      </c>
      <c r="Q27" s="20">
        <v>1</v>
      </c>
      <c r="R27" s="20">
        <v>0</v>
      </c>
      <c r="T27" s="20">
        <f t="shared" si="11"/>
        <v>0</v>
      </c>
      <c r="U27" s="10">
        <f t="shared" si="0"/>
        <v>541.66666666666663</v>
      </c>
      <c r="V27" s="9">
        <f t="shared" si="1"/>
        <v>571.33333333333337</v>
      </c>
      <c r="W27" s="9">
        <f t="shared" si="2"/>
        <v>2145.6666666666665</v>
      </c>
      <c r="X27" s="2">
        <f t="shared" si="3"/>
        <v>9.2376043070340135</v>
      </c>
      <c r="Y27" s="2">
        <f t="shared" si="4"/>
        <v>15.30795000427338</v>
      </c>
      <c r="Z27" s="2">
        <f t="shared" si="5"/>
        <v>17.897858344878397</v>
      </c>
      <c r="AA27" s="9">
        <f t="shared" si="6"/>
        <v>3258.6666666666665</v>
      </c>
      <c r="AB27" s="2">
        <f t="shared" si="7"/>
        <v>29.704096238285612</v>
      </c>
      <c r="AC27" s="9">
        <f t="shared" si="8"/>
        <v>1151.6666666666667</v>
      </c>
      <c r="AD27" s="2">
        <f t="shared" si="9"/>
        <v>17.616280348965084</v>
      </c>
      <c r="AE27" s="2">
        <f t="shared" si="12"/>
        <v>610.00000000000011</v>
      </c>
      <c r="AF27" s="2">
        <f t="shared" si="13"/>
        <v>2717</v>
      </c>
      <c r="AG27" s="2"/>
      <c r="AH27" s="1">
        <f t="shared" si="14"/>
        <v>2107</v>
      </c>
      <c r="AI27" s="21">
        <f t="shared" si="15"/>
        <v>2.8295224312590443</v>
      </c>
      <c r="AK27" s="1">
        <f t="shared" si="16"/>
        <v>2107</v>
      </c>
      <c r="AL27" s="21">
        <f t="shared" si="17"/>
        <v>4.4540983606557365</v>
      </c>
      <c r="AM27" s="35">
        <f t="shared" si="18"/>
        <v>0.2102809471230524</v>
      </c>
      <c r="AN27" s="35">
        <f t="shared" si="19"/>
        <v>0.78971905287694755</v>
      </c>
    </row>
    <row r="28" spans="1:40" x14ac:dyDescent="0.25">
      <c r="A28" s="13" t="str">
        <f t="shared" si="22"/>
        <v>ForkJoin</v>
      </c>
      <c r="B28" s="13" t="s">
        <v>59</v>
      </c>
      <c r="C28" s="6">
        <v>487</v>
      </c>
      <c r="D28" s="7">
        <v>451</v>
      </c>
      <c r="E28" s="7">
        <v>1641</v>
      </c>
      <c r="F28" s="7">
        <v>486</v>
      </c>
      <c r="G28" s="7">
        <v>448</v>
      </c>
      <c r="H28" s="7">
        <v>1656</v>
      </c>
      <c r="I28" s="7">
        <v>484</v>
      </c>
      <c r="J28" s="7">
        <v>468</v>
      </c>
      <c r="K28" s="8">
        <v>1719</v>
      </c>
      <c r="L28" s="7">
        <v>703</v>
      </c>
      <c r="M28" s="7">
        <v>718</v>
      </c>
      <c r="N28" s="7">
        <v>703</v>
      </c>
      <c r="O28" s="16">
        <v>1</v>
      </c>
      <c r="P28" s="17">
        <v>1</v>
      </c>
      <c r="Q28" s="20">
        <v>1</v>
      </c>
      <c r="R28" s="20">
        <v>0</v>
      </c>
      <c r="T28" s="20">
        <f t="shared" si="11"/>
        <v>0</v>
      </c>
      <c r="U28" s="10">
        <f t="shared" si="0"/>
        <v>485.66666666666669</v>
      </c>
      <c r="V28" s="9">
        <f t="shared" si="1"/>
        <v>455.66666666666669</v>
      </c>
      <c r="W28" s="9">
        <f t="shared" si="2"/>
        <v>1672</v>
      </c>
      <c r="X28" s="2">
        <f t="shared" si="3"/>
        <v>1.5275252316519465</v>
      </c>
      <c r="Y28" s="2">
        <f t="shared" si="4"/>
        <v>10.785793124908958</v>
      </c>
      <c r="Z28" s="2">
        <f t="shared" si="5"/>
        <v>41.388404173149752</v>
      </c>
      <c r="AA28" s="9">
        <f t="shared" si="6"/>
        <v>2613.3333333333335</v>
      </c>
      <c r="AB28" s="2">
        <f t="shared" si="7"/>
        <v>50.242744086418426</v>
      </c>
      <c r="AC28" s="9">
        <f t="shared" si="8"/>
        <v>708</v>
      </c>
      <c r="AD28" s="2">
        <f t="shared" si="9"/>
        <v>8.6602540378443873</v>
      </c>
      <c r="AE28" s="2">
        <f t="shared" si="12"/>
        <v>222.33333333333331</v>
      </c>
      <c r="AF28" s="2">
        <f t="shared" si="13"/>
        <v>2127.6666666666665</v>
      </c>
      <c r="AG28" s="2"/>
      <c r="AH28" s="1">
        <f t="shared" si="14"/>
        <v>1905.3333333333335</v>
      </c>
      <c r="AI28" s="21">
        <f t="shared" si="15"/>
        <v>3.6911487758945389</v>
      </c>
      <c r="AK28" s="1">
        <f t="shared" si="16"/>
        <v>1905.3333333333333</v>
      </c>
      <c r="AL28" s="21">
        <f t="shared" si="17"/>
        <v>9.5697151424287856</v>
      </c>
      <c r="AM28" s="35">
        <f t="shared" si="18"/>
        <v>0.21416261945793516</v>
      </c>
      <c r="AN28" s="35">
        <f t="shared" si="19"/>
        <v>0.78583738054206487</v>
      </c>
    </row>
    <row r="29" spans="1:40" x14ac:dyDescent="0.25">
      <c r="A29" s="13" t="s">
        <v>60</v>
      </c>
      <c r="B29" s="13" t="s">
        <v>64</v>
      </c>
      <c r="C29" s="6">
        <v>580</v>
      </c>
      <c r="D29" s="7">
        <v>703</v>
      </c>
      <c r="E29" s="7">
        <v>4750</v>
      </c>
      <c r="F29" s="7">
        <v>578</v>
      </c>
      <c r="G29" s="7">
        <v>688</v>
      </c>
      <c r="H29" s="7">
        <v>4703</v>
      </c>
      <c r="I29" s="7">
        <v>594</v>
      </c>
      <c r="J29" s="7">
        <v>687</v>
      </c>
      <c r="K29" s="8">
        <v>4812</v>
      </c>
      <c r="L29" s="7">
        <v>1198</v>
      </c>
      <c r="M29" s="7">
        <v>1208</v>
      </c>
      <c r="N29" s="7">
        <v>1197</v>
      </c>
      <c r="O29" s="16">
        <v>1</v>
      </c>
      <c r="P29" s="17">
        <v>1</v>
      </c>
      <c r="Q29" s="20">
        <v>1</v>
      </c>
      <c r="R29" s="20">
        <v>1</v>
      </c>
      <c r="S29" s="15" t="s">
        <v>47</v>
      </c>
      <c r="T29" s="20">
        <f t="shared" si="11"/>
        <v>1</v>
      </c>
      <c r="U29" s="10">
        <f t="shared" si="0"/>
        <v>584</v>
      </c>
      <c r="V29" s="9">
        <f t="shared" si="1"/>
        <v>692.66666666666663</v>
      </c>
      <c r="W29" s="9">
        <f t="shared" si="2"/>
        <v>4755</v>
      </c>
      <c r="X29" s="2">
        <f t="shared" si="3"/>
        <v>8.717797887081348</v>
      </c>
      <c r="Y29" s="2">
        <f t="shared" si="4"/>
        <v>8.9628864398325021</v>
      </c>
      <c r="Z29" s="2">
        <f t="shared" si="5"/>
        <v>54.671747731346578</v>
      </c>
      <c r="AA29" s="9">
        <f t="shared" si="6"/>
        <v>6031.666666666667</v>
      </c>
      <c r="AB29" s="2">
        <f t="shared" si="7"/>
        <v>62.010751755911919</v>
      </c>
      <c r="AC29" s="9">
        <f t="shared" si="8"/>
        <v>1201</v>
      </c>
      <c r="AD29" s="2">
        <f t="shared" si="9"/>
        <v>6.0827625302982193</v>
      </c>
      <c r="AE29" s="2">
        <f t="shared" si="12"/>
        <v>617</v>
      </c>
      <c r="AF29" s="2">
        <f t="shared" si="13"/>
        <v>5447.666666666667</v>
      </c>
      <c r="AG29" s="2"/>
      <c r="AH29" s="1">
        <f t="shared" si="14"/>
        <v>4830.666666666667</v>
      </c>
      <c r="AI29" s="21">
        <f t="shared" si="15"/>
        <v>5.0222037191229534</v>
      </c>
      <c r="AK29" s="1">
        <f t="shared" si="16"/>
        <v>4830.666666666667</v>
      </c>
      <c r="AL29" s="21">
        <f t="shared" si="17"/>
        <v>8.8292814694759603</v>
      </c>
      <c r="AM29" s="35">
        <f t="shared" si="18"/>
        <v>0.12714923820595972</v>
      </c>
      <c r="AN29" s="35">
        <f t="shared" si="19"/>
        <v>0.8728507617940402</v>
      </c>
    </row>
    <row r="30" spans="1:40" x14ac:dyDescent="0.25">
      <c r="A30" s="13" t="str">
        <f>A$29</f>
        <v>PermissionModel</v>
      </c>
      <c r="B30" s="13" t="s">
        <v>65</v>
      </c>
      <c r="C30" s="6">
        <v>453</v>
      </c>
      <c r="D30" s="7">
        <v>250</v>
      </c>
      <c r="E30" s="7">
        <v>313</v>
      </c>
      <c r="F30" s="7">
        <v>454</v>
      </c>
      <c r="G30" s="7">
        <v>250</v>
      </c>
      <c r="H30" s="7">
        <v>297</v>
      </c>
      <c r="I30" s="7">
        <v>437</v>
      </c>
      <c r="J30" s="7">
        <v>281</v>
      </c>
      <c r="K30" s="8">
        <v>297</v>
      </c>
      <c r="L30" s="7">
        <v>641</v>
      </c>
      <c r="M30" s="7">
        <v>656</v>
      </c>
      <c r="N30" s="7">
        <v>656</v>
      </c>
      <c r="O30" s="16">
        <v>0</v>
      </c>
      <c r="P30" s="17">
        <v>1</v>
      </c>
      <c r="Q30" s="20">
        <v>1</v>
      </c>
      <c r="R30" s="20">
        <v>0</v>
      </c>
      <c r="S30" s="15" t="s">
        <v>66</v>
      </c>
      <c r="T30" s="20">
        <f t="shared" si="11"/>
        <v>1</v>
      </c>
      <c r="U30" s="10">
        <f t="shared" si="0"/>
        <v>448</v>
      </c>
      <c r="V30" s="9">
        <f t="shared" si="1"/>
        <v>260.33333333333331</v>
      </c>
      <c r="W30" s="9">
        <f t="shared" si="2"/>
        <v>302.33333333333331</v>
      </c>
      <c r="X30" s="2">
        <f t="shared" si="3"/>
        <v>9.5393920141694561</v>
      </c>
      <c r="Y30" s="2">
        <f t="shared" si="4"/>
        <v>17.897858344878397</v>
      </c>
      <c r="Z30" s="2">
        <f t="shared" si="5"/>
        <v>9.2376043070340135</v>
      </c>
      <c r="AA30" s="9">
        <f t="shared" si="6"/>
        <v>1010.6666666666666</v>
      </c>
      <c r="AB30" s="2">
        <f t="shared" si="7"/>
        <v>8.3864970836060841</v>
      </c>
      <c r="AC30" s="9">
        <f t="shared" si="8"/>
        <v>651</v>
      </c>
      <c r="AD30" s="2">
        <f t="shared" si="9"/>
        <v>8.6602540378443873</v>
      </c>
      <c r="AE30" s="2">
        <f t="shared" si="12"/>
        <v>203</v>
      </c>
      <c r="AF30" s="2">
        <f t="shared" si="13"/>
        <v>562.66666666666663</v>
      </c>
      <c r="AG30" s="2"/>
      <c r="AH30" s="1">
        <f t="shared" si="14"/>
        <v>359.66666666666663</v>
      </c>
      <c r="AI30" s="21">
        <f t="shared" si="15"/>
        <v>1.5524833589349718</v>
      </c>
      <c r="AK30" s="1">
        <f t="shared" si="16"/>
        <v>359.66666666666663</v>
      </c>
      <c r="AL30" s="21">
        <f t="shared" si="17"/>
        <v>2.7717569786535301</v>
      </c>
      <c r="AM30" s="35">
        <f t="shared" si="18"/>
        <v>0.46267772511848343</v>
      </c>
      <c r="AN30" s="35">
        <f t="shared" si="19"/>
        <v>0.53732227488151663</v>
      </c>
    </row>
    <row r="31" spans="1:40" x14ac:dyDescent="0.25">
      <c r="A31" s="13" t="str">
        <f t="shared" ref="A31:A35" si="23">A$29</f>
        <v>PermissionModel</v>
      </c>
      <c r="B31" s="13" t="s">
        <v>67</v>
      </c>
      <c r="C31" s="6"/>
      <c r="D31" s="7"/>
      <c r="E31" s="7"/>
      <c r="F31" s="7"/>
      <c r="G31" s="7"/>
      <c r="H31" s="7"/>
      <c r="I31" s="7"/>
      <c r="J31" s="7"/>
      <c r="K31" s="8"/>
      <c r="L31" s="7"/>
      <c r="M31" s="7"/>
      <c r="N31" s="7"/>
      <c r="Q31" s="20">
        <v>0</v>
      </c>
      <c r="R31" s="20"/>
      <c r="S31" s="15" t="s">
        <v>68</v>
      </c>
      <c r="T31" s="20">
        <f t="shared" si="11"/>
        <v>0</v>
      </c>
      <c r="U31" s="10" t="e">
        <f t="shared" si="0"/>
        <v>#DIV/0!</v>
      </c>
      <c r="V31" s="9" t="e">
        <f t="shared" si="1"/>
        <v>#DIV/0!</v>
      </c>
      <c r="W31" s="9" t="e">
        <f t="shared" si="2"/>
        <v>#DIV/0!</v>
      </c>
      <c r="X31" s="2" t="e">
        <f t="shared" si="3"/>
        <v>#DIV/0!</v>
      </c>
      <c r="Y31" s="2" t="e">
        <f t="shared" si="4"/>
        <v>#DIV/0!</v>
      </c>
      <c r="Z31" s="2" t="e">
        <f t="shared" si="5"/>
        <v>#DIV/0!</v>
      </c>
      <c r="AA31" s="9">
        <f t="shared" si="6"/>
        <v>0</v>
      </c>
      <c r="AB31" s="2">
        <f t="shared" si="7"/>
        <v>0</v>
      </c>
      <c r="AC31" s="9" t="e">
        <f t="shared" si="8"/>
        <v>#DIV/0!</v>
      </c>
      <c r="AD31" s="2" t="e">
        <f t="shared" si="9"/>
        <v>#DIV/0!</v>
      </c>
      <c r="AE31" s="2" t="e">
        <f t="shared" si="12"/>
        <v>#DIV/0!</v>
      </c>
      <c r="AF31" s="2" t="e">
        <f t="shared" si="13"/>
        <v>#DIV/0!</v>
      </c>
      <c r="AG31" s="2"/>
      <c r="AH31" s="1" t="str">
        <f t="shared" si="14"/>
        <v/>
      </c>
      <c r="AI31" s="21" t="str">
        <f t="shared" si="15"/>
        <v/>
      </c>
      <c r="AK31" s="1" t="str">
        <f t="shared" si="16"/>
        <v/>
      </c>
      <c r="AL31" s="21" t="str">
        <f t="shared" si="17"/>
        <v/>
      </c>
      <c r="AM31" s="35" t="str">
        <f t="shared" si="18"/>
        <v/>
      </c>
      <c r="AN31" s="35" t="str">
        <f t="shared" si="19"/>
        <v/>
      </c>
    </row>
    <row r="32" spans="1:40" x14ac:dyDescent="0.25">
      <c r="A32" s="13" t="str">
        <f t="shared" si="23"/>
        <v>PermissionModel</v>
      </c>
      <c r="B32" s="13" t="s">
        <v>69</v>
      </c>
      <c r="C32" s="6">
        <v>516</v>
      </c>
      <c r="D32" s="7">
        <v>516</v>
      </c>
      <c r="E32" s="7">
        <v>687</v>
      </c>
      <c r="F32" s="7">
        <v>508</v>
      </c>
      <c r="G32" s="7">
        <v>377</v>
      </c>
      <c r="H32" s="7">
        <v>704</v>
      </c>
      <c r="I32" s="7">
        <v>547</v>
      </c>
      <c r="J32" s="7">
        <v>437</v>
      </c>
      <c r="K32" s="8">
        <v>703</v>
      </c>
      <c r="L32" s="7">
        <v>812</v>
      </c>
      <c r="M32" s="7">
        <v>823</v>
      </c>
      <c r="N32" s="7">
        <v>819</v>
      </c>
      <c r="O32" s="16">
        <v>1</v>
      </c>
      <c r="P32" s="17">
        <v>1</v>
      </c>
      <c r="Q32" s="20">
        <v>1</v>
      </c>
      <c r="R32" s="20">
        <v>0</v>
      </c>
      <c r="T32" s="20">
        <f t="shared" si="11"/>
        <v>0</v>
      </c>
      <c r="U32" s="10">
        <f t="shared" si="0"/>
        <v>523.66666666666663</v>
      </c>
      <c r="V32" s="9">
        <f t="shared" si="1"/>
        <v>443.33333333333331</v>
      </c>
      <c r="W32" s="9">
        <f t="shared" si="2"/>
        <v>698</v>
      </c>
      <c r="X32" s="2">
        <f t="shared" si="3"/>
        <v>20.599352740640501</v>
      </c>
      <c r="Y32" s="2">
        <f t="shared" si="4"/>
        <v>69.716090921202067</v>
      </c>
      <c r="Z32" s="2">
        <f t="shared" si="5"/>
        <v>9.5393920141694561</v>
      </c>
      <c r="AA32" s="9">
        <f t="shared" si="6"/>
        <v>1665</v>
      </c>
      <c r="AB32" s="2">
        <f t="shared" si="7"/>
        <v>67.734776887504395</v>
      </c>
      <c r="AC32" s="9">
        <f t="shared" si="8"/>
        <v>818</v>
      </c>
      <c r="AD32" s="2">
        <f t="shared" si="9"/>
        <v>5.5677643628300215</v>
      </c>
      <c r="AE32" s="2">
        <f t="shared" si="12"/>
        <v>294.33333333333337</v>
      </c>
      <c r="AF32" s="2">
        <f t="shared" si="13"/>
        <v>1141.3333333333333</v>
      </c>
      <c r="AG32" s="2"/>
      <c r="AH32" s="1">
        <f t="shared" si="14"/>
        <v>847</v>
      </c>
      <c r="AI32" s="21">
        <f t="shared" si="15"/>
        <v>2.0354523227383865</v>
      </c>
      <c r="AK32" s="1">
        <f t="shared" si="16"/>
        <v>846.99999999999989</v>
      </c>
      <c r="AL32" s="21">
        <f t="shared" si="17"/>
        <v>3.8776896942242347</v>
      </c>
      <c r="AM32" s="35">
        <f t="shared" si="18"/>
        <v>0.38843457943925236</v>
      </c>
      <c r="AN32" s="35">
        <f t="shared" si="19"/>
        <v>0.6115654205607477</v>
      </c>
    </row>
    <row r="33" spans="1:40" x14ac:dyDescent="0.25">
      <c r="A33" s="13" t="str">
        <f t="shared" si="23"/>
        <v>PermissionModel</v>
      </c>
      <c r="B33" s="13" t="s">
        <v>70</v>
      </c>
      <c r="C33" s="6">
        <v>547</v>
      </c>
      <c r="D33" s="7">
        <v>375</v>
      </c>
      <c r="E33" s="7">
        <v>828</v>
      </c>
      <c r="F33" s="7">
        <v>531</v>
      </c>
      <c r="G33" s="7">
        <v>390</v>
      </c>
      <c r="H33" s="7">
        <v>844</v>
      </c>
      <c r="I33" s="7">
        <v>532</v>
      </c>
      <c r="J33" s="7">
        <v>407</v>
      </c>
      <c r="K33" s="8">
        <v>828</v>
      </c>
      <c r="L33" s="7">
        <v>1234</v>
      </c>
      <c r="M33" s="7">
        <v>1234</v>
      </c>
      <c r="N33" s="7">
        <v>1219</v>
      </c>
      <c r="O33" s="16">
        <v>0</v>
      </c>
      <c r="P33" s="17">
        <v>1</v>
      </c>
      <c r="Q33" s="20">
        <v>1</v>
      </c>
      <c r="R33" s="20">
        <v>0</v>
      </c>
      <c r="S33" s="15" t="s">
        <v>71</v>
      </c>
      <c r="T33" s="20">
        <f t="shared" si="11"/>
        <v>1</v>
      </c>
      <c r="U33" s="10">
        <f t="shared" si="0"/>
        <v>536.66666666666663</v>
      </c>
      <c r="V33" s="9">
        <f t="shared" si="1"/>
        <v>390.66666666666669</v>
      </c>
      <c r="W33" s="9">
        <f t="shared" si="2"/>
        <v>833.33333333333337</v>
      </c>
      <c r="X33" s="2">
        <f t="shared" si="3"/>
        <v>8.9628864398325021</v>
      </c>
      <c r="Y33" s="2">
        <f t="shared" si="4"/>
        <v>16.010413278030438</v>
      </c>
      <c r="Z33" s="2">
        <f t="shared" si="5"/>
        <v>9.2376043070340135</v>
      </c>
      <c r="AA33" s="9">
        <f t="shared" si="6"/>
        <v>1760.6666666666667</v>
      </c>
      <c r="AB33" s="2">
        <f t="shared" si="7"/>
        <v>9.2915732431775684</v>
      </c>
      <c r="AC33" s="9">
        <f t="shared" si="8"/>
        <v>1229</v>
      </c>
      <c r="AD33" s="2">
        <f t="shared" si="9"/>
        <v>8.6602540378443873</v>
      </c>
      <c r="AE33" s="2">
        <f t="shared" si="12"/>
        <v>692.33333333333337</v>
      </c>
      <c r="AF33" s="2">
        <f t="shared" si="13"/>
        <v>1224</v>
      </c>
      <c r="AG33" s="2"/>
      <c r="AH33" s="1">
        <f t="shared" si="14"/>
        <v>531.66666666666674</v>
      </c>
      <c r="AI33" s="21">
        <f t="shared" si="15"/>
        <v>1.4326010306482235</v>
      </c>
      <c r="AK33" s="1">
        <f t="shared" si="16"/>
        <v>531.66666666666663</v>
      </c>
      <c r="AL33" s="21">
        <f t="shared" si="17"/>
        <v>1.7679345209436688</v>
      </c>
      <c r="AM33" s="35">
        <f t="shared" si="18"/>
        <v>0.31917211328976036</v>
      </c>
      <c r="AN33" s="35">
        <f t="shared" si="19"/>
        <v>0.68082788671023964</v>
      </c>
    </row>
    <row r="34" spans="1:40" x14ac:dyDescent="0.25">
      <c r="A34" s="13" t="str">
        <f t="shared" si="23"/>
        <v>PermissionModel</v>
      </c>
      <c r="B34" s="13" t="s">
        <v>72</v>
      </c>
      <c r="C34" s="6">
        <v>531</v>
      </c>
      <c r="D34" s="7">
        <v>359</v>
      </c>
      <c r="E34" s="7">
        <v>703</v>
      </c>
      <c r="F34" s="7">
        <v>516</v>
      </c>
      <c r="G34" s="7">
        <v>344</v>
      </c>
      <c r="H34" s="7">
        <v>687</v>
      </c>
      <c r="I34" s="7">
        <v>516</v>
      </c>
      <c r="J34" s="7">
        <v>359</v>
      </c>
      <c r="K34" s="8">
        <v>688</v>
      </c>
      <c r="L34" s="7">
        <v>937</v>
      </c>
      <c r="M34" s="7">
        <v>906</v>
      </c>
      <c r="N34" s="7">
        <v>906</v>
      </c>
      <c r="O34" s="16">
        <v>1</v>
      </c>
      <c r="P34" s="17">
        <v>1</v>
      </c>
      <c r="Q34" s="20">
        <v>1</v>
      </c>
      <c r="R34" s="20">
        <v>0</v>
      </c>
      <c r="T34" s="20">
        <f t="shared" si="11"/>
        <v>0</v>
      </c>
      <c r="U34" s="10">
        <f t="shared" ref="U34:U70" si="24">AVERAGE(C34,F34,I34)</f>
        <v>521</v>
      </c>
      <c r="V34" s="9">
        <f t="shared" ref="V34:V70" si="25">AVERAGE(D34,G34,J34)</f>
        <v>354</v>
      </c>
      <c r="W34" s="9">
        <f t="shared" ref="W34:W70" si="26">AVERAGE(E34,H34,K34)</f>
        <v>692.66666666666663</v>
      </c>
      <c r="X34" s="2">
        <f t="shared" ref="X34:X70" si="27">STDEVA(C34,F34,I34)</f>
        <v>8.6602540378443873</v>
      </c>
      <c r="Y34" s="2">
        <f t="shared" ref="Y34:Y70" si="28">STDEVA(D34,G34,J34)</f>
        <v>8.6602540378443873</v>
      </c>
      <c r="Z34" s="2">
        <f t="shared" ref="Z34:Z70" si="29">STDEVA(E34,H34,K34)</f>
        <v>8.9628864398325021</v>
      </c>
      <c r="AA34" s="9">
        <f t="shared" ref="AA34:AA70" si="30">AVERAGE(C34+D34+E34,F34+G34+H34,I34+J34+K34)</f>
        <v>1567.6666666666667</v>
      </c>
      <c r="AB34" s="2">
        <f t="shared" ref="AB34:AB70" si="31">STDEVA(C34+D34+E34,F34+G34+H34,I34+J34+K34)</f>
        <v>23.35237318418266</v>
      </c>
      <c r="AC34" s="9">
        <f t="shared" ref="AC34:AC70" si="32">AVERAGE(L34:N34)</f>
        <v>916.33333333333337</v>
      </c>
      <c r="AD34" s="2">
        <f t="shared" ref="AD34:AD70" si="33">STDEVA(L34:N34)</f>
        <v>17.897858344878401</v>
      </c>
      <c r="AE34" s="2">
        <f t="shared" si="12"/>
        <v>395.33333333333337</v>
      </c>
      <c r="AF34" s="2">
        <f t="shared" si="13"/>
        <v>1046.6666666666665</v>
      </c>
      <c r="AG34" s="2"/>
      <c r="AH34" s="1">
        <f t="shared" si="14"/>
        <v>651.33333333333337</v>
      </c>
      <c r="AI34" s="21">
        <f t="shared" si="15"/>
        <v>1.7108039287013459</v>
      </c>
      <c r="AK34" s="1">
        <f t="shared" si="16"/>
        <v>651.33333333333314</v>
      </c>
      <c r="AL34" s="21">
        <f t="shared" si="17"/>
        <v>2.6475548060708256</v>
      </c>
      <c r="AM34" s="35">
        <f t="shared" si="18"/>
        <v>0.33821656050955418</v>
      </c>
      <c r="AN34" s="35">
        <f t="shared" si="19"/>
        <v>0.66178343949044593</v>
      </c>
    </row>
    <row r="35" spans="1:40" x14ac:dyDescent="0.25">
      <c r="A35" s="13" t="str">
        <f t="shared" si="23"/>
        <v>PermissionModel</v>
      </c>
      <c r="B35" s="13" t="s">
        <v>73</v>
      </c>
      <c r="C35" s="6"/>
      <c r="D35" s="7"/>
      <c r="E35" s="7"/>
      <c r="F35" s="7"/>
      <c r="G35" s="7"/>
      <c r="H35" s="7"/>
      <c r="I35" s="7"/>
      <c r="J35" s="7"/>
      <c r="K35" s="8"/>
      <c r="L35" s="7"/>
      <c r="M35" s="7"/>
      <c r="N35" s="7"/>
      <c r="Q35" s="20">
        <v>0</v>
      </c>
      <c r="R35" s="20"/>
      <c r="S35" s="15" t="s">
        <v>68</v>
      </c>
      <c r="T35" s="20">
        <f t="shared" si="11"/>
        <v>0</v>
      </c>
      <c r="U35" s="10" t="e">
        <f t="shared" si="24"/>
        <v>#DIV/0!</v>
      </c>
      <c r="V35" s="9" t="e">
        <f t="shared" si="25"/>
        <v>#DIV/0!</v>
      </c>
      <c r="W35" s="9" t="e">
        <f t="shared" si="26"/>
        <v>#DIV/0!</v>
      </c>
      <c r="X35" s="2" t="e">
        <f t="shared" si="27"/>
        <v>#DIV/0!</v>
      </c>
      <c r="Y35" s="2" t="e">
        <f t="shared" si="28"/>
        <v>#DIV/0!</v>
      </c>
      <c r="Z35" s="2" t="e">
        <f t="shared" si="29"/>
        <v>#DIV/0!</v>
      </c>
      <c r="AA35" s="9">
        <f t="shared" si="30"/>
        <v>0</v>
      </c>
      <c r="AB35" s="2">
        <f t="shared" si="31"/>
        <v>0</v>
      </c>
      <c r="AC35" s="9" t="e">
        <f t="shared" si="32"/>
        <v>#DIV/0!</v>
      </c>
      <c r="AD35" s="2" t="e">
        <f t="shared" si="33"/>
        <v>#DIV/0!</v>
      </c>
      <c r="AE35" s="2" t="e">
        <f t="shared" si="12"/>
        <v>#DIV/0!</v>
      </c>
      <c r="AF35" s="2" t="e">
        <f t="shared" si="13"/>
        <v>#DIV/0!</v>
      </c>
      <c r="AG35" s="2"/>
      <c r="AH35" s="1" t="str">
        <f t="shared" si="14"/>
        <v/>
      </c>
      <c r="AI35" s="21" t="str">
        <f t="shared" si="15"/>
        <v/>
      </c>
      <c r="AK35" s="1" t="str">
        <f t="shared" si="16"/>
        <v/>
      </c>
      <c r="AL35" s="21" t="str">
        <f t="shared" si="17"/>
        <v/>
      </c>
      <c r="AM35" s="35" t="str">
        <f t="shared" si="18"/>
        <v/>
      </c>
      <c r="AN35" s="35" t="str">
        <f t="shared" si="19"/>
        <v/>
      </c>
    </row>
    <row r="36" spans="1:40" x14ac:dyDescent="0.25">
      <c r="A36" s="13" t="s">
        <v>74</v>
      </c>
      <c r="B36" s="13" t="s">
        <v>75</v>
      </c>
      <c r="C36" s="6">
        <v>609</v>
      </c>
      <c r="D36" s="7">
        <v>359</v>
      </c>
      <c r="E36" s="7">
        <v>719</v>
      </c>
      <c r="F36" s="7">
        <v>578</v>
      </c>
      <c r="G36" s="7">
        <v>359</v>
      </c>
      <c r="H36" s="7">
        <v>734</v>
      </c>
      <c r="I36" s="7">
        <v>578</v>
      </c>
      <c r="J36" s="7">
        <v>359</v>
      </c>
      <c r="K36" s="8">
        <v>735</v>
      </c>
      <c r="L36" s="7">
        <v>1485</v>
      </c>
      <c r="M36" s="7">
        <v>1484</v>
      </c>
      <c r="N36" s="7">
        <v>1469</v>
      </c>
      <c r="O36" s="16">
        <v>1</v>
      </c>
      <c r="P36" s="17">
        <v>1</v>
      </c>
      <c r="Q36" s="20">
        <v>1</v>
      </c>
      <c r="R36" s="20">
        <v>0</v>
      </c>
      <c r="T36" s="20">
        <f t="shared" si="11"/>
        <v>0</v>
      </c>
      <c r="U36" s="10">
        <f t="shared" si="24"/>
        <v>588.33333333333337</v>
      </c>
      <c r="V36" s="9">
        <f t="shared" si="25"/>
        <v>359</v>
      </c>
      <c r="W36" s="9">
        <f t="shared" si="26"/>
        <v>729.33333333333337</v>
      </c>
      <c r="X36" s="2">
        <f t="shared" si="27"/>
        <v>17.897858344878401</v>
      </c>
      <c r="Y36" s="2">
        <f t="shared" si="28"/>
        <v>0</v>
      </c>
      <c r="Z36" s="2">
        <f t="shared" si="29"/>
        <v>8.9628864398325021</v>
      </c>
      <c r="AA36" s="9">
        <f t="shared" si="30"/>
        <v>1676.6666666666667</v>
      </c>
      <c r="AB36" s="2">
        <f t="shared" si="31"/>
        <v>8.9628864398325021</v>
      </c>
      <c r="AC36" s="9">
        <f t="shared" si="32"/>
        <v>1479.3333333333333</v>
      </c>
      <c r="AD36" s="2">
        <f t="shared" si="33"/>
        <v>8.9628864398325021</v>
      </c>
      <c r="AE36" s="2">
        <f t="shared" si="12"/>
        <v>890.99999999999989</v>
      </c>
      <c r="AF36" s="2">
        <f t="shared" si="13"/>
        <v>1088.3333333333335</v>
      </c>
      <c r="AG36" s="2"/>
      <c r="AH36" s="1">
        <f t="shared" si="14"/>
        <v>197.33333333333348</v>
      </c>
      <c r="AI36" s="21">
        <f t="shared" si="15"/>
        <v>1.1333934204596667</v>
      </c>
      <c r="AK36" s="1">
        <f t="shared" si="16"/>
        <v>197.3333333333336</v>
      </c>
      <c r="AL36" s="21">
        <f t="shared" si="17"/>
        <v>1.2214739992517774</v>
      </c>
      <c r="AM36" s="35">
        <f t="shared" si="18"/>
        <v>0.32986217457886674</v>
      </c>
      <c r="AN36" s="35">
        <f t="shared" si="19"/>
        <v>0.6701378254211332</v>
      </c>
    </row>
    <row r="37" spans="1:40" x14ac:dyDescent="0.25">
      <c r="A37" s="13" t="str">
        <f>A$36</f>
        <v>Heaps</v>
      </c>
      <c r="B37" s="13" t="s">
        <v>76</v>
      </c>
      <c r="C37" s="6">
        <v>551</v>
      </c>
      <c r="D37" s="7">
        <v>322</v>
      </c>
      <c r="E37" s="7">
        <v>513</v>
      </c>
      <c r="F37" s="7">
        <v>609</v>
      </c>
      <c r="G37" s="7">
        <v>343</v>
      </c>
      <c r="H37" s="7">
        <v>531</v>
      </c>
      <c r="I37" s="7">
        <v>579</v>
      </c>
      <c r="J37" s="7">
        <v>343</v>
      </c>
      <c r="K37" s="8">
        <v>500</v>
      </c>
      <c r="L37" s="7">
        <v>1125</v>
      </c>
      <c r="M37" s="7">
        <v>1147</v>
      </c>
      <c r="N37" s="7">
        <v>1145</v>
      </c>
      <c r="O37" s="16">
        <v>0</v>
      </c>
      <c r="P37" s="17">
        <v>1</v>
      </c>
      <c r="Q37" s="20">
        <v>1</v>
      </c>
      <c r="R37" s="20">
        <v>0</v>
      </c>
      <c r="S37" s="15" t="s">
        <v>77</v>
      </c>
      <c r="T37" s="20">
        <f t="shared" si="11"/>
        <v>1</v>
      </c>
      <c r="U37" s="10">
        <f t="shared" si="24"/>
        <v>579.66666666666663</v>
      </c>
      <c r="V37" s="9">
        <f t="shared" si="25"/>
        <v>336</v>
      </c>
      <c r="W37" s="9">
        <f t="shared" si="26"/>
        <v>514.66666666666663</v>
      </c>
      <c r="X37" s="2">
        <f t="shared" si="27"/>
        <v>29.005746557076122</v>
      </c>
      <c r="Y37" s="2">
        <f t="shared" si="28"/>
        <v>12.124355652982141</v>
      </c>
      <c r="Z37" s="2">
        <f t="shared" si="29"/>
        <v>15.56705923844749</v>
      </c>
      <c r="AA37" s="9">
        <f t="shared" si="30"/>
        <v>1430.3333333333333</v>
      </c>
      <c r="AB37" s="2">
        <f t="shared" si="31"/>
        <v>49.034001808269061</v>
      </c>
      <c r="AC37" s="9">
        <f t="shared" si="32"/>
        <v>1139</v>
      </c>
      <c r="AD37" s="2">
        <f t="shared" si="33"/>
        <v>12.165525060596439</v>
      </c>
      <c r="AE37" s="2">
        <f t="shared" si="12"/>
        <v>559.33333333333337</v>
      </c>
      <c r="AF37" s="2">
        <f t="shared" si="13"/>
        <v>850.66666666666663</v>
      </c>
      <c r="AG37" s="2"/>
      <c r="AH37" s="1">
        <f t="shared" si="14"/>
        <v>291.33333333333326</v>
      </c>
      <c r="AI37" s="21">
        <f t="shared" si="15"/>
        <v>1.2557799239098624</v>
      </c>
      <c r="AK37" s="1">
        <f t="shared" si="16"/>
        <v>291.33333333333326</v>
      </c>
      <c r="AL37" s="21">
        <f t="shared" si="17"/>
        <v>1.5208581644815256</v>
      </c>
      <c r="AM37" s="35">
        <f t="shared" si="18"/>
        <v>0.39498432601880878</v>
      </c>
      <c r="AN37" s="35">
        <f t="shared" si="19"/>
        <v>0.60501567398119116</v>
      </c>
    </row>
    <row r="38" spans="1:40" x14ac:dyDescent="0.25">
      <c r="A38" s="13" t="str">
        <f t="shared" ref="A38:A50" si="34">A$36</f>
        <v>Heaps</v>
      </c>
      <c r="B38" s="13" t="s">
        <v>78</v>
      </c>
      <c r="C38" s="6">
        <v>453</v>
      </c>
      <c r="D38" s="7">
        <v>266</v>
      </c>
      <c r="E38" s="7">
        <v>328</v>
      </c>
      <c r="F38" s="7">
        <v>453</v>
      </c>
      <c r="G38" s="7">
        <v>250</v>
      </c>
      <c r="H38" s="7">
        <v>328</v>
      </c>
      <c r="I38" s="7">
        <v>469</v>
      </c>
      <c r="J38" s="7">
        <v>250</v>
      </c>
      <c r="K38" s="8">
        <v>312</v>
      </c>
      <c r="L38" s="7">
        <v>656</v>
      </c>
      <c r="M38" s="7">
        <v>688</v>
      </c>
      <c r="N38" s="7">
        <v>672</v>
      </c>
      <c r="O38" s="16">
        <v>1</v>
      </c>
      <c r="P38" s="17">
        <v>1</v>
      </c>
      <c r="Q38" s="20">
        <v>1</v>
      </c>
      <c r="R38" s="20">
        <v>0</v>
      </c>
      <c r="T38" s="20">
        <f t="shared" si="11"/>
        <v>0</v>
      </c>
      <c r="U38" s="10">
        <f t="shared" si="24"/>
        <v>458.33333333333331</v>
      </c>
      <c r="V38" s="9">
        <f t="shared" si="25"/>
        <v>255.33333333333334</v>
      </c>
      <c r="W38" s="9">
        <f t="shared" si="26"/>
        <v>322.66666666666669</v>
      </c>
      <c r="X38" s="2">
        <f t="shared" si="27"/>
        <v>9.2376043070340135</v>
      </c>
      <c r="Y38" s="2">
        <f t="shared" si="28"/>
        <v>9.2376043070340117</v>
      </c>
      <c r="Z38" s="2">
        <f t="shared" si="29"/>
        <v>9.2376043070340135</v>
      </c>
      <c r="AA38" s="9">
        <f t="shared" si="30"/>
        <v>1036.3333333333333</v>
      </c>
      <c r="AB38" s="2">
        <f t="shared" si="31"/>
        <v>9.2376043070340117</v>
      </c>
      <c r="AC38" s="9">
        <f t="shared" si="32"/>
        <v>672</v>
      </c>
      <c r="AD38" s="2">
        <f t="shared" si="33"/>
        <v>16</v>
      </c>
      <c r="AE38" s="2">
        <f t="shared" si="12"/>
        <v>213.66666666666669</v>
      </c>
      <c r="AF38" s="2">
        <f t="shared" si="13"/>
        <v>578</v>
      </c>
      <c r="AG38" s="2"/>
      <c r="AH38" s="1">
        <f t="shared" si="14"/>
        <v>364.33333333333326</v>
      </c>
      <c r="AI38" s="21">
        <f t="shared" si="15"/>
        <v>1.5421626984126984</v>
      </c>
      <c r="AK38" s="1">
        <f t="shared" si="16"/>
        <v>364.33333333333331</v>
      </c>
      <c r="AL38" s="21">
        <f t="shared" si="17"/>
        <v>2.705148205928237</v>
      </c>
      <c r="AM38" s="35">
        <f t="shared" si="18"/>
        <v>0.4417531718569781</v>
      </c>
      <c r="AN38" s="35">
        <f t="shared" si="19"/>
        <v>0.55824682814302196</v>
      </c>
    </row>
    <row r="39" spans="1:40" x14ac:dyDescent="0.25">
      <c r="A39" s="13" t="str">
        <f t="shared" si="34"/>
        <v>Heaps</v>
      </c>
      <c r="B39" s="13" t="s">
        <v>79</v>
      </c>
      <c r="C39" s="6">
        <v>478</v>
      </c>
      <c r="D39" s="7">
        <v>277</v>
      </c>
      <c r="E39" s="7">
        <v>474</v>
      </c>
      <c r="F39" s="7">
        <v>475</v>
      </c>
      <c r="G39" s="7">
        <v>274</v>
      </c>
      <c r="H39" s="7">
        <v>473</v>
      </c>
      <c r="I39" s="7">
        <v>476</v>
      </c>
      <c r="J39" s="7">
        <v>278</v>
      </c>
      <c r="K39" s="8">
        <v>488</v>
      </c>
      <c r="L39" s="7">
        <v>814</v>
      </c>
      <c r="M39" s="7">
        <v>837</v>
      </c>
      <c r="N39" s="7">
        <v>827</v>
      </c>
      <c r="O39" s="16">
        <v>0</v>
      </c>
      <c r="P39" s="17">
        <v>1</v>
      </c>
      <c r="Q39" s="20">
        <v>1</v>
      </c>
      <c r="R39" s="20">
        <v>0</v>
      </c>
      <c r="S39" s="15" t="s">
        <v>91</v>
      </c>
      <c r="T39" s="20">
        <f t="shared" si="11"/>
        <v>1</v>
      </c>
      <c r="U39" s="10">
        <f t="shared" si="24"/>
        <v>476.33333333333331</v>
      </c>
      <c r="V39" s="9">
        <f t="shared" si="25"/>
        <v>276.33333333333331</v>
      </c>
      <c r="W39" s="9">
        <f t="shared" si="26"/>
        <v>478.33333333333331</v>
      </c>
      <c r="X39" s="2">
        <f t="shared" si="27"/>
        <v>1.5275252316519465</v>
      </c>
      <c r="Y39" s="2">
        <f t="shared" si="28"/>
        <v>2.0816659994661326</v>
      </c>
      <c r="Z39" s="2">
        <f t="shared" si="29"/>
        <v>8.3864970836060841</v>
      </c>
      <c r="AA39" s="9">
        <f t="shared" si="30"/>
        <v>1231</v>
      </c>
      <c r="AB39" s="2">
        <f t="shared" si="31"/>
        <v>10.148891565092219</v>
      </c>
      <c r="AC39" s="9">
        <f t="shared" si="32"/>
        <v>826</v>
      </c>
      <c r="AD39" s="2">
        <f t="shared" si="33"/>
        <v>11.532562594670797</v>
      </c>
      <c r="AE39" s="2">
        <f t="shared" si="12"/>
        <v>349.66666666666669</v>
      </c>
      <c r="AF39" s="2">
        <f t="shared" si="13"/>
        <v>754.66666666666663</v>
      </c>
      <c r="AG39" s="2"/>
      <c r="AH39" s="1">
        <f t="shared" si="14"/>
        <v>405</v>
      </c>
      <c r="AI39" s="21">
        <f t="shared" si="15"/>
        <v>1.4903147699757868</v>
      </c>
      <c r="AK39" s="1">
        <f t="shared" si="16"/>
        <v>404.99999999999994</v>
      </c>
      <c r="AL39" s="21">
        <f t="shared" si="17"/>
        <v>2.1582459485224019</v>
      </c>
      <c r="AM39" s="35">
        <f t="shared" si="18"/>
        <v>0.36616607773851589</v>
      </c>
      <c r="AN39" s="35">
        <f t="shared" si="19"/>
        <v>0.63383392226148405</v>
      </c>
    </row>
    <row r="40" spans="1:40" x14ac:dyDescent="0.25">
      <c r="A40" s="13" t="str">
        <f t="shared" si="34"/>
        <v>Heaps</v>
      </c>
      <c r="B40" s="13" t="s">
        <v>80</v>
      </c>
      <c r="C40" s="6">
        <v>477</v>
      </c>
      <c r="D40" s="7">
        <v>316</v>
      </c>
      <c r="E40" s="7">
        <v>418</v>
      </c>
      <c r="F40" s="7">
        <v>500</v>
      </c>
      <c r="G40" s="7">
        <v>297</v>
      </c>
      <c r="H40" s="7">
        <v>422</v>
      </c>
      <c r="I40" s="7">
        <v>485</v>
      </c>
      <c r="J40" s="7">
        <v>297</v>
      </c>
      <c r="K40" s="8">
        <v>406</v>
      </c>
      <c r="L40" s="7">
        <v>766</v>
      </c>
      <c r="M40" s="7">
        <v>765</v>
      </c>
      <c r="N40" s="7">
        <v>766</v>
      </c>
      <c r="O40" s="16">
        <v>1</v>
      </c>
      <c r="P40" s="17">
        <v>1</v>
      </c>
      <c r="Q40" s="20">
        <v>1</v>
      </c>
      <c r="R40" s="20">
        <v>0</v>
      </c>
      <c r="T40" s="20">
        <f t="shared" si="11"/>
        <v>0</v>
      </c>
      <c r="U40" s="10">
        <f t="shared" si="24"/>
        <v>487.33333333333331</v>
      </c>
      <c r="V40" s="9">
        <f t="shared" si="25"/>
        <v>303.33333333333331</v>
      </c>
      <c r="W40" s="9">
        <f t="shared" si="26"/>
        <v>415.33333333333331</v>
      </c>
      <c r="X40" s="2">
        <f t="shared" si="27"/>
        <v>11.676186592091328</v>
      </c>
      <c r="Y40" s="2">
        <f t="shared" si="28"/>
        <v>10.969655114602888</v>
      </c>
      <c r="Z40" s="2">
        <f t="shared" si="29"/>
        <v>8.3266639978645323</v>
      </c>
      <c r="AA40" s="9">
        <f t="shared" si="30"/>
        <v>1206</v>
      </c>
      <c r="AB40" s="2">
        <f t="shared" si="31"/>
        <v>16.093476939431081</v>
      </c>
      <c r="AC40" s="9">
        <f t="shared" si="32"/>
        <v>765.66666666666663</v>
      </c>
      <c r="AD40" s="2">
        <f t="shared" si="33"/>
        <v>0.57735026918962573</v>
      </c>
      <c r="AE40" s="2">
        <f t="shared" si="12"/>
        <v>278.33333333333331</v>
      </c>
      <c r="AF40" s="2">
        <f t="shared" si="13"/>
        <v>718.66666666666663</v>
      </c>
      <c r="AG40" s="2"/>
      <c r="AH40" s="1">
        <f t="shared" si="14"/>
        <v>440.33333333333337</v>
      </c>
      <c r="AI40" s="21">
        <f t="shared" si="15"/>
        <v>1.5750979538528516</v>
      </c>
      <c r="AK40" s="1">
        <f t="shared" si="16"/>
        <v>440.33333333333331</v>
      </c>
      <c r="AL40" s="21">
        <f t="shared" si="17"/>
        <v>2.5820359281437124</v>
      </c>
      <c r="AM40" s="35">
        <f t="shared" si="18"/>
        <v>0.42207792207792205</v>
      </c>
      <c r="AN40" s="35">
        <f t="shared" si="19"/>
        <v>0.57792207792207795</v>
      </c>
    </row>
    <row r="41" spans="1:40" x14ac:dyDescent="0.25">
      <c r="A41" s="13" t="str">
        <f t="shared" si="34"/>
        <v>Heaps</v>
      </c>
      <c r="B41" s="13" t="s">
        <v>81</v>
      </c>
      <c r="C41" s="6">
        <v>282</v>
      </c>
      <c r="D41" s="7">
        <v>109</v>
      </c>
      <c r="E41" s="7">
        <v>94</v>
      </c>
      <c r="F41" s="7">
        <v>281</v>
      </c>
      <c r="G41" s="7">
        <v>109</v>
      </c>
      <c r="H41" s="7">
        <v>94</v>
      </c>
      <c r="I41" s="7">
        <v>297</v>
      </c>
      <c r="J41" s="7">
        <v>110</v>
      </c>
      <c r="K41" s="8">
        <v>78</v>
      </c>
      <c r="L41" s="7">
        <v>484</v>
      </c>
      <c r="M41" s="7">
        <v>484</v>
      </c>
      <c r="N41" s="7">
        <v>484</v>
      </c>
      <c r="O41" s="16">
        <v>1</v>
      </c>
      <c r="P41" s="17">
        <v>1</v>
      </c>
      <c r="Q41" s="20">
        <v>1</v>
      </c>
      <c r="R41" s="20">
        <v>0</v>
      </c>
      <c r="T41" s="20">
        <f t="shared" si="11"/>
        <v>0</v>
      </c>
      <c r="U41" s="10">
        <f t="shared" si="24"/>
        <v>286.66666666666669</v>
      </c>
      <c r="V41" s="9">
        <f t="shared" si="25"/>
        <v>109.33333333333333</v>
      </c>
      <c r="W41" s="9">
        <f t="shared" si="26"/>
        <v>88.666666666666671</v>
      </c>
      <c r="X41" s="2">
        <f t="shared" si="27"/>
        <v>8.9628864398325021</v>
      </c>
      <c r="Y41" s="2">
        <f t="shared" si="28"/>
        <v>0.57735026918962573</v>
      </c>
      <c r="Z41" s="2">
        <f t="shared" si="29"/>
        <v>9.2376043070340135</v>
      </c>
      <c r="AA41" s="9">
        <f t="shared" si="30"/>
        <v>484.66666666666669</v>
      </c>
      <c r="AB41" s="2">
        <f t="shared" si="31"/>
        <v>0.57735026918962584</v>
      </c>
      <c r="AC41" s="9">
        <f t="shared" si="32"/>
        <v>484</v>
      </c>
      <c r="AD41" s="2">
        <f t="shared" si="33"/>
        <v>0</v>
      </c>
      <c r="AE41" s="2">
        <f t="shared" si="12"/>
        <v>197.33333333333331</v>
      </c>
      <c r="AF41" s="2">
        <f t="shared" si="13"/>
        <v>198</v>
      </c>
      <c r="AG41" s="2"/>
      <c r="AH41" s="1">
        <f t="shared" si="14"/>
        <v>0.66666666666668561</v>
      </c>
      <c r="AI41" s="21">
        <f t="shared" si="15"/>
        <v>1.0013774104683195</v>
      </c>
      <c r="AK41" s="1">
        <f t="shared" si="16"/>
        <v>0.66666666666668561</v>
      </c>
      <c r="AL41" s="21">
        <f t="shared" si="17"/>
        <v>1.0033783783783785</v>
      </c>
      <c r="AM41" s="35">
        <f t="shared" si="18"/>
        <v>0.55218855218855212</v>
      </c>
      <c r="AN41" s="35">
        <f t="shared" si="19"/>
        <v>0.44781144781144783</v>
      </c>
    </row>
    <row r="42" spans="1:40" x14ac:dyDescent="0.25">
      <c r="A42" s="13" t="str">
        <f t="shared" si="34"/>
        <v>Heaps</v>
      </c>
      <c r="B42" s="13" t="s">
        <v>82</v>
      </c>
      <c r="C42" s="6">
        <v>468</v>
      </c>
      <c r="D42" s="7">
        <v>281</v>
      </c>
      <c r="E42" s="7">
        <v>438</v>
      </c>
      <c r="F42" s="7">
        <v>469</v>
      </c>
      <c r="G42" s="7">
        <v>266</v>
      </c>
      <c r="H42" s="7">
        <v>422</v>
      </c>
      <c r="I42" s="7">
        <v>516</v>
      </c>
      <c r="J42" s="7">
        <v>313</v>
      </c>
      <c r="K42" s="8">
        <v>438</v>
      </c>
      <c r="L42" s="7">
        <v>687</v>
      </c>
      <c r="M42" s="7">
        <v>719</v>
      </c>
      <c r="N42" s="7">
        <v>719</v>
      </c>
      <c r="O42" s="16">
        <v>1</v>
      </c>
      <c r="P42" s="17">
        <v>1</v>
      </c>
      <c r="Q42" s="20">
        <v>1</v>
      </c>
      <c r="R42" s="20">
        <v>0</v>
      </c>
      <c r="T42" s="20">
        <f t="shared" si="11"/>
        <v>0</v>
      </c>
      <c r="U42" s="10">
        <f t="shared" si="24"/>
        <v>484.33333333333331</v>
      </c>
      <c r="V42" s="9">
        <f t="shared" si="25"/>
        <v>286.66666666666669</v>
      </c>
      <c r="W42" s="9">
        <f t="shared" si="26"/>
        <v>432.66666666666669</v>
      </c>
      <c r="X42" s="2">
        <f t="shared" si="27"/>
        <v>27.42869543622761</v>
      </c>
      <c r="Y42" s="2">
        <f t="shared" si="28"/>
        <v>24.006943440041116</v>
      </c>
      <c r="Z42" s="2">
        <f t="shared" si="29"/>
        <v>9.2376043070340135</v>
      </c>
      <c r="AA42" s="9">
        <f t="shared" si="30"/>
        <v>1203.6666666666667</v>
      </c>
      <c r="AB42" s="2">
        <f t="shared" si="31"/>
        <v>56.862407030773269</v>
      </c>
      <c r="AC42" s="9">
        <f t="shared" si="32"/>
        <v>708.33333333333337</v>
      </c>
      <c r="AD42" s="2">
        <f t="shared" si="33"/>
        <v>18.475208614068027</v>
      </c>
      <c r="AE42" s="2">
        <f t="shared" si="12"/>
        <v>224.00000000000006</v>
      </c>
      <c r="AF42" s="2">
        <f t="shared" si="13"/>
        <v>719.33333333333337</v>
      </c>
      <c r="AG42" s="2"/>
      <c r="AH42" s="1">
        <f t="shared" si="14"/>
        <v>495.33333333333337</v>
      </c>
      <c r="AI42" s="21">
        <f t="shared" si="15"/>
        <v>1.6992941176470588</v>
      </c>
      <c r="AK42" s="1">
        <f t="shared" si="16"/>
        <v>495.33333333333331</v>
      </c>
      <c r="AL42" s="21">
        <f t="shared" si="17"/>
        <v>3.2113095238095233</v>
      </c>
      <c r="AM42" s="35">
        <f t="shared" si="18"/>
        <v>0.39851714550509731</v>
      </c>
      <c r="AN42" s="35">
        <f t="shared" si="19"/>
        <v>0.60148285449490269</v>
      </c>
    </row>
    <row r="43" spans="1:40" x14ac:dyDescent="0.25">
      <c r="A43" s="13" t="str">
        <f t="shared" si="34"/>
        <v>Heaps</v>
      </c>
      <c r="B43" s="13" t="s">
        <v>83</v>
      </c>
      <c r="C43" s="6">
        <v>454</v>
      </c>
      <c r="D43" s="7">
        <v>256</v>
      </c>
      <c r="E43" s="7">
        <v>437</v>
      </c>
      <c r="F43" s="7">
        <v>449</v>
      </c>
      <c r="G43" s="7">
        <v>257</v>
      </c>
      <c r="H43" s="7">
        <v>428</v>
      </c>
      <c r="I43" s="7">
        <v>468</v>
      </c>
      <c r="J43" s="7">
        <v>278</v>
      </c>
      <c r="K43" s="8">
        <v>427</v>
      </c>
      <c r="L43" s="7">
        <v>687</v>
      </c>
      <c r="M43" s="7">
        <v>687</v>
      </c>
      <c r="N43" s="7">
        <v>489</v>
      </c>
      <c r="O43" s="16">
        <v>1</v>
      </c>
      <c r="P43" s="17">
        <v>1</v>
      </c>
      <c r="Q43" s="20">
        <v>1</v>
      </c>
      <c r="R43" s="20">
        <v>0</v>
      </c>
      <c r="T43" s="20">
        <f t="shared" si="11"/>
        <v>0</v>
      </c>
      <c r="U43" s="10">
        <f t="shared" si="24"/>
        <v>457</v>
      </c>
      <c r="V43" s="9">
        <f t="shared" si="25"/>
        <v>263.66666666666669</v>
      </c>
      <c r="W43" s="9">
        <f t="shared" si="26"/>
        <v>430.66666666666669</v>
      </c>
      <c r="X43" s="2">
        <f t="shared" si="27"/>
        <v>9.8488578017961039</v>
      </c>
      <c r="Y43" s="2">
        <f t="shared" si="28"/>
        <v>12.423096769056148</v>
      </c>
      <c r="Z43" s="2">
        <f t="shared" si="29"/>
        <v>5.5075705472861021</v>
      </c>
      <c r="AA43" s="9">
        <f t="shared" si="30"/>
        <v>1151.3333333333333</v>
      </c>
      <c r="AB43" s="2">
        <f t="shared" si="31"/>
        <v>19.857828011475309</v>
      </c>
      <c r="AC43" s="9">
        <f t="shared" si="32"/>
        <v>621</v>
      </c>
      <c r="AD43" s="2">
        <f t="shared" si="33"/>
        <v>114.3153532995459</v>
      </c>
      <c r="AE43" s="2">
        <f t="shared" si="12"/>
        <v>164</v>
      </c>
      <c r="AF43" s="2">
        <f t="shared" si="13"/>
        <v>694.33333333333337</v>
      </c>
      <c r="AG43" s="2"/>
      <c r="AH43" s="1">
        <f t="shared" si="14"/>
        <v>530.33333333333326</v>
      </c>
      <c r="AI43" s="21">
        <f t="shared" si="15"/>
        <v>1.8539989264626944</v>
      </c>
      <c r="AK43" s="1">
        <f t="shared" si="16"/>
        <v>530.33333333333337</v>
      </c>
      <c r="AL43" s="21">
        <f t="shared" si="17"/>
        <v>4.2337398373983746</v>
      </c>
      <c r="AM43" s="35">
        <f t="shared" si="18"/>
        <v>0.37974075852136341</v>
      </c>
      <c r="AN43" s="35">
        <f t="shared" si="19"/>
        <v>0.62025924147863654</v>
      </c>
    </row>
    <row r="44" spans="1:40" x14ac:dyDescent="0.25">
      <c r="A44" s="13" t="str">
        <f t="shared" si="34"/>
        <v>Heaps</v>
      </c>
      <c r="B44" s="13" t="s">
        <v>84</v>
      </c>
      <c r="C44" s="6">
        <v>503</v>
      </c>
      <c r="D44" s="7">
        <v>388</v>
      </c>
      <c r="E44" s="7">
        <v>752</v>
      </c>
      <c r="F44" s="7">
        <v>531</v>
      </c>
      <c r="G44" s="7">
        <v>391</v>
      </c>
      <c r="H44" s="7">
        <v>765</v>
      </c>
      <c r="I44" s="7">
        <v>500</v>
      </c>
      <c r="J44" s="7">
        <v>375</v>
      </c>
      <c r="K44" s="8">
        <v>766</v>
      </c>
      <c r="L44" s="7">
        <v>875</v>
      </c>
      <c r="M44" s="7">
        <v>859</v>
      </c>
      <c r="N44" s="7">
        <v>859</v>
      </c>
      <c r="O44" s="16">
        <v>1</v>
      </c>
      <c r="P44" s="17">
        <v>1</v>
      </c>
      <c r="Q44" s="20">
        <v>1</v>
      </c>
      <c r="R44" s="20">
        <v>0</v>
      </c>
      <c r="T44" s="20">
        <f t="shared" si="11"/>
        <v>0</v>
      </c>
      <c r="U44" s="10">
        <f t="shared" si="24"/>
        <v>511.33333333333331</v>
      </c>
      <c r="V44" s="9">
        <f t="shared" si="25"/>
        <v>384.66666666666669</v>
      </c>
      <c r="W44" s="9">
        <f t="shared" si="26"/>
        <v>761</v>
      </c>
      <c r="X44" s="2">
        <f t="shared" si="27"/>
        <v>17.097758137642881</v>
      </c>
      <c r="Y44" s="2">
        <f t="shared" si="28"/>
        <v>8.5049005481153834</v>
      </c>
      <c r="Z44" s="2">
        <f t="shared" si="29"/>
        <v>7.810249675906654</v>
      </c>
      <c r="AA44" s="9">
        <f t="shared" si="30"/>
        <v>1657</v>
      </c>
      <c r="AB44" s="2">
        <f t="shared" si="31"/>
        <v>26</v>
      </c>
      <c r="AC44" s="9">
        <f t="shared" si="32"/>
        <v>864.33333333333337</v>
      </c>
      <c r="AD44" s="2">
        <f t="shared" si="33"/>
        <v>9.2376043070340135</v>
      </c>
      <c r="AE44" s="2">
        <f t="shared" si="12"/>
        <v>353.00000000000006</v>
      </c>
      <c r="AF44" s="2">
        <f t="shared" si="13"/>
        <v>1145.6666666666667</v>
      </c>
      <c r="AG44" s="2"/>
      <c r="AH44" s="1">
        <f t="shared" si="14"/>
        <v>792.66666666666663</v>
      </c>
      <c r="AI44" s="21">
        <f t="shared" si="15"/>
        <v>1.9170844581565754</v>
      </c>
      <c r="AK44" s="1">
        <f t="shared" si="16"/>
        <v>792.66666666666674</v>
      </c>
      <c r="AL44" s="21">
        <f t="shared" si="17"/>
        <v>3.2455146364494802</v>
      </c>
      <c r="AM44" s="35">
        <f t="shared" si="18"/>
        <v>0.33575792842595287</v>
      </c>
      <c r="AN44" s="35">
        <f t="shared" si="19"/>
        <v>0.66424207157404713</v>
      </c>
    </row>
    <row r="45" spans="1:40" x14ac:dyDescent="0.25">
      <c r="A45" s="13" t="str">
        <f t="shared" si="34"/>
        <v>Heaps</v>
      </c>
      <c r="B45" s="13" t="s">
        <v>85</v>
      </c>
      <c r="C45" s="6">
        <v>514</v>
      </c>
      <c r="D45" s="7">
        <v>403</v>
      </c>
      <c r="E45" s="7">
        <v>889</v>
      </c>
      <c r="F45" s="7">
        <v>505</v>
      </c>
      <c r="G45" s="7">
        <v>386</v>
      </c>
      <c r="H45" s="7">
        <v>871</v>
      </c>
      <c r="I45" s="7">
        <v>509</v>
      </c>
      <c r="J45" s="7">
        <v>387</v>
      </c>
      <c r="K45" s="8">
        <v>867</v>
      </c>
      <c r="L45" s="7">
        <v>956</v>
      </c>
      <c r="M45" s="7">
        <v>961</v>
      </c>
      <c r="N45" s="7">
        <v>944</v>
      </c>
      <c r="O45" s="16">
        <v>1</v>
      </c>
      <c r="P45" s="17">
        <v>1</v>
      </c>
      <c r="Q45" s="20">
        <v>1</v>
      </c>
      <c r="R45" s="20">
        <v>0</v>
      </c>
      <c r="S45" s="15" t="s">
        <v>86</v>
      </c>
      <c r="T45" s="20">
        <f t="shared" si="11"/>
        <v>1</v>
      </c>
      <c r="U45" s="10">
        <f t="shared" si="24"/>
        <v>509.33333333333331</v>
      </c>
      <c r="V45" s="9">
        <f t="shared" si="25"/>
        <v>392</v>
      </c>
      <c r="W45" s="9">
        <f t="shared" si="26"/>
        <v>875.66666666666663</v>
      </c>
      <c r="X45" s="2">
        <f t="shared" si="27"/>
        <v>4.5092497528228943</v>
      </c>
      <c r="Y45" s="2">
        <f t="shared" si="28"/>
        <v>9.5393920141694561</v>
      </c>
      <c r="Z45" s="2">
        <f t="shared" si="29"/>
        <v>11.718930554164631</v>
      </c>
      <c r="AA45" s="9">
        <f t="shared" si="30"/>
        <v>1777</v>
      </c>
      <c r="AB45" s="2">
        <f t="shared" si="31"/>
        <v>25.119713374160941</v>
      </c>
      <c r="AC45" s="9">
        <f t="shared" si="32"/>
        <v>953.66666666666663</v>
      </c>
      <c r="AD45" s="2">
        <f t="shared" si="33"/>
        <v>8.7368949480541058</v>
      </c>
      <c r="AE45" s="2">
        <f t="shared" si="12"/>
        <v>444.33333333333331</v>
      </c>
      <c r="AF45" s="2">
        <f t="shared" si="13"/>
        <v>1267.6666666666665</v>
      </c>
      <c r="AG45" s="2"/>
      <c r="AH45" s="1">
        <f t="shared" si="14"/>
        <v>823.33333333333337</v>
      </c>
      <c r="AI45" s="21">
        <f t="shared" si="15"/>
        <v>1.8633344984271234</v>
      </c>
      <c r="AK45" s="1">
        <f t="shared" si="16"/>
        <v>823.33333333333326</v>
      </c>
      <c r="AL45" s="21">
        <f t="shared" si="17"/>
        <v>2.8529632408102024</v>
      </c>
      <c r="AM45" s="35">
        <f t="shared" si="18"/>
        <v>0.30922955561398902</v>
      </c>
      <c r="AN45" s="35">
        <f t="shared" si="19"/>
        <v>0.6907704443860111</v>
      </c>
    </row>
    <row r="46" spans="1:40" x14ac:dyDescent="0.25">
      <c r="A46" s="13" t="str">
        <f t="shared" si="34"/>
        <v>Heaps</v>
      </c>
      <c r="B46" s="13" t="s">
        <v>87</v>
      </c>
      <c r="C46" s="6">
        <v>453</v>
      </c>
      <c r="D46" s="7">
        <v>312</v>
      </c>
      <c r="E46" s="7">
        <v>453</v>
      </c>
      <c r="F46" s="7">
        <v>437</v>
      </c>
      <c r="G46" s="7">
        <v>296</v>
      </c>
      <c r="H46" s="7">
        <v>469</v>
      </c>
      <c r="I46" s="7">
        <v>454</v>
      </c>
      <c r="J46" s="7">
        <v>291</v>
      </c>
      <c r="K46" s="8">
        <v>484</v>
      </c>
      <c r="L46" s="7">
        <v>688</v>
      </c>
      <c r="M46" s="7">
        <v>657</v>
      </c>
      <c r="N46" s="7">
        <v>672</v>
      </c>
      <c r="O46" s="16">
        <v>1</v>
      </c>
      <c r="P46" s="17">
        <v>1</v>
      </c>
      <c r="Q46" s="20">
        <v>1</v>
      </c>
      <c r="R46" s="20">
        <v>0</v>
      </c>
      <c r="T46" s="20">
        <f t="shared" si="11"/>
        <v>0</v>
      </c>
      <c r="U46" s="10">
        <f t="shared" si="24"/>
        <v>448</v>
      </c>
      <c r="V46" s="9">
        <f t="shared" si="25"/>
        <v>299.66666666666669</v>
      </c>
      <c r="W46" s="9">
        <f t="shared" si="26"/>
        <v>468.66666666666669</v>
      </c>
      <c r="X46" s="2">
        <f t="shared" si="27"/>
        <v>9.5393920141694561</v>
      </c>
      <c r="Y46" s="2">
        <f t="shared" si="28"/>
        <v>10.969655114602888</v>
      </c>
      <c r="Z46" s="2">
        <f t="shared" si="29"/>
        <v>15.50268793897798</v>
      </c>
      <c r="AA46" s="9">
        <f t="shared" si="30"/>
        <v>1216.3333333333333</v>
      </c>
      <c r="AB46" s="2">
        <f t="shared" si="31"/>
        <v>13.576941236277534</v>
      </c>
      <c r="AC46" s="9">
        <f t="shared" si="32"/>
        <v>672.33333333333337</v>
      </c>
      <c r="AD46" s="2">
        <f t="shared" si="33"/>
        <v>15.50268793897798</v>
      </c>
      <c r="AE46" s="2">
        <f t="shared" si="12"/>
        <v>224.33333333333337</v>
      </c>
      <c r="AF46" s="2">
        <f t="shared" si="13"/>
        <v>768.33333333333337</v>
      </c>
      <c r="AG46" s="2"/>
      <c r="AH46" s="1">
        <f t="shared" si="14"/>
        <v>543.99999999999989</v>
      </c>
      <c r="AI46" s="21">
        <f t="shared" si="15"/>
        <v>1.8091224590976696</v>
      </c>
      <c r="AK46" s="1">
        <f t="shared" si="16"/>
        <v>544</v>
      </c>
      <c r="AL46" s="21">
        <f t="shared" si="17"/>
        <v>3.4249628528974734</v>
      </c>
      <c r="AM46" s="35">
        <f t="shared" si="18"/>
        <v>0.39002169197396963</v>
      </c>
      <c r="AN46" s="35">
        <f t="shared" si="19"/>
        <v>0.60997830802603037</v>
      </c>
    </row>
    <row r="47" spans="1:40" x14ac:dyDescent="0.25">
      <c r="A47" s="13" t="str">
        <f t="shared" si="34"/>
        <v>Heaps</v>
      </c>
      <c r="B47" s="13" t="s">
        <v>88</v>
      </c>
      <c r="C47" s="6">
        <v>445</v>
      </c>
      <c r="D47" s="7">
        <v>255</v>
      </c>
      <c r="E47" s="7">
        <v>327</v>
      </c>
      <c r="F47" s="7">
        <v>459</v>
      </c>
      <c r="G47" s="7">
        <v>255</v>
      </c>
      <c r="H47" s="7">
        <v>324</v>
      </c>
      <c r="I47" s="7">
        <v>444</v>
      </c>
      <c r="J47" s="7">
        <v>257</v>
      </c>
      <c r="K47" s="8">
        <v>327</v>
      </c>
      <c r="L47" s="7">
        <v>650</v>
      </c>
      <c r="M47" s="7">
        <v>662</v>
      </c>
      <c r="N47" s="7">
        <v>656</v>
      </c>
      <c r="O47" s="16">
        <v>1</v>
      </c>
      <c r="P47" s="17">
        <v>1</v>
      </c>
      <c r="Q47" s="20">
        <v>1</v>
      </c>
      <c r="R47" s="20">
        <v>0</v>
      </c>
      <c r="T47" s="20">
        <f t="shared" si="11"/>
        <v>0</v>
      </c>
      <c r="U47" s="10">
        <f t="shared" si="24"/>
        <v>449.33333333333331</v>
      </c>
      <c r="V47" s="9">
        <f t="shared" si="25"/>
        <v>255.66666666666666</v>
      </c>
      <c r="W47" s="9">
        <f t="shared" si="26"/>
        <v>326</v>
      </c>
      <c r="X47" s="2">
        <f t="shared" si="27"/>
        <v>8.3864970836060841</v>
      </c>
      <c r="Y47" s="2">
        <f t="shared" si="28"/>
        <v>1.1547005383792515</v>
      </c>
      <c r="Z47" s="2">
        <f t="shared" si="29"/>
        <v>1.7320508075688772</v>
      </c>
      <c r="AA47" s="9">
        <f t="shared" si="30"/>
        <v>1031</v>
      </c>
      <c r="AB47" s="2">
        <f t="shared" si="31"/>
        <v>6.0827625302982193</v>
      </c>
      <c r="AC47" s="9">
        <f t="shared" si="32"/>
        <v>656</v>
      </c>
      <c r="AD47" s="2">
        <f t="shared" si="33"/>
        <v>6</v>
      </c>
      <c r="AE47" s="2">
        <f t="shared" si="12"/>
        <v>206.66666666666669</v>
      </c>
      <c r="AF47" s="2">
        <f t="shared" si="13"/>
        <v>581.66666666666663</v>
      </c>
      <c r="AG47" s="2"/>
      <c r="AH47" s="1">
        <f t="shared" si="14"/>
        <v>375</v>
      </c>
      <c r="AI47" s="21">
        <f t="shared" si="15"/>
        <v>1.5716463414634145</v>
      </c>
      <c r="AK47" s="1">
        <f t="shared" si="16"/>
        <v>374.99999999999994</v>
      </c>
      <c r="AL47" s="21">
        <f t="shared" si="17"/>
        <v>2.8145161290322576</v>
      </c>
      <c r="AM47" s="35">
        <f t="shared" si="18"/>
        <v>0.43954154727793698</v>
      </c>
      <c r="AN47" s="35">
        <f t="shared" si="19"/>
        <v>0.56045845272206307</v>
      </c>
    </row>
    <row r="48" spans="1:40" x14ac:dyDescent="0.25">
      <c r="A48" s="13" t="str">
        <f t="shared" si="34"/>
        <v>Heaps</v>
      </c>
      <c r="B48" s="13" t="s">
        <v>89</v>
      </c>
      <c r="C48" s="6"/>
      <c r="D48" s="7"/>
      <c r="E48" s="7"/>
      <c r="F48" s="7"/>
      <c r="G48" s="7"/>
      <c r="H48" s="7"/>
      <c r="I48" s="7"/>
      <c r="J48" s="7"/>
      <c r="K48" s="8"/>
      <c r="L48" s="7"/>
      <c r="M48" s="7"/>
      <c r="N48" s="7"/>
      <c r="Q48" s="20">
        <v>0</v>
      </c>
      <c r="R48" s="20"/>
      <c r="S48" s="15" t="s">
        <v>68</v>
      </c>
      <c r="T48" s="20">
        <f t="shared" si="11"/>
        <v>0</v>
      </c>
      <c r="U48" s="10" t="e">
        <f t="shared" si="24"/>
        <v>#DIV/0!</v>
      </c>
      <c r="V48" s="9" t="e">
        <f t="shared" si="25"/>
        <v>#DIV/0!</v>
      </c>
      <c r="W48" s="9" t="e">
        <f t="shared" si="26"/>
        <v>#DIV/0!</v>
      </c>
      <c r="X48" s="2" t="e">
        <f t="shared" si="27"/>
        <v>#DIV/0!</v>
      </c>
      <c r="Y48" s="2" t="e">
        <f t="shared" si="28"/>
        <v>#DIV/0!</v>
      </c>
      <c r="Z48" s="2" t="e">
        <f t="shared" si="29"/>
        <v>#DIV/0!</v>
      </c>
      <c r="AA48" s="9">
        <f t="shared" si="30"/>
        <v>0</v>
      </c>
      <c r="AB48" s="2">
        <f t="shared" si="31"/>
        <v>0</v>
      </c>
      <c r="AC48" s="9" t="e">
        <f t="shared" si="32"/>
        <v>#DIV/0!</v>
      </c>
      <c r="AD48" s="2" t="e">
        <f t="shared" si="33"/>
        <v>#DIV/0!</v>
      </c>
      <c r="AE48" s="2" t="e">
        <f t="shared" si="12"/>
        <v>#DIV/0!</v>
      </c>
      <c r="AF48" s="2" t="e">
        <f t="shared" si="13"/>
        <v>#DIV/0!</v>
      </c>
      <c r="AG48" s="2"/>
      <c r="AH48" s="1" t="str">
        <f t="shared" si="14"/>
        <v/>
      </c>
      <c r="AI48" s="21" t="str">
        <f t="shared" si="15"/>
        <v/>
      </c>
      <c r="AK48" s="1" t="str">
        <f t="shared" si="16"/>
        <v/>
      </c>
      <c r="AL48" s="21" t="str">
        <f t="shared" si="17"/>
        <v/>
      </c>
      <c r="AM48" s="35" t="str">
        <f t="shared" si="18"/>
        <v/>
      </c>
      <c r="AN48" s="35" t="str">
        <f t="shared" si="19"/>
        <v/>
      </c>
    </row>
    <row r="49" spans="1:40" x14ac:dyDescent="0.25">
      <c r="A49" s="13" t="str">
        <f t="shared" si="34"/>
        <v>Heaps</v>
      </c>
      <c r="B49" s="13" t="s">
        <v>90</v>
      </c>
      <c r="C49" s="6">
        <v>478</v>
      </c>
      <c r="D49" s="7">
        <v>294</v>
      </c>
      <c r="E49" s="7">
        <v>502</v>
      </c>
      <c r="F49" s="7">
        <v>471</v>
      </c>
      <c r="G49" s="7">
        <v>295</v>
      </c>
      <c r="H49" s="7">
        <v>489</v>
      </c>
      <c r="I49" s="7">
        <v>472</v>
      </c>
      <c r="J49" s="7">
        <v>293</v>
      </c>
      <c r="K49" s="8">
        <v>491</v>
      </c>
      <c r="L49" s="7">
        <v>765</v>
      </c>
      <c r="M49" s="7">
        <v>792</v>
      </c>
      <c r="N49" s="7">
        <v>770</v>
      </c>
      <c r="O49" s="16">
        <v>1</v>
      </c>
      <c r="P49" s="17">
        <v>0</v>
      </c>
      <c r="Q49" s="20">
        <v>1</v>
      </c>
      <c r="R49" s="20">
        <v>0</v>
      </c>
      <c r="S49" s="15" t="s">
        <v>92</v>
      </c>
      <c r="T49" s="20">
        <f t="shared" si="11"/>
        <v>1</v>
      </c>
      <c r="U49" s="10">
        <f t="shared" si="24"/>
        <v>473.66666666666669</v>
      </c>
      <c r="V49" s="9">
        <f t="shared" si="25"/>
        <v>294</v>
      </c>
      <c r="W49" s="9">
        <f t="shared" si="26"/>
        <v>494</v>
      </c>
      <c r="X49" s="2">
        <f t="shared" si="27"/>
        <v>3.7859388972001828</v>
      </c>
      <c r="Y49" s="2">
        <f t="shared" si="28"/>
        <v>1</v>
      </c>
      <c r="Z49" s="2">
        <f t="shared" si="29"/>
        <v>7</v>
      </c>
      <c r="AA49" s="9">
        <f t="shared" si="30"/>
        <v>1261.6666666666667</v>
      </c>
      <c r="AB49" s="2">
        <f t="shared" si="31"/>
        <v>10.692676621563626</v>
      </c>
      <c r="AC49" s="9">
        <f t="shared" si="32"/>
        <v>775.66666666666663</v>
      </c>
      <c r="AD49" s="2">
        <f t="shared" si="33"/>
        <v>14.364307617610162</v>
      </c>
      <c r="AE49" s="2">
        <f t="shared" si="12"/>
        <v>301.99999999999994</v>
      </c>
      <c r="AF49" s="2">
        <f t="shared" si="13"/>
        <v>788</v>
      </c>
      <c r="AG49" s="2"/>
      <c r="AH49" s="1">
        <f t="shared" si="14"/>
        <v>486.00000000000011</v>
      </c>
      <c r="AI49" s="21">
        <f t="shared" si="15"/>
        <v>1.6265577997421574</v>
      </c>
      <c r="AK49" s="1">
        <f t="shared" si="16"/>
        <v>486.00000000000006</v>
      </c>
      <c r="AL49" s="21">
        <f t="shared" si="17"/>
        <v>2.6092715231788084</v>
      </c>
      <c r="AM49" s="35">
        <f t="shared" si="18"/>
        <v>0.37309644670050762</v>
      </c>
      <c r="AN49" s="35">
        <f t="shared" si="19"/>
        <v>0.62690355329949243</v>
      </c>
    </row>
    <row r="50" spans="1:40" x14ac:dyDescent="0.25">
      <c r="A50" s="13" t="str">
        <f t="shared" si="34"/>
        <v>Heaps</v>
      </c>
      <c r="B50" s="13" t="s">
        <v>93</v>
      </c>
      <c r="C50" s="6"/>
      <c r="D50" s="7"/>
      <c r="E50" s="7"/>
      <c r="F50" s="7"/>
      <c r="G50" s="7"/>
      <c r="H50" s="7"/>
      <c r="I50" s="7"/>
      <c r="J50" s="7"/>
      <c r="K50" s="8"/>
      <c r="L50" s="7"/>
      <c r="M50" s="7"/>
      <c r="N50" s="7"/>
      <c r="Q50" s="20">
        <v>0</v>
      </c>
      <c r="R50" s="20"/>
      <c r="S50" s="15" t="s">
        <v>68</v>
      </c>
      <c r="T50" s="20">
        <f t="shared" si="11"/>
        <v>0</v>
      </c>
      <c r="U50" s="10" t="e">
        <f t="shared" si="24"/>
        <v>#DIV/0!</v>
      </c>
      <c r="V50" s="9" t="e">
        <f t="shared" si="25"/>
        <v>#DIV/0!</v>
      </c>
      <c r="W50" s="9" t="e">
        <f t="shared" si="26"/>
        <v>#DIV/0!</v>
      </c>
      <c r="X50" s="2" t="e">
        <f t="shared" si="27"/>
        <v>#DIV/0!</v>
      </c>
      <c r="Y50" s="2" t="e">
        <f t="shared" si="28"/>
        <v>#DIV/0!</v>
      </c>
      <c r="Z50" s="2" t="e">
        <f t="shared" si="29"/>
        <v>#DIV/0!</v>
      </c>
      <c r="AA50" s="9">
        <f t="shared" si="30"/>
        <v>0</v>
      </c>
      <c r="AB50" s="2">
        <f t="shared" si="31"/>
        <v>0</v>
      </c>
      <c r="AC50" s="9" t="e">
        <f t="shared" si="32"/>
        <v>#DIV/0!</v>
      </c>
      <c r="AD50" s="2" t="e">
        <f t="shared" si="33"/>
        <v>#DIV/0!</v>
      </c>
      <c r="AE50" s="2" t="e">
        <f t="shared" si="12"/>
        <v>#DIV/0!</v>
      </c>
      <c r="AF50" s="2" t="e">
        <f t="shared" si="13"/>
        <v>#DIV/0!</v>
      </c>
      <c r="AG50" s="2"/>
      <c r="AH50" s="1" t="str">
        <f t="shared" si="14"/>
        <v/>
      </c>
      <c r="AI50" s="21" t="str">
        <f t="shared" si="15"/>
        <v/>
      </c>
      <c r="AK50" s="1" t="str">
        <f t="shared" si="16"/>
        <v/>
      </c>
      <c r="AL50" s="21" t="str">
        <f t="shared" si="17"/>
        <v/>
      </c>
      <c r="AM50" s="35" t="str">
        <f t="shared" si="18"/>
        <v/>
      </c>
      <c r="AN50" s="35" t="str">
        <f t="shared" si="19"/>
        <v/>
      </c>
    </row>
    <row r="51" spans="1:40" x14ac:dyDescent="0.25">
      <c r="A51" s="13" t="s">
        <v>94</v>
      </c>
      <c r="B51" s="13" t="s">
        <v>95</v>
      </c>
      <c r="C51" s="6">
        <v>516</v>
      </c>
      <c r="D51" s="7">
        <v>312</v>
      </c>
      <c r="E51" s="7">
        <v>500</v>
      </c>
      <c r="F51" s="7">
        <v>469</v>
      </c>
      <c r="G51" s="7">
        <v>313</v>
      </c>
      <c r="H51" s="7">
        <v>484</v>
      </c>
      <c r="I51" s="7">
        <v>469</v>
      </c>
      <c r="J51" s="7">
        <v>297</v>
      </c>
      <c r="K51" s="8">
        <v>485</v>
      </c>
      <c r="L51" s="7">
        <v>719</v>
      </c>
      <c r="M51" s="7">
        <v>719</v>
      </c>
      <c r="N51" s="7">
        <v>719</v>
      </c>
      <c r="O51" s="16">
        <v>1</v>
      </c>
      <c r="P51" s="17">
        <v>1</v>
      </c>
      <c r="Q51" s="20">
        <v>1</v>
      </c>
      <c r="R51" s="20">
        <v>0</v>
      </c>
      <c r="T51" s="20">
        <f t="shared" si="11"/>
        <v>0</v>
      </c>
      <c r="U51" s="10">
        <f t="shared" si="24"/>
        <v>484.66666666666669</v>
      </c>
      <c r="V51" s="9">
        <f t="shared" si="25"/>
        <v>307.33333333333331</v>
      </c>
      <c r="W51" s="9">
        <f t="shared" si="26"/>
        <v>489.66666666666669</v>
      </c>
      <c r="X51" s="2">
        <f t="shared" si="27"/>
        <v>27.135462651912412</v>
      </c>
      <c r="Y51" s="2">
        <f t="shared" si="28"/>
        <v>8.9628864398325021</v>
      </c>
      <c r="Z51" s="2">
        <f t="shared" si="29"/>
        <v>8.9628864398325021</v>
      </c>
      <c r="AA51" s="9">
        <f t="shared" si="30"/>
        <v>1281.6666666666667</v>
      </c>
      <c r="AB51" s="2">
        <f t="shared" si="31"/>
        <v>40.8207463593371</v>
      </c>
      <c r="AC51" s="9">
        <f t="shared" si="32"/>
        <v>719</v>
      </c>
      <c r="AD51" s="2">
        <f t="shared" si="33"/>
        <v>0</v>
      </c>
      <c r="AE51" s="2">
        <f t="shared" si="12"/>
        <v>234.33333333333331</v>
      </c>
      <c r="AF51" s="2">
        <f t="shared" si="13"/>
        <v>797</v>
      </c>
      <c r="AG51" s="2"/>
      <c r="AH51" s="1">
        <f t="shared" si="14"/>
        <v>562.66666666666674</v>
      </c>
      <c r="AI51" s="21">
        <f t="shared" si="15"/>
        <v>1.7825683820120539</v>
      </c>
      <c r="AK51" s="1">
        <f t="shared" si="16"/>
        <v>562.66666666666674</v>
      </c>
      <c r="AL51" s="21">
        <f t="shared" si="17"/>
        <v>3.4011379800853487</v>
      </c>
      <c r="AM51" s="35">
        <f t="shared" si="18"/>
        <v>0.38561271434546213</v>
      </c>
      <c r="AN51" s="35">
        <f t="shared" si="19"/>
        <v>0.61438728565453793</v>
      </c>
    </row>
    <row r="52" spans="1:40" x14ac:dyDescent="0.25">
      <c r="A52" s="13" t="str">
        <f>A$51</f>
        <v>Monitors</v>
      </c>
      <c r="B52" s="13" t="s">
        <v>96</v>
      </c>
      <c r="C52" s="6"/>
      <c r="D52" s="7"/>
      <c r="E52" s="7"/>
      <c r="F52" s="7"/>
      <c r="G52" s="7"/>
      <c r="H52" s="7"/>
      <c r="I52" s="7"/>
      <c r="J52" s="7"/>
      <c r="K52" s="8"/>
      <c r="L52" s="7">
        <v>579</v>
      </c>
      <c r="M52" s="7">
        <v>578</v>
      </c>
      <c r="N52" s="7">
        <v>593</v>
      </c>
      <c r="Q52" s="20">
        <v>0</v>
      </c>
      <c r="R52" s="20"/>
      <c r="S52" s="15" t="s">
        <v>97</v>
      </c>
      <c r="T52" s="20">
        <f t="shared" si="11"/>
        <v>0</v>
      </c>
      <c r="U52" s="10" t="e">
        <f t="shared" si="24"/>
        <v>#DIV/0!</v>
      </c>
      <c r="V52" s="9" t="e">
        <f t="shared" si="25"/>
        <v>#DIV/0!</v>
      </c>
      <c r="W52" s="9" t="e">
        <f t="shared" si="26"/>
        <v>#DIV/0!</v>
      </c>
      <c r="X52" s="2" t="e">
        <f t="shared" si="27"/>
        <v>#DIV/0!</v>
      </c>
      <c r="Y52" s="2" t="e">
        <f t="shared" si="28"/>
        <v>#DIV/0!</v>
      </c>
      <c r="Z52" s="2" t="e">
        <f t="shared" si="29"/>
        <v>#DIV/0!</v>
      </c>
      <c r="AA52" s="9">
        <f t="shared" si="30"/>
        <v>0</v>
      </c>
      <c r="AB52" s="2">
        <f t="shared" si="31"/>
        <v>0</v>
      </c>
      <c r="AC52" s="9">
        <f t="shared" si="32"/>
        <v>583.33333333333337</v>
      </c>
      <c r="AD52" s="2">
        <f t="shared" si="33"/>
        <v>8.3864970836060841</v>
      </c>
      <c r="AE52" s="2" t="e">
        <f t="shared" si="12"/>
        <v>#DIV/0!</v>
      </c>
      <c r="AF52" s="2" t="e">
        <f t="shared" si="13"/>
        <v>#DIV/0!</v>
      </c>
      <c r="AG52" s="2"/>
      <c r="AH52" s="1" t="str">
        <f t="shared" si="14"/>
        <v/>
      </c>
      <c r="AI52" s="21" t="str">
        <f t="shared" si="15"/>
        <v/>
      </c>
      <c r="AK52" s="1" t="str">
        <f t="shared" si="16"/>
        <v/>
      </c>
      <c r="AL52" s="21" t="str">
        <f t="shared" si="17"/>
        <v/>
      </c>
      <c r="AM52" s="35" t="str">
        <f t="shared" si="18"/>
        <v/>
      </c>
      <c r="AN52" s="35" t="str">
        <f t="shared" si="19"/>
        <v/>
      </c>
    </row>
    <row r="53" spans="1:40" x14ac:dyDescent="0.25">
      <c r="A53" s="13" t="str">
        <f t="shared" ref="A53:A59" si="35">A$51</f>
        <v>Monitors</v>
      </c>
      <c r="B53" s="13" t="s">
        <v>98</v>
      </c>
      <c r="C53" s="6"/>
      <c r="D53" s="7"/>
      <c r="E53" s="7"/>
      <c r="F53" s="7"/>
      <c r="G53" s="7"/>
      <c r="H53" s="7"/>
      <c r="I53" s="7"/>
      <c r="J53" s="7"/>
      <c r="K53" s="8"/>
      <c r="L53" s="7">
        <v>1297</v>
      </c>
      <c r="M53" s="7">
        <v>1296</v>
      </c>
      <c r="N53" s="7">
        <v>1297</v>
      </c>
      <c r="Q53" s="20">
        <v>0</v>
      </c>
      <c r="R53" s="20"/>
      <c r="S53" s="15" t="s">
        <v>99</v>
      </c>
      <c r="T53" s="20">
        <f t="shared" si="11"/>
        <v>0</v>
      </c>
      <c r="U53" s="10" t="e">
        <f t="shared" si="24"/>
        <v>#DIV/0!</v>
      </c>
      <c r="V53" s="9" t="e">
        <f t="shared" si="25"/>
        <v>#DIV/0!</v>
      </c>
      <c r="W53" s="9" t="e">
        <f t="shared" si="26"/>
        <v>#DIV/0!</v>
      </c>
      <c r="X53" s="2" t="e">
        <f t="shared" si="27"/>
        <v>#DIV/0!</v>
      </c>
      <c r="Y53" s="2" t="e">
        <f t="shared" si="28"/>
        <v>#DIV/0!</v>
      </c>
      <c r="Z53" s="2" t="e">
        <f t="shared" si="29"/>
        <v>#DIV/0!</v>
      </c>
      <c r="AA53" s="9">
        <f t="shared" si="30"/>
        <v>0</v>
      </c>
      <c r="AB53" s="2">
        <f t="shared" si="31"/>
        <v>0</v>
      </c>
      <c r="AC53" s="9">
        <f t="shared" si="32"/>
        <v>1296.6666666666667</v>
      </c>
      <c r="AD53" s="2">
        <f t="shared" si="33"/>
        <v>0.57735026918962584</v>
      </c>
      <c r="AE53" s="2" t="e">
        <f t="shared" si="12"/>
        <v>#DIV/0!</v>
      </c>
      <c r="AF53" s="2" t="e">
        <f t="shared" si="13"/>
        <v>#DIV/0!</v>
      </c>
      <c r="AG53" s="2"/>
      <c r="AH53" s="1" t="str">
        <f t="shared" si="14"/>
        <v/>
      </c>
      <c r="AI53" s="21" t="str">
        <f t="shared" si="15"/>
        <v/>
      </c>
      <c r="AK53" s="1" t="str">
        <f t="shared" si="16"/>
        <v/>
      </c>
      <c r="AL53" s="21" t="str">
        <f t="shared" si="17"/>
        <v/>
      </c>
      <c r="AM53" s="35" t="str">
        <f t="shared" si="18"/>
        <v/>
      </c>
      <c r="AN53" s="35" t="str">
        <f t="shared" si="19"/>
        <v/>
      </c>
    </row>
    <row r="54" spans="1:40" x14ac:dyDescent="0.25">
      <c r="A54" s="13" t="str">
        <f t="shared" si="35"/>
        <v>Monitors</v>
      </c>
      <c r="B54" s="13" t="s">
        <v>100</v>
      </c>
      <c r="C54" s="6"/>
      <c r="D54" s="7"/>
      <c r="E54" s="7"/>
      <c r="F54" s="7"/>
      <c r="G54" s="7"/>
      <c r="H54" s="7"/>
      <c r="I54" s="7"/>
      <c r="J54" s="7"/>
      <c r="K54" s="8"/>
      <c r="L54" s="7">
        <v>640</v>
      </c>
      <c r="M54" s="7">
        <v>641</v>
      </c>
      <c r="N54" s="7">
        <v>656</v>
      </c>
      <c r="Q54" s="20">
        <v>0</v>
      </c>
      <c r="R54" s="20"/>
      <c r="S54" s="15" t="s">
        <v>99</v>
      </c>
      <c r="T54" s="20">
        <f t="shared" si="11"/>
        <v>0</v>
      </c>
      <c r="U54" s="10" t="e">
        <f t="shared" si="24"/>
        <v>#DIV/0!</v>
      </c>
      <c r="V54" s="9" t="e">
        <f t="shared" si="25"/>
        <v>#DIV/0!</v>
      </c>
      <c r="W54" s="9" t="e">
        <f t="shared" si="26"/>
        <v>#DIV/0!</v>
      </c>
      <c r="X54" s="2" t="e">
        <f t="shared" si="27"/>
        <v>#DIV/0!</v>
      </c>
      <c r="Y54" s="2" t="e">
        <f t="shared" si="28"/>
        <v>#DIV/0!</v>
      </c>
      <c r="Z54" s="2" t="e">
        <f t="shared" si="29"/>
        <v>#DIV/0!</v>
      </c>
      <c r="AA54" s="9">
        <f t="shared" si="30"/>
        <v>0</v>
      </c>
      <c r="AB54" s="2">
        <f t="shared" si="31"/>
        <v>0</v>
      </c>
      <c r="AC54" s="9">
        <f t="shared" si="32"/>
        <v>645.66666666666663</v>
      </c>
      <c r="AD54" s="2">
        <f t="shared" si="33"/>
        <v>8.9628864398325021</v>
      </c>
      <c r="AE54" s="2" t="e">
        <f t="shared" si="12"/>
        <v>#DIV/0!</v>
      </c>
      <c r="AF54" s="2" t="e">
        <f t="shared" si="13"/>
        <v>#DIV/0!</v>
      </c>
      <c r="AG54" s="2"/>
      <c r="AH54" s="1" t="str">
        <f t="shared" si="14"/>
        <v/>
      </c>
      <c r="AI54" s="21" t="str">
        <f t="shared" si="15"/>
        <v/>
      </c>
      <c r="AK54" s="1" t="str">
        <f t="shared" si="16"/>
        <v/>
      </c>
      <c r="AL54" s="21" t="str">
        <f t="shared" si="17"/>
        <v/>
      </c>
      <c r="AM54" s="35" t="str">
        <f t="shared" si="18"/>
        <v/>
      </c>
      <c r="AN54" s="35" t="str">
        <f t="shared" si="19"/>
        <v/>
      </c>
    </row>
    <row r="55" spans="1:40" x14ac:dyDescent="0.25">
      <c r="A55" s="13" t="str">
        <f t="shared" si="35"/>
        <v>Monitors</v>
      </c>
      <c r="B55" s="13" t="s">
        <v>101</v>
      </c>
      <c r="C55" s="6">
        <v>547</v>
      </c>
      <c r="D55" s="7">
        <v>375</v>
      </c>
      <c r="E55" s="7">
        <v>562</v>
      </c>
      <c r="F55" s="7">
        <v>531</v>
      </c>
      <c r="G55" s="7">
        <v>375</v>
      </c>
      <c r="H55" s="7">
        <v>562</v>
      </c>
      <c r="I55" s="7">
        <v>515</v>
      </c>
      <c r="J55" s="7">
        <v>360</v>
      </c>
      <c r="K55" s="8">
        <v>578</v>
      </c>
      <c r="L55" s="7">
        <v>844</v>
      </c>
      <c r="M55" s="7">
        <v>937</v>
      </c>
      <c r="N55" s="7">
        <v>860</v>
      </c>
      <c r="O55" s="16">
        <v>1</v>
      </c>
      <c r="P55" s="17">
        <v>1</v>
      </c>
      <c r="Q55" s="20">
        <v>1</v>
      </c>
      <c r="R55" s="20">
        <v>0</v>
      </c>
      <c r="T55" s="20">
        <f t="shared" si="11"/>
        <v>0</v>
      </c>
      <c r="U55" s="10">
        <f t="shared" si="24"/>
        <v>531</v>
      </c>
      <c r="V55" s="9">
        <f t="shared" si="25"/>
        <v>370</v>
      </c>
      <c r="W55" s="9">
        <f t="shared" si="26"/>
        <v>567.33333333333337</v>
      </c>
      <c r="X55" s="2">
        <f t="shared" si="27"/>
        <v>16</v>
      </c>
      <c r="Y55" s="2">
        <f t="shared" si="28"/>
        <v>8.6602540378443873</v>
      </c>
      <c r="Z55" s="2">
        <f t="shared" si="29"/>
        <v>9.2376043070340135</v>
      </c>
      <c r="AA55" s="9">
        <f t="shared" si="30"/>
        <v>1468.3333333333333</v>
      </c>
      <c r="AB55" s="2">
        <f t="shared" si="31"/>
        <v>15.50268793897798</v>
      </c>
      <c r="AC55" s="9">
        <f t="shared" si="32"/>
        <v>880.33333333333337</v>
      </c>
      <c r="AD55" s="2">
        <f t="shared" si="33"/>
        <v>49.722563623905529</v>
      </c>
      <c r="AE55" s="2">
        <f t="shared" si="12"/>
        <v>349.33333333333337</v>
      </c>
      <c r="AF55" s="2">
        <f t="shared" si="13"/>
        <v>937.33333333333337</v>
      </c>
      <c r="AG55" s="2"/>
      <c r="AH55" s="1">
        <f t="shared" si="14"/>
        <v>587.99999999999989</v>
      </c>
      <c r="AI55" s="21">
        <f t="shared" si="15"/>
        <v>1.6679288148428624</v>
      </c>
      <c r="AK55" s="1">
        <f t="shared" si="16"/>
        <v>588</v>
      </c>
      <c r="AL55" s="21">
        <f t="shared" si="17"/>
        <v>2.6832061068702289</v>
      </c>
      <c r="AM55" s="35">
        <f t="shared" si="18"/>
        <v>0.39473684210526316</v>
      </c>
      <c r="AN55" s="35">
        <f t="shared" si="19"/>
        <v>0.60526315789473684</v>
      </c>
    </row>
    <row r="56" spans="1:40" x14ac:dyDescent="0.25">
      <c r="A56" s="13" t="str">
        <f t="shared" si="35"/>
        <v>Monitors</v>
      </c>
      <c r="B56" s="13" t="s">
        <v>102</v>
      </c>
      <c r="C56" s="6"/>
      <c r="D56" s="7"/>
      <c r="E56" s="7"/>
      <c r="F56" s="7"/>
      <c r="G56" s="7"/>
      <c r="H56" s="7"/>
      <c r="I56" s="7"/>
      <c r="J56" s="7"/>
      <c r="K56" s="8"/>
      <c r="L56" s="7"/>
      <c r="M56" s="7"/>
      <c r="N56" s="7"/>
      <c r="Q56" s="20">
        <v>0</v>
      </c>
      <c r="R56" s="20"/>
      <c r="S56" s="15" t="s">
        <v>103</v>
      </c>
      <c r="T56" s="20">
        <f t="shared" si="11"/>
        <v>0</v>
      </c>
      <c r="U56" s="10" t="e">
        <f t="shared" si="24"/>
        <v>#DIV/0!</v>
      </c>
      <c r="V56" s="9" t="e">
        <f t="shared" si="25"/>
        <v>#DIV/0!</v>
      </c>
      <c r="W56" s="9" t="e">
        <f t="shared" si="26"/>
        <v>#DIV/0!</v>
      </c>
      <c r="X56" s="2" t="e">
        <f t="shared" si="27"/>
        <v>#DIV/0!</v>
      </c>
      <c r="Y56" s="2" t="e">
        <f t="shared" si="28"/>
        <v>#DIV/0!</v>
      </c>
      <c r="Z56" s="2" t="e">
        <f t="shared" si="29"/>
        <v>#DIV/0!</v>
      </c>
      <c r="AA56" s="9">
        <f t="shared" si="30"/>
        <v>0</v>
      </c>
      <c r="AB56" s="2">
        <f t="shared" si="31"/>
        <v>0</v>
      </c>
      <c r="AC56" s="9" t="e">
        <f t="shared" si="32"/>
        <v>#DIV/0!</v>
      </c>
      <c r="AD56" s="2" t="e">
        <f t="shared" si="33"/>
        <v>#DIV/0!</v>
      </c>
      <c r="AE56" s="2" t="e">
        <f t="shared" si="12"/>
        <v>#DIV/0!</v>
      </c>
      <c r="AF56" s="2" t="e">
        <f t="shared" si="13"/>
        <v>#DIV/0!</v>
      </c>
      <c r="AG56" s="2"/>
      <c r="AH56" s="1" t="str">
        <f t="shared" si="14"/>
        <v/>
      </c>
      <c r="AI56" s="21" t="str">
        <f t="shared" si="15"/>
        <v/>
      </c>
      <c r="AK56" s="1" t="str">
        <f t="shared" si="16"/>
        <v/>
      </c>
      <c r="AL56" s="21" t="str">
        <f t="shared" si="17"/>
        <v/>
      </c>
      <c r="AM56" s="35" t="str">
        <f t="shared" si="18"/>
        <v/>
      </c>
      <c r="AN56" s="35" t="str">
        <f t="shared" si="19"/>
        <v/>
      </c>
    </row>
    <row r="57" spans="1:40" x14ac:dyDescent="0.25">
      <c r="A57" s="13" t="str">
        <f t="shared" si="35"/>
        <v>Monitors</v>
      </c>
      <c r="B57" s="13" t="s">
        <v>104</v>
      </c>
      <c r="C57" s="6"/>
      <c r="D57" s="7"/>
      <c r="E57" s="7"/>
      <c r="F57" s="7"/>
      <c r="G57" s="7"/>
      <c r="H57" s="7"/>
      <c r="I57" s="7"/>
      <c r="J57" s="7"/>
      <c r="K57" s="8"/>
      <c r="L57" s="7"/>
      <c r="M57" s="7"/>
      <c r="N57" s="7"/>
      <c r="Q57" s="20">
        <v>0</v>
      </c>
      <c r="R57" s="20"/>
      <c r="S57" s="15" t="s">
        <v>103</v>
      </c>
      <c r="T57" s="20">
        <f t="shared" si="11"/>
        <v>0</v>
      </c>
      <c r="U57" s="10" t="e">
        <f t="shared" si="24"/>
        <v>#DIV/0!</v>
      </c>
      <c r="V57" s="9" t="e">
        <f t="shared" si="25"/>
        <v>#DIV/0!</v>
      </c>
      <c r="W57" s="9" t="e">
        <f t="shared" si="26"/>
        <v>#DIV/0!</v>
      </c>
      <c r="X57" s="2" t="e">
        <f t="shared" si="27"/>
        <v>#DIV/0!</v>
      </c>
      <c r="Y57" s="2" t="e">
        <f t="shared" si="28"/>
        <v>#DIV/0!</v>
      </c>
      <c r="Z57" s="2" t="e">
        <f t="shared" si="29"/>
        <v>#DIV/0!</v>
      </c>
      <c r="AA57" s="9">
        <f t="shared" si="30"/>
        <v>0</v>
      </c>
      <c r="AB57" s="2">
        <f t="shared" si="31"/>
        <v>0</v>
      </c>
      <c r="AC57" s="9" t="e">
        <f t="shared" si="32"/>
        <v>#DIV/0!</v>
      </c>
      <c r="AD57" s="2" t="e">
        <f t="shared" si="33"/>
        <v>#DIV/0!</v>
      </c>
      <c r="AE57" s="2" t="e">
        <f t="shared" si="12"/>
        <v>#DIV/0!</v>
      </c>
      <c r="AF57" s="2" t="e">
        <f t="shared" si="13"/>
        <v>#DIV/0!</v>
      </c>
      <c r="AG57" s="2"/>
      <c r="AH57" s="1" t="str">
        <f t="shared" si="14"/>
        <v/>
      </c>
      <c r="AI57" s="21" t="str">
        <f t="shared" si="15"/>
        <v/>
      </c>
      <c r="AK57" s="1" t="str">
        <f t="shared" si="16"/>
        <v/>
      </c>
      <c r="AL57" s="21" t="str">
        <f t="shared" si="17"/>
        <v/>
      </c>
      <c r="AM57" s="35" t="str">
        <f t="shared" si="18"/>
        <v/>
      </c>
      <c r="AN57" s="35" t="str">
        <f t="shared" si="19"/>
        <v/>
      </c>
    </row>
    <row r="58" spans="1:40" x14ac:dyDescent="0.25">
      <c r="A58" s="13" t="str">
        <f t="shared" si="35"/>
        <v>Monitors</v>
      </c>
      <c r="B58" s="13" t="s">
        <v>105</v>
      </c>
      <c r="C58" s="6">
        <v>500</v>
      </c>
      <c r="D58" s="7">
        <v>281</v>
      </c>
      <c r="E58" s="7">
        <v>407</v>
      </c>
      <c r="F58" s="7">
        <v>469</v>
      </c>
      <c r="G58" s="7">
        <v>297</v>
      </c>
      <c r="H58" s="7">
        <v>454</v>
      </c>
      <c r="I58" s="7">
        <v>500</v>
      </c>
      <c r="J58" s="7">
        <v>297</v>
      </c>
      <c r="K58" s="8">
        <v>453</v>
      </c>
      <c r="L58" s="7">
        <v>734</v>
      </c>
      <c r="M58" s="7">
        <v>688</v>
      </c>
      <c r="N58" s="7">
        <v>719</v>
      </c>
      <c r="O58" s="16">
        <v>1</v>
      </c>
      <c r="P58" s="17">
        <v>1</v>
      </c>
      <c r="Q58" s="20">
        <v>1</v>
      </c>
      <c r="R58" s="20">
        <v>0</v>
      </c>
      <c r="T58" s="20">
        <f t="shared" si="11"/>
        <v>0</v>
      </c>
      <c r="U58" s="10">
        <f t="shared" si="24"/>
        <v>489.66666666666669</v>
      </c>
      <c r="V58" s="9">
        <f t="shared" si="25"/>
        <v>291.66666666666669</v>
      </c>
      <c r="W58" s="9">
        <f t="shared" si="26"/>
        <v>438</v>
      </c>
      <c r="X58" s="2">
        <f t="shared" si="27"/>
        <v>17.897858344878397</v>
      </c>
      <c r="Y58" s="2">
        <f t="shared" si="28"/>
        <v>9.2376043070340135</v>
      </c>
      <c r="Z58" s="2">
        <f t="shared" si="29"/>
        <v>26.851443164195103</v>
      </c>
      <c r="AA58" s="9">
        <f t="shared" si="30"/>
        <v>1219.3333333333333</v>
      </c>
      <c r="AB58" s="2">
        <f t="shared" si="31"/>
        <v>31.005375877955959</v>
      </c>
      <c r="AC58" s="9">
        <f t="shared" si="32"/>
        <v>713.66666666666663</v>
      </c>
      <c r="AD58" s="2">
        <f t="shared" si="33"/>
        <v>23.459184413217208</v>
      </c>
      <c r="AE58" s="2">
        <f t="shared" si="12"/>
        <v>223.99999999999994</v>
      </c>
      <c r="AF58" s="2">
        <f t="shared" si="13"/>
        <v>729.66666666666674</v>
      </c>
      <c r="AG58" s="2"/>
      <c r="AH58" s="1">
        <f t="shared" si="14"/>
        <v>505.66666666666663</v>
      </c>
      <c r="AI58" s="21">
        <f t="shared" si="15"/>
        <v>1.7085474077533862</v>
      </c>
      <c r="AK58" s="1">
        <f t="shared" si="16"/>
        <v>505.6666666666668</v>
      </c>
      <c r="AL58" s="21">
        <f t="shared" si="17"/>
        <v>3.2574404761904772</v>
      </c>
      <c r="AM58" s="35">
        <f t="shared" si="18"/>
        <v>0.39972590223846505</v>
      </c>
      <c r="AN58" s="35">
        <f t="shared" si="19"/>
        <v>0.60027409776153484</v>
      </c>
    </row>
    <row r="59" spans="1:40" x14ac:dyDescent="0.25">
      <c r="A59" s="13" t="str">
        <f t="shared" si="35"/>
        <v>Monitors</v>
      </c>
      <c r="B59" s="13" t="s">
        <v>106</v>
      </c>
      <c r="C59" s="6"/>
      <c r="D59" s="7"/>
      <c r="E59" s="7"/>
      <c r="F59" s="7"/>
      <c r="G59" s="7"/>
      <c r="H59" s="7"/>
      <c r="I59" s="7"/>
      <c r="J59" s="7"/>
      <c r="K59" s="8"/>
      <c r="L59" s="7"/>
      <c r="M59" s="7"/>
      <c r="N59" s="7"/>
      <c r="Q59" s="20">
        <v>0</v>
      </c>
      <c r="R59" s="20"/>
      <c r="S59" s="15" t="s">
        <v>103</v>
      </c>
      <c r="T59" s="20">
        <f t="shared" si="11"/>
        <v>0</v>
      </c>
      <c r="U59" s="10" t="e">
        <f t="shared" si="24"/>
        <v>#DIV/0!</v>
      </c>
      <c r="V59" s="9" t="e">
        <f t="shared" si="25"/>
        <v>#DIV/0!</v>
      </c>
      <c r="W59" s="9" t="e">
        <f t="shared" si="26"/>
        <v>#DIV/0!</v>
      </c>
      <c r="X59" s="2" t="e">
        <f t="shared" si="27"/>
        <v>#DIV/0!</v>
      </c>
      <c r="Y59" s="2" t="e">
        <f t="shared" si="28"/>
        <v>#DIV/0!</v>
      </c>
      <c r="Z59" s="2" t="e">
        <f t="shared" si="29"/>
        <v>#DIV/0!</v>
      </c>
      <c r="AA59" s="9">
        <f t="shared" si="30"/>
        <v>0</v>
      </c>
      <c r="AB59" s="2">
        <f t="shared" si="31"/>
        <v>0</v>
      </c>
      <c r="AC59" s="9" t="e">
        <f t="shared" si="32"/>
        <v>#DIV/0!</v>
      </c>
      <c r="AD59" s="2" t="e">
        <f t="shared" si="33"/>
        <v>#DIV/0!</v>
      </c>
      <c r="AE59" s="2" t="e">
        <f t="shared" si="12"/>
        <v>#DIV/0!</v>
      </c>
      <c r="AF59" s="2" t="e">
        <f t="shared" si="13"/>
        <v>#DIV/0!</v>
      </c>
      <c r="AG59" s="2"/>
      <c r="AH59" s="1" t="str">
        <f t="shared" si="14"/>
        <v/>
      </c>
      <c r="AI59" s="21" t="str">
        <f t="shared" si="15"/>
        <v/>
      </c>
      <c r="AK59" s="1" t="str">
        <f t="shared" si="16"/>
        <v/>
      </c>
      <c r="AL59" s="21" t="str">
        <f t="shared" si="17"/>
        <v/>
      </c>
      <c r="AM59" s="35" t="str">
        <f t="shared" si="18"/>
        <v/>
      </c>
      <c r="AN59" s="35" t="str">
        <f t="shared" si="19"/>
        <v/>
      </c>
    </row>
    <row r="60" spans="1:40" x14ac:dyDescent="0.25">
      <c r="A60" s="13" t="s">
        <v>107</v>
      </c>
      <c r="B60" s="13" t="s">
        <v>108</v>
      </c>
      <c r="C60" s="6">
        <v>484</v>
      </c>
      <c r="D60" s="7">
        <v>266</v>
      </c>
      <c r="E60" s="7">
        <v>360</v>
      </c>
      <c r="F60" s="7">
        <v>500</v>
      </c>
      <c r="G60" s="7">
        <v>265</v>
      </c>
      <c r="H60" s="7">
        <v>360</v>
      </c>
      <c r="I60" s="7">
        <v>500</v>
      </c>
      <c r="J60" s="7">
        <v>281</v>
      </c>
      <c r="K60" s="8">
        <v>359</v>
      </c>
      <c r="L60" s="7">
        <v>797</v>
      </c>
      <c r="M60" s="7">
        <v>782</v>
      </c>
      <c r="N60" s="7">
        <v>782</v>
      </c>
      <c r="O60" s="16">
        <v>1</v>
      </c>
      <c r="P60" s="17">
        <v>1</v>
      </c>
      <c r="Q60" s="20">
        <v>1</v>
      </c>
      <c r="R60" s="20">
        <v>0</v>
      </c>
      <c r="T60" s="20">
        <f t="shared" si="11"/>
        <v>0</v>
      </c>
      <c r="U60" s="10">
        <f t="shared" si="24"/>
        <v>494.66666666666669</v>
      </c>
      <c r="V60" s="9">
        <f t="shared" si="25"/>
        <v>270.66666666666669</v>
      </c>
      <c r="W60" s="9">
        <f t="shared" si="26"/>
        <v>359.66666666666669</v>
      </c>
      <c r="X60" s="2">
        <f t="shared" si="27"/>
        <v>9.2376043070340135</v>
      </c>
      <c r="Y60" s="2">
        <f t="shared" si="28"/>
        <v>8.9628864398325021</v>
      </c>
      <c r="Z60" s="2">
        <f t="shared" si="29"/>
        <v>0.57735026918962584</v>
      </c>
      <c r="AA60" s="9">
        <f t="shared" si="30"/>
        <v>1125</v>
      </c>
      <c r="AB60" s="2">
        <f t="shared" si="31"/>
        <v>15</v>
      </c>
      <c r="AC60" s="9">
        <f t="shared" si="32"/>
        <v>787</v>
      </c>
      <c r="AD60" s="2">
        <f t="shared" si="33"/>
        <v>8.6602540378443873</v>
      </c>
      <c r="AE60" s="2">
        <f t="shared" si="12"/>
        <v>292.33333333333331</v>
      </c>
      <c r="AF60" s="2">
        <f t="shared" si="13"/>
        <v>630.33333333333337</v>
      </c>
      <c r="AG60" s="2"/>
      <c r="AH60" s="1">
        <f t="shared" si="14"/>
        <v>338</v>
      </c>
      <c r="AI60" s="21">
        <f t="shared" si="15"/>
        <v>1.4294790343074968</v>
      </c>
      <c r="AK60" s="1">
        <f t="shared" si="16"/>
        <v>338.00000000000006</v>
      </c>
      <c r="AL60" s="21">
        <f t="shared" si="17"/>
        <v>2.1562143671607759</v>
      </c>
      <c r="AM60" s="35">
        <f t="shared" si="18"/>
        <v>0.42940243257535698</v>
      </c>
      <c r="AN60" s="35">
        <f t="shared" si="19"/>
        <v>0.57059756742464307</v>
      </c>
    </row>
    <row r="61" spans="1:40" x14ac:dyDescent="0.25">
      <c r="A61" s="13" t="str">
        <f>A$60</f>
        <v>Misc</v>
      </c>
      <c r="B61" s="13" t="s">
        <v>109</v>
      </c>
      <c r="C61" s="6">
        <v>536</v>
      </c>
      <c r="D61" s="7">
        <v>380</v>
      </c>
      <c r="E61" s="7">
        <v>652</v>
      </c>
      <c r="F61" s="7">
        <v>538</v>
      </c>
      <c r="G61" s="7">
        <v>385</v>
      </c>
      <c r="H61" s="7">
        <v>630</v>
      </c>
      <c r="I61" s="7">
        <v>536</v>
      </c>
      <c r="J61" s="7">
        <v>377</v>
      </c>
      <c r="K61" s="8">
        <v>628</v>
      </c>
      <c r="L61" s="7">
        <v>916</v>
      </c>
      <c r="M61" s="7">
        <v>915</v>
      </c>
      <c r="N61" s="7">
        <v>938</v>
      </c>
      <c r="O61" s="16">
        <v>1</v>
      </c>
      <c r="P61" s="17">
        <v>1</v>
      </c>
      <c r="Q61" s="20">
        <v>1</v>
      </c>
      <c r="R61" s="20">
        <v>1</v>
      </c>
      <c r="S61" s="15" t="s">
        <v>47</v>
      </c>
      <c r="T61" s="20">
        <f t="shared" si="11"/>
        <v>1</v>
      </c>
      <c r="U61" s="10">
        <f t="shared" si="24"/>
        <v>536.66666666666663</v>
      </c>
      <c r="V61" s="9">
        <f t="shared" si="25"/>
        <v>380.66666666666669</v>
      </c>
      <c r="W61" s="9">
        <f t="shared" si="26"/>
        <v>636.66666666666663</v>
      </c>
      <c r="X61" s="2">
        <f t="shared" si="27"/>
        <v>1.1547005383792517</v>
      </c>
      <c r="Y61" s="2">
        <f t="shared" si="28"/>
        <v>4.0414518843273806</v>
      </c>
      <c r="Z61" s="2">
        <f t="shared" si="29"/>
        <v>13.316656236958787</v>
      </c>
      <c r="AA61" s="9">
        <f t="shared" si="30"/>
        <v>1554</v>
      </c>
      <c r="AB61" s="2">
        <f t="shared" si="31"/>
        <v>13.527749258468683</v>
      </c>
      <c r="AC61" s="9">
        <f t="shared" si="32"/>
        <v>923</v>
      </c>
      <c r="AD61" s="2">
        <f t="shared" si="33"/>
        <v>13</v>
      </c>
      <c r="AE61" s="2">
        <f t="shared" si="12"/>
        <v>386.33333333333337</v>
      </c>
      <c r="AF61" s="2">
        <f t="shared" si="13"/>
        <v>1017.3333333333333</v>
      </c>
      <c r="AG61" s="2"/>
      <c r="AH61" s="1">
        <f t="shared" si="14"/>
        <v>631</v>
      </c>
      <c r="AI61" s="21">
        <f t="shared" si="15"/>
        <v>1.6836403033586131</v>
      </c>
      <c r="AK61" s="1">
        <f t="shared" si="16"/>
        <v>630.99999999999989</v>
      </c>
      <c r="AL61" s="21">
        <f t="shared" si="17"/>
        <v>2.6333045729076785</v>
      </c>
      <c r="AM61" s="35">
        <f t="shared" si="18"/>
        <v>0.37418086500655312</v>
      </c>
      <c r="AN61" s="35">
        <f t="shared" si="19"/>
        <v>0.62581913499344688</v>
      </c>
    </row>
    <row r="62" spans="1:40" x14ac:dyDescent="0.25">
      <c r="A62" s="13" t="str">
        <f t="shared" ref="A62:A71" si="36">A$60</f>
        <v>Misc</v>
      </c>
      <c r="B62" s="13" t="s">
        <v>110</v>
      </c>
      <c r="C62" s="6">
        <v>428</v>
      </c>
      <c r="D62" s="7">
        <v>275</v>
      </c>
      <c r="E62" s="7">
        <v>325</v>
      </c>
      <c r="F62" s="7">
        <v>424</v>
      </c>
      <c r="G62" s="7">
        <v>277</v>
      </c>
      <c r="H62" s="7">
        <v>339</v>
      </c>
      <c r="I62" s="7">
        <v>425</v>
      </c>
      <c r="J62" s="7">
        <v>276</v>
      </c>
      <c r="K62" s="8">
        <v>331</v>
      </c>
      <c r="L62" s="7">
        <v>627</v>
      </c>
      <c r="M62" s="7">
        <v>624</v>
      </c>
      <c r="N62" s="7">
        <v>640</v>
      </c>
      <c r="O62" s="16">
        <v>1</v>
      </c>
      <c r="P62" s="17">
        <v>1</v>
      </c>
      <c r="Q62" s="20">
        <v>1</v>
      </c>
      <c r="R62" s="20">
        <v>0</v>
      </c>
      <c r="T62" s="20">
        <f t="shared" si="11"/>
        <v>0</v>
      </c>
      <c r="U62" s="10">
        <f t="shared" si="24"/>
        <v>425.66666666666669</v>
      </c>
      <c r="V62" s="9">
        <f t="shared" si="25"/>
        <v>276</v>
      </c>
      <c r="W62" s="9">
        <f t="shared" si="26"/>
        <v>331.66666666666669</v>
      </c>
      <c r="X62" s="2">
        <f t="shared" si="27"/>
        <v>2.0816659994661326</v>
      </c>
      <c r="Y62" s="2">
        <f t="shared" si="28"/>
        <v>1</v>
      </c>
      <c r="Z62" s="2">
        <f t="shared" si="29"/>
        <v>7.0237691685684931</v>
      </c>
      <c r="AA62" s="9">
        <f t="shared" si="30"/>
        <v>1033.3333333333333</v>
      </c>
      <c r="AB62" s="2">
        <f t="shared" si="31"/>
        <v>6.1101009266077861</v>
      </c>
      <c r="AC62" s="9">
        <f t="shared" si="32"/>
        <v>630.33333333333337</v>
      </c>
      <c r="AD62" s="2">
        <f t="shared" si="33"/>
        <v>8.5049005481153834</v>
      </c>
      <c r="AE62" s="2">
        <f t="shared" si="12"/>
        <v>204.66666666666669</v>
      </c>
      <c r="AF62" s="2">
        <f t="shared" si="13"/>
        <v>607.66666666666674</v>
      </c>
      <c r="AG62" s="2"/>
      <c r="AH62" s="1">
        <f t="shared" si="14"/>
        <v>402.99999999999989</v>
      </c>
      <c r="AI62" s="21">
        <f t="shared" si="15"/>
        <v>1.6393442622950818</v>
      </c>
      <c r="AK62" s="1">
        <f t="shared" si="16"/>
        <v>403.00000000000006</v>
      </c>
      <c r="AL62" s="21">
        <f t="shared" si="17"/>
        <v>2.9690553745928341</v>
      </c>
      <c r="AM62" s="35">
        <f t="shared" si="18"/>
        <v>0.45419637959407566</v>
      </c>
      <c r="AN62" s="35">
        <f t="shared" si="19"/>
        <v>0.54580362040592423</v>
      </c>
    </row>
    <row r="63" spans="1:40" x14ac:dyDescent="0.25">
      <c r="A63" s="13" t="str">
        <f t="shared" si="36"/>
        <v>Misc</v>
      </c>
      <c r="B63" s="13" t="s">
        <v>111</v>
      </c>
      <c r="C63" s="6">
        <v>454</v>
      </c>
      <c r="D63" s="7">
        <v>265</v>
      </c>
      <c r="E63" s="7">
        <v>266</v>
      </c>
      <c r="F63" s="7">
        <v>390</v>
      </c>
      <c r="G63" s="7">
        <v>250</v>
      </c>
      <c r="H63" s="7">
        <v>254</v>
      </c>
      <c r="I63" s="7">
        <v>406</v>
      </c>
      <c r="J63" s="7">
        <v>250</v>
      </c>
      <c r="K63" s="8">
        <v>265</v>
      </c>
      <c r="L63" s="7">
        <v>516</v>
      </c>
      <c r="M63" s="7">
        <v>515</v>
      </c>
      <c r="N63" s="7">
        <v>594</v>
      </c>
      <c r="O63" s="16">
        <v>1</v>
      </c>
      <c r="P63" s="17">
        <v>1</v>
      </c>
      <c r="Q63" s="20">
        <v>1</v>
      </c>
      <c r="R63" s="20">
        <v>0</v>
      </c>
      <c r="T63" s="20">
        <f t="shared" si="11"/>
        <v>0</v>
      </c>
      <c r="U63" s="10">
        <f t="shared" si="24"/>
        <v>416.66666666666669</v>
      </c>
      <c r="V63" s="9">
        <f t="shared" si="25"/>
        <v>255</v>
      </c>
      <c r="W63" s="9">
        <f t="shared" si="26"/>
        <v>261.66666666666669</v>
      </c>
      <c r="X63" s="2">
        <f t="shared" si="27"/>
        <v>33.306655991458129</v>
      </c>
      <c r="Y63" s="2">
        <f t="shared" si="28"/>
        <v>8.6602540378443873</v>
      </c>
      <c r="Z63" s="2">
        <f t="shared" si="29"/>
        <v>6.6583281184793934</v>
      </c>
      <c r="AA63" s="9">
        <f t="shared" si="30"/>
        <v>933.33333333333337</v>
      </c>
      <c r="AB63" s="2">
        <f t="shared" si="31"/>
        <v>46.736851983561465</v>
      </c>
      <c r="AC63" s="9">
        <f t="shared" si="32"/>
        <v>541.66666666666663</v>
      </c>
      <c r="AD63" s="2">
        <f t="shared" si="33"/>
        <v>45.324754090158429</v>
      </c>
      <c r="AE63" s="2">
        <f t="shared" si="12"/>
        <v>124.99999999999994</v>
      </c>
      <c r="AF63" s="2">
        <f t="shared" si="13"/>
        <v>516.66666666666674</v>
      </c>
      <c r="AG63" s="2"/>
      <c r="AH63" s="1">
        <f t="shared" si="14"/>
        <v>391.66666666666674</v>
      </c>
      <c r="AI63" s="21">
        <f t="shared" si="15"/>
        <v>1.7230769230769232</v>
      </c>
      <c r="AK63" s="1">
        <f t="shared" si="16"/>
        <v>391.6666666666668</v>
      </c>
      <c r="AL63" s="21">
        <f t="shared" si="17"/>
        <v>4.1333333333333355</v>
      </c>
      <c r="AM63" s="35">
        <f t="shared" si="18"/>
        <v>0.49354838709677412</v>
      </c>
      <c r="AN63" s="35">
        <f t="shared" si="19"/>
        <v>0.50645161290322582</v>
      </c>
    </row>
    <row r="64" spans="1:40" x14ac:dyDescent="0.25">
      <c r="A64" s="13" t="str">
        <f t="shared" si="36"/>
        <v>Misc</v>
      </c>
      <c r="B64" s="13" t="s">
        <v>112</v>
      </c>
      <c r="C64" s="6"/>
      <c r="D64" s="7"/>
      <c r="E64" s="7"/>
      <c r="F64" s="7"/>
      <c r="G64" s="7"/>
      <c r="H64" s="7"/>
      <c r="I64" s="7"/>
      <c r="J64" s="7"/>
      <c r="K64" s="8"/>
      <c r="L64" s="7"/>
      <c r="M64" s="7"/>
      <c r="N64" s="7"/>
      <c r="Q64" s="20">
        <v>0</v>
      </c>
      <c r="R64" s="20"/>
      <c r="S64" s="15" t="s">
        <v>68</v>
      </c>
      <c r="T64" s="20">
        <f t="shared" si="11"/>
        <v>0</v>
      </c>
      <c r="U64" s="10" t="e">
        <f t="shared" si="24"/>
        <v>#DIV/0!</v>
      </c>
      <c r="V64" s="9" t="e">
        <f t="shared" si="25"/>
        <v>#DIV/0!</v>
      </c>
      <c r="W64" s="9" t="e">
        <f t="shared" si="26"/>
        <v>#DIV/0!</v>
      </c>
      <c r="X64" s="2" t="e">
        <f t="shared" si="27"/>
        <v>#DIV/0!</v>
      </c>
      <c r="Y64" s="2" t="e">
        <f t="shared" si="28"/>
        <v>#DIV/0!</v>
      </c>
      <c r="Z64" s="2" t="e">
        <f t="shared" si="29"/>
        <v>#DIV/0!</v>
      </c>
      <c r="AA64" s="9">
        <f t="shared" si="30"/>
        <v>0</v>
      </c>
      <c r="AB64" s="2">
        <f t="shared" si="31"/>
        <v>0</v>
      </c>
      <c r="AC64" s="9" t="e">
        <f t="shared" si="32"/>
        <v>#DIV/0!</v>
      </c>
      <c r="AD64" s="2" t="e">
        <f t="shared" si="33"/>
        <v>#DIV/0!</v>
      </c>
      <c r="AE64" s="2" t="e">
        <f t="shared" si="12"/>
        <v>#DIV/0!</v>
      </c>
      <c r="AF64" s="2" t="e">
        <f t="shared" si="13"/>
        <v>#DIV/0!</v>
      </c>
      <c r="AG64" s="2"/>
      <c r="AH64" s="1" t="str">
        <f t="shared" si="14"/>
        <v/>
      </c>
      <c r="AI64" s="21" t="str">
        <f t="shared" si="15"/>
        <v/>
      </c>
      <c r="AK64" s="1" t="str">
        <f t="shared" si="16"/>
        <v/>
      </c>
      <c r="AL64" s="21" t="str">
        <f t="shared" si="17"/>
        <v/>
      </c>
      <c r="AM64" s="35" t="str">
        <f t="shared" si="18"/>
        <v/>
      </c>
      <c r="AN64" s="35" t="str">
        <f t="shared" si="19"/>
        <v/>
      </c>
    </row>
    <row r="65" spans="1:40" x14ac:dyDescent="0.25">
      <c r="A65" s="13" t="str">
        <f t="shared" si="36"/>
        <v>Misc</v>
      </c>
      <c r="B65" s="13" t="s">
        <v>113</v>
      </c>
      <c r="C65" s="6"/>
      <c r="D65" s="7"/>
      <c r="E65" s="7"/>
      <c r="F65" s="7"/>
      <c r="G65" s="7"/>
      <c r="H65" s="7"/>
      <c r="I65" s="7"/>
      <c r="J65" s="7"/>
      <c r="K65" s="8"/>
      <c r="L65" s="7"/>
      <c r="M65" s="7"/>
      <c r="N65" s="7"/>
      <c r="Q65" s="20">
        <v>0</v>
      </c>
      <c r="R65" s="20"/>
      <c r="S65" s="15" t="s">
        <v>114</v>
      </c>
      <c r="T65" s="20">
        <f t="shared" si="11"/>
        <v>0</v>
      </c>
      <c r="U65" s="10" t="e">
        <f t="shared" si="24"/>
        <v>#DIV/0!</v>
      </c>
      <c r="V65" s="9" t="e">
        <f t="shared" si="25"/>
        <v>#DIV/0!</v>
      </c>
      <c r="W65" s="9" t="e">
        <f t="shared" si="26"/>
        <v>#DIV/0!</v>
      </c>
      <c r="X65" s="2" t="e">
        <f t="shared" si="27"/>
        <v>#DIV/0!</v>
      </c>
      <c r="Y65" s="2" t="e">
        <f t="shared" si="28"/>
        <v>#DIV/0!</v>
      </c>
      <c r="Z65" s="2" t="e">
        <f t="shared" si="29"/>
        <v>#DIV/0!</v>
      </c>
      <c r="AA65" s="9">
        <f t="shared" si="30"/>
        <v>0</v>
      </c>
      <c r="AB65" s="2">
        <f t="shared" si="31"/>
        <v>0</v>
      </c>
      <c r="AC65" s="9" t="e">
        <f t="shared" si="32"/>
        <v>#DIV/0!</v>
      </c>
      <c r="AD65" s="2" t="e">
        <f t="shared" si="33"/>
        <v>#DIV/0!</v>
      </c>
      <c r="AE65" s="2" t="e">
        <f t="shared" si="12"/>
        <v>#DIV/0!</v>
      </c>
      <c r="AF65" s="2" t="e">
        <f t="shared" si="13"/>
        <v>#DIV/0!</v>
      </c>
      <c r="AG65" s="2"/>
      <c r="AH65" s="1" t="str">
        <f t="shared" si="14"/>
        <v/>
      </c>
      <c r="AI65" s="21" t="str">
        <f t="shared" si="15"/>
        <v/>
      </c>
      <c r="AK65" s="1" t="str">
        <f t="shared" si="16"/>
        <v/>
      </c>
      <c r="AL65" s="21" t="str">
        <f t="shared" si="17"/>
        <v/>
      </c>
      <c r="AM65" s="35" t="str">
        <f t="shared" si="18"/>
        <v/>
      </c>
      <c r="AN65" s="35" t="str">
        <f t="shared" si="19"/>
        <v/>
      </c>
    </row>
    <row r="66" spans="1:40" x14ac:dyDescent="0.25">
      <c r="A66" s="13" t="str">
        <f t="shared" si="36"/>
        <v>Misc</v>
      </c>
      <c r="B66" s="13" t="s">
        <v>115</v>
      </c>
      <c r="C66" s="6"/>
      <c r="D66" s="7"/>
      <c r="E66" s="7"/>
      <c r="F66" s="7"/>
      <c r="G66" s="7"/>
      <c r="H66" s="7"/>
      <c r="I66" s="7"/>
      <c r="J66" s="7"/>
      <c r="K66" s="8"/>
      <c r="L66" s="7"/>
      <c r="M66" s="7"/>
      <c r="N66" s="7"/>
      <c r="Q66" s="20">
        <v>0</v>
      </c>
      <c r="R66" s="20"/>
      <c r="S66" s="15" t="s">
        <v>36</v>
      </c>
      <c r="T66" s="20">
        <f t="shared" si="11"/>
        <v>0</v>
      </c>
      <c r="U66" s="10" t="e">
        <f t="shared" si="24"/>
        <v>#DIV/0!</v>
      </c>
      <c r="V66" s="9" t="e">
        <f t="shared" si="25"/>
        <v>#DIV/0!</v>
      </c>
      <c r="W66" s="9" t="e">
        <f t="shared" si="26"/>
        <v>#DIV/0!</v>
      </c>
      <c r="X66" s="2" t="e">
        <f t="shared" si="27"/>
        <v>#DIV/0!</v>
      </c>
      <c r="Y66" s="2" t="e">
        <f t="shared" si="28"/>
        <v>#DIV/0!</v>
      </c>
      <c r="Z66" s="2" t="e">
        <f t="shared" si="29"/>
        <v>#DIV/0!</v>
      </c>
      <c r="AA66" s="9">
        <f t="shared" si="30"/>
        <v>0</v>
      </c>
      <c r="AB66" s="2">
        <f t="shared" si="31"/>
        <v>0</v>
      </c>
      <c r="AC66" s="9" t="e">
        <f t="shared" si="32"/>
        <v>#DIV/0!</v>
      </c>
      <c r="AD66" s="2" t="e">
        <f t="shared" si="33"/>
        <v>#DIV/0!</v>
      </c>
      <c r="AE66" s="2" t="e">
        <f t="shared" si="12"/>
        <v>#DIV/0!</v>
      </c>
      <c r="AF66" s="2" t="e">
        <f t="shared" si="13"/>
        <v>#DIV/0!</v>
      </c>
      <c r="AG66" s="2"/>
      <c r="AH66" s="1" t="str">
        <f t="shared" si="14"/>
        <v/>
      </c>
      <c r="AI66" s="21" t="str">
        <f t="shared" si="15"/>
        <v/>
      </c>
      <c r="AK66" s="1" t="str">
        <f t="shared" si="16"/>
        <v/>
      </c>
      <c r="AL66" s="21" t="str">
        <f t="shared" si="17"/>
        <v/>
      </c>
      <c r="AM66" s="35" t="str">
        <f t="shared" si="18"/>
        <v/>
      </c>
      <c r="AN66" s="35" t="str">
        <f t="shared" si="19"/>
        <v/>
      </c>
    </row>
    <row r="67" spans="1:40" x14ac:dyDescent="0.25">
      <c r="A67" s="13" t="str">
        <f t="shared" si="36"/>
        <v>Misc</v>
      </c>
      <c r="B67" s="13" t="s">
        <v>116</v>
      </c>
      <c r="C67" s="6">
        <v>469</v>
      </c>
      <c r="D67" s="7">
        <v>344</v>
      </c>
      <c r="E67" s="7">
        <v>625</v>
      </c>
      <c r="F67" s="7">
        <v>468</v>
      </c>
      <c r="G67" s="7">
        <v>343</v>
      </c>
      <c r="H67" s="7">
        <v>640</v>
      </c>
      <c r="I67" s="7">
        <v>469</v>
      </c>
      <c r="J67" s="7">
        <v>360</v>
      </c>
      <c r="K67" s="8">
        <v>625</v>
      </c>
      <c r="L67" s="7">
        <v>689</v>
      </c>
      <c r="M67" s="7">
        <v>687</v>
      </c>
      <c r="N67" s="7">
        <v>672</v>
      </c>
      <c r="O67" s="16">
        <v>1</v>
      </c>
      <c r="P67" s="17">
        <v>1</v>
      </c>
      <c r="Q67" s="20">
        <v>1</v>
      </c>
      <c r="R67" s="20">
        <v>0</v>
      </c>
      <c r="T67" s="20">
        <f t="shared" ref="T67:T85" si="37">IF(S67="",0,Q67)</f>
        <v>0</v>
      </c>
      <c r="U67" s="10">
        <f t="shared" si="24"/>
        <v>468.66666666666669</v>
      </c>
      <c r="V67" s="9">
        <f t="shared" si="25"/>
        <v>349</v>
      </c>
      <c r="W67" s="9">
        <f t="shared" si="26"/>
        <v>630</v>
      </c>
      <c r="X67" s="2">
        <f t="shared" si="27"/>
        <v>0.57735026918962584</v>
      </c>
      <c r="Y67" s="2">
        <f t="shared" si="28"/>
        <v>9.5393920141694561</v>
      </c>
      <c r="Z67" s="2">
        <f t="shared" si="29"/>
        <v>8.6602540378443873</v>
      </c>
      <c r="AA67" s="9">
        <f t="shared" si="30"/>
        <v>1447.6666666666667</v>
      </c>
      <c r="AB67" s="2">
        <f t="shared" si="31"/>
        <v>8.5049005481153817</v>
      </c>
      <c r="AC67" s="9">
        <f t="shared" si="32"/>
        <v>682.66666666666663</v>
      </c>
      <c r="AD67" s="2">
        <f t="shared" si="33"/>
        <v>9.2915732431775702</v>
      </c>
      <c r="AE67" s="2">
        <f t="shared" ref="AE67:AE85" si="38">AC67-U67</f>
        <v>213.99999999999994</v>
      </c>
      <c r="AF67" s="2">
        <f t="shared" ref="AF67:AF85" si="39">V67+W67</f>
        <v>979</v>
      </c>
      <c r="AG67" s="2"/>
      <c r="AH67" s="1">
        <f t="shared" ref="AH67:AH85" si="40">IF(SUM(C67,F67,I67)&gt;0,AA67-AC67,"")</f>
        <v>765.00000000000011</v>
      </c>
      <c r="AI67" s="21">
        <f t="shared" ref="AI67:AI85" si="41">IF(SUM(C67,F67,I67)&gt;0,AA67/AC67,"")</f>
        <v>2.1206054687500004</v>
      </c>
      <c r="AK67" s="1">
        <f t="shared" ref="AK67:AK85" si="42">IF(Q67,AF67-AE67,"")</f>
        <v>765</v>
      </c>
      <c r="AL67" s="21">
        <f t="shared" ref="AL67:AL85" si="43">IF(Q67,AF67/AE67,"")</f>
        <v>4.5747663551401878</v>
      </c>
      <c r="AM67" s="35">
        <f t="shared" ref="AM67:AM85" si="44">IF(Q67,V67/AF67,"")</f>
        <v>0.35648621041879469</v>
      </c>
      <c r="AN67" s="35">
        <f t="shared" ref="AN67:AN85" si="45">IF(Q67,W67/AF67,"")</f>
        <v>0.64351378958120531</v>
      </c>
    </row>
    <row r="68" spans="1:40" x14ac:dyDescent="0.25">
      <c r="A68" s="13" t="str">
        <f t="shared" si="36"/>
        <v>Misc</v>
      </c>
      <c r="B68" s="13" t="s">
        <v>117</v>
      </c>
      <c r="C68" s="6"/>
      <c r="D68" s="7"/>
      <c r="E68" s="7"/>
      <c r="F68" s="7"/>
      <c r="G68" s="7"/>
      <c r="H68" s="7"/>
      <c r="I68" s="7"/>
      <c r="J68" s="7"/>
      <c r="K68" s="8"/>
      <c r="L68" s="7"/>
      <c r="M68" s="7"/>
      <c r="N68" s="7"/>
      <c r="Q68" s="20">
        <v>0</v>
      </c>
      <c r="R68" s="20"/>
      <c r="S68" s="15" t="s">
        <v>118</v>
      </c>
      <c r="T68" s="20">
        <f t="shared" si="37"/>
        <v>0</v>
      </c>
      <c r="U68" s="10" t="e">
        <f t="shared" si="24"/>
        <v>#DIV/0!</v>
      </c>
      <c r="V68" s="9" t="e">
        <f t="shared" si="25"/>
        <v>#DIV/0!</v>
      </c>
      <c r="W68" s="9" t="e">
        <f t="shared" si="26"/>
        <v>#DIV/0!</v>
      </c>
      <c r="X68" s="2" t="e">
        <f t="shared" si="27"/>
        <v>#DIV/0!</v>
      </c>
      <c r="Y68" s="2" t="e">
        <f t="shared" si="28"/>
        <v>#DIV/0!</v>
      </c>
      <c r="Z68" s="2" t="e">
        <f t="shared" si="29"/>
        <v>#DIV/0!</v>
      </c>
      <c r="AA68" s="9">
        <f t="shared" si="30"/>
        <v>0</v>
      </c>
      <c r="AB68" s="2">
        <f t="shared" si="31"/>
        <v>0</v>
      </c>
      <c r="AC68" s="9" t="e">
        <f t="shared" si="32"/>
        <v>#DIV/0!</v>
      </c>
      <c r="AD68" s="2" t="e">
        <f t="shared" si="33"/>
        <v>#DIV/0!</v>
      </c>
      <c r="AE68" s="2" t="e">
        <f t="shared" si="38"/>
        <v>#DIV/0!</v>
      </c>
      <c r="AF68" s="2" t="e">
        <f t="shared" si="39"/>
        <v>#DIV/0!</v>
      </c>
      <c r="AG68" s="2"/>
      <c r="AH68" s="1" t="str">
        <f t="shared" si="40"/>
        <v/>
      </c>
      <c r="AI68" s="21" t="str">
        <f t="shared" si="41"/>
        <v/>
      </c>
      <c r="AK68" s="1" t="str">
        <f t="shared" si="42"/>
        <v/>
      </c>
      <c r="AL68" s="21" t="str">
        <f t="shared" si="43"/>
        <v/>
      </c>
      <c r="AM68" s="35" t="str">
        <f t="shared" si="44"/>
        <v/>
      </c>
      <c r="AN68" s="35" t="str">
        <f t="shared" si="45"/>
        <v/>
      </c>
    </row>
    <row r="69" spans="1:40" x14ac:dyDescent="0.25">
      <c r="A69" s="13" t="str">
        <f t="shared" si="36"/>
        <v>Misc</v>
      </c>
      <c r="B69" s="13" t="s">
        <v>119</v>
      </c>
      <c r="C69" s="6"/>
      <c r="D69" s="7"/>
      <c r="E69" s="7"/>
      <c r="F69" s="7"/>
      <c r="G69" s="7"/>
      <c r="H69" s="7"/>
      <c r="I69" s="7"/>
      <c r="J69" s="7"/>
      <c r="K69" s="8"/>
      <c r="L69" s="7"/>
      <c r="M69" s="7"/>
      <c r="N69" s="7"/>
      <c r="Q69" s="20">
        <v>0</v>
      </c>
      <c r="R69" s="20"/>
      <c r="S69" s="15" t="s">
        <v>114</v>
      </c>
      <c r="T69" s="20">
        <f t="shared" si="37"/>
        <v>0</v>
      </c>
      <c r="U69" s="10" t="e">
        <f t="shared" si="24"/>
        <v>#DIV/0!</v>
      </c>
      <c r="V69" s="9" t="e">
        <f t="shared" si="25"/>
        <v>#DIV/0!</v>
      </c>
      <c r="W69" s="9" t="e">
        <f t="shared" si="26"/>
        <v>#DIV/0!</v>
      </c>
      <c r="X69" s="2" t="e">
        <f t="shared" si="27"/>
        <v>#DIV/0!</v>
      </c>
      <c r="Y69" s="2" t="e">
        <f t="shared" si="28"/>
        <v>#DIV/0!</v>
      </c>
      <c r="Z69" s="2" t="e">
        <f t="shared" si="29"/>
        <v>#DIV/0!</v>
      </c>
      <c r="AA69" s="9">
        <f t="shared" si="30"/>
        <v>0</v>
      </c>
      <c r="AB69" s="2">
        <f t="shared" si="31"/>
        <v>0</v>
      </c>
      <c r="AC69" s="9" t="e">
        <f t="shared" si="32"/>
        <v>#DIV/0!</v>
      </c>
      <c r="AD69" s="2" t="e">
        <f t="shared" si="33"/>
        <v>#DIV/0!</v>
      </c>
      <c r="AE69" s="2" t="e">
        <f t="shared" si="38"/>
        <v>#DIV/0!</v>
      </c>
      <c r="AF69" s="2" t="e">
        <f t="shared" si="39"/>
        <v>#DIV/0!</v>
      </c>
      <c r="AG69" s="2"/>
      <c r="AH69" s="1" t="str">
        <f t="shared" si="40"/>
        <v/>
      </c>
      <c r="AI69" s="21" t="str">
        <f t="shared" si="41"/>
        <v/>
      </c>
      <c r="AK69" s="1" t="str">
        <f t="shared" si="42"/>
        <v/>
      </c>
      <c r="AL69" s="21" t="str">
        <f t="shared" si="43"/>
        <v/>
      </c>
      <c r="AM69" s="35" t="str">
        <f t="shared" si="44"/>
        <v/>
      </c>
      <c r="AN69" s="35" t="str">
        <f t="shared" si="45"/>
        <v/>
      </c>
    </row>
    <row r="70" spans="1:40" x14ac:dyDescent="0.25">
      <c r="A70" s="13" t="str">
        <f t="shared" si="36"/>
        <v>Misc</v>
      </c>
      <c r="B70" s="13" t="s">
        <v>120</v>
      </c>
      <c r="C70" s="6">
        <v>531</v>
      </c>
      <c r="D70" s="7">
        <v>313</v>
      </c>
      <c r="E70" s="7">
        <v>625</v>
      </c>
      <c r="F70" s="7">
        <v>516</v>
      </c>
      <c r="G70" s="7">
        <v>328</v>
      </c>
      <c r="H70" s="7">
        <v>640</v>
      </c>
      <c r="I70" s="7">
        <v>531</v>
      </c>
      <c r="J70" s="7">
        <v>312</v>
      </c>
      <c r="K70" s="8">
        <v>641</v>
      </c>
      <c r="L70" s="7">
        <v>937</v>
      </c>
      <c r="M70" s="7">
        <v>922</v>
      </c>
      <c r="N70" s="7">
        <v>938</v>
      </c>
      <c r="O70" s="16">
        <v>1</v>
      </c>
      <c r="P70" s="17">
        <v>1</v>
      </c>
      <c r="Q70" s="20">
        <v>1</v>
      </c>
      <c r="R70" s="20">
        <v>0</v>
      </c>
      <c r="T70" s="20">
        <f t="shared" si="37"/>
        <v>0</v>
      </c>
      <c r="U70" s="10">
        <f t="shared" si="24"/>
        <v>526</v>
      </c>
      <c r="V70" s="9">
        <f t="shared" si="25"/>
        <v>317.66666666666669</v>
      </c>
      <c r="W70" s="9">
        <f t="shared" si="26"/>
        <v>635.33333333333337</v>
      </c>
      <c r="X70" s="2">
        <f t="shared" si="27"/>
        <v>8.6602540378443873</v>
      </c>
      <c r="Y70" s="2">
        <f t="shared" si="28"/>
        <v>8.9628864398325021</v>
      </c>
      <c r="Z70" s="2">
        <f t="shared" si="29"/>
        <v>8.9628864398325021</v>
      </c>
      <c r="AA70" s="9">
        <f t="shared" si="30"/>
        <v>1479</v>
      </c>
      <c r="AB70" s="2">
        <f t="shared" si="31"/>
        <v>8.6602540378443873</v>
      </c>
      <c r="AC70" s="9">
        <f t="shared" si="32"/>
        <v>932.33333333333337</v>
      </c>
      <c r="AD70" s="2">
        <f t="shared" si="33"/>
        <v>8.9628864398325021</v>
      </c>
      <c r="AE70" s="2">
        <f t="shared" si="38"/>
        <v>406.33333333333337</v>
      </c>
      <c r="AF70" s="2">
        <f t="shared" si="39"/>
        <v>953</v>
      </c>
      <c r="AG70" s="2"/>
      <c r="AH70" s="1">
        <f t="shared" si="40"/>
        <v>546.66666666666663</v>
      </c>
      <c r="AI70" s="21">
        <f t="shared" si="41"/>
        <v>1.5863425098319628</v>
      </c>
      <c r="AK70" s="1">
        <f t="shared" si="42"/>
        <v>546.66666666666663</v>
      </c>
      <c r="AL70" s="21">
        <f t="shared" si="43"/>
        <v>2.3453650533223951</v>
      </c>
      <c r="AM70" s="35">
        <f t="shared" si="44"/>
        <v>0.33333333333333337</v>
      </c>
      <c r="AN70" s="35">
        <f t="shared" si="45"/>
        <v>0.66666666666666674</v>
      </c>
    </row>
    <row r="71" spans="1:40" x14ac:dyDescent="0.25">
      <c r="A71" s="13" t="str">
        <f t="shared" si="36"/>
        <v>Misc</v>
      </c>
      <c r="B71" s="13" t="s">
        <v>123</v>
      </c>
      <c r="Q71" s="20">
        <v>0</v>
      </c>
      <c r="R71" s="20"/>
      <c r="S71" s="15" t="s">
        <v>118</v>
      </c>
      <c r="T71" s="20">
        <f t="shared" si="37"/>
        <v>0</v>
      </c>
      <c r="U71" s="10">
        <f>AVERAGE(C72,F72,I72)</f>
        <v>530.33333333333337</v>
      </c>
      <c r="V71" s="9">
        <f>AVERAGE(D72,G72,J72)</f>
        <v>323.66666666666669</v>
      </c>
      <c r="W71" s="9">
        <f>AVERAGE(E72,H72,K72)</f>
        <v>548</v>
      </c>
      <c r="X71" s="2">
        <f>STDEVA(C72,F72,I72)</f>
        <v>30.038863715748857</v>
      </c>
      <c r="Y71" s="2">
        <f>STDEVA(D72,G72,J72)</f>
        <v>10.016652800877813</v>
      </c>
      <c r="Z71" s="2">
        <f>STDEVA(E72,H72,K72)</f>
        <v>4</v>
      </c>
      <c r="AA71" s="9">
        <f>AVERAGE(C72+D72+E72,F72+G72+H72,I72+J72+K72)</f>
        <v>1402</v>
      </c>
      <c r="AB71" s="2">
        <f>STDEVA(C72+D72+E72,F72+G72+H72,I72+J72+K72)</f>
        <v>27.221315177632398</v>
      </c>
      <c r="AC71" s="9">
        <f>AVERAGE(L72:N72)</f>
        <v>887.66666666666663</v>
      </c>
      <c r="AD71" s="2">
        <f>STDEVA(L72:N72)</f>
        <v>2.0816659994661326</v>
      </c>
      <c r="AE71" s="2">
        <f t="shared" si="38"/>
        <v>357.33333333333326</v>
      </c>
      <c r="AF71" s="2">
        <f t="shared" si="39"/>
        <v>871.66666666666674</v>
      </c>
      <c r="AG71" s="2"/>
      <c r="AH71" s="1" t="str">
        <f t="shared" si="40"/>
        <v/>
      </c>
      <c r="AI71" s="21" t="str">
        <f t="shared" si="41"/>
        <v/>
      </c>
      <c r="AK71" s="1" t="str">
        <f t="shared" si="42"/>
        <v/>
      </c>
      <c r="AL71" s="21" t="str">
        <f t="shared" si="43"/>
        <v/>
      </c>
      <c r="AM71" s="35" t="str">
        <f t="shared" si="44"/>
        <v/>
      </c>
      <c r="AN71" s="35" t="str">
        <f t="shared" si="45"/>
        <v/>
      </c>
    </row>
    <row r="72" spans="1:40" x14ac:dyDescent="0.25">
      <c r="A72" s="13" t="s">
        <v>121</v>
      </c>
      <c r="B72" s="13" t="s">
        <v>122</v>
      </c>
      <c r="C72" s="6">
        <v>565</v>
      </c>
      <c r="D72" s="7">
        <v>320</v>
      </c>
      <c r="E72" s="7">
        <v>548</v>
      </c>
      <c r="F72" s="7">
        <v>514</v>
      </c>
      <c r="G72" s="7">
        <v>316</v>
      </c>
      <c r="H72" s="7">
        <v>552</v>
      </c>
      <c r="I72" s="7">
        <v>512</v>
      </c>
      <c r="J72" s="7">
        <v>335</v>
      </c>
      <c r="K72" s="8">
        <v>544</v>
      </c>
      <c r="L72" s="7">
        <v>890</v>
      </c>
      <c r="M72" s="7">
        <v>886</v>
      </c>
      <c r="N72" s="7">
        <v>887</v>
      </c>
      <c r="O72" s="16">
        <v>1</v>
      </c>
      <c r="P72" s="17">
        <v>1</v>
      </c>
      <c r="Q72" s="20">
        <v>1</v>
      </c>
      <c r="R72" s="20">
        <v>0</v>
      </c>
      <c r="T72" s="20">
        <f t="shared" si="37"/>
        <v>0</v>
      </c>
      <c r="U72" s="10">
        <f t="shared" ref="U72:U73" si="46">AVERAGE(C73,F73,I73)</f>
        <v>510.33333333333331</v>
      </c>
      <c r="V72" s="9">
        <f t="shared" ref="V72:V73" si="47">AVERAGE(D73,G73,J73)</f>
        <v>307.66666666666669</v>
      </c>
      <c r="W72" s="9">
        <f t="shared" ref="W72:W73" si="48">AVERAGE(E73,H73,K73)</f>
        <v>395.66666666666669</v>
      </c>
      <c r="X72" s="2">
        <f t="shared" ref="X72:X73" si="49">STDEVA(C73,F73,I73)</f>
        <v>24.006943440041116</v>
      </c>
      <c r="Y72" s="2">
        <f t="shared" ref="Y72:Y73" si="50">STDEVA(D73,G73,J73)</f>
        <v>9.2376043070340135</v>
      </c>
      <c r="Z72" s="2">
        <f t="shared" ref="Z72:Z73" si="51">STDEVA(E73,H73,K73)</f>
        <v>8.9628864398325021</v>
      </c>
      <c r="AA72" s="9">
        <f t="shared" ref="AA72:AA73" si="52">AVERAGE(C73+D73+E73,F73+G73+H73,I73+J73+K73)</f>
        <v>1213.6666666666667</v>
      </c>
      <c r="AB72" s="2">
        <f t="shared" ref="AB72:AB73" si="53">STDEVA(C73+D73+E73,F73+G73+H73,I73+J73+K73)</f>
        <v>32.347076117221683</v>
      </c>
      <c r="AC72" s="9">
        <f t="shared" ref="AC72:AC73" si="54">AVERAGE(L73:N73)</f>
        <v>719</v>
      </c>
      <c r="AD72" s="2">
        <f t="shared" ref="AD72:AD73" si="55">STDEVA(L73:N73)</f>
        <v>0</v>
      </c>
      <c r="AE72" s="2">
        <f t="shared" ref="AE72:AE73" si="56">AC72-U72</f>
        <v>208.66666666666669</v>
      </c>
      <c r="AF72" s="2">
        <f t="shared" ref="AF72:AF73" si="57">V72+W72</f>
        <v>703.33333333333337</v>
      </c>
      <c r="AG72" s="2"/>
      <c r="AH72" s="1">
        <f t="shared" si="40"/>
        <v>494.66666666666674</v>
      </c>
      <c r="AI72" s="21">
        <f t="shared" si="41"/>
        <v>1.687992582290218</v>
      </c>
      <c r="AK72" s="1">
        <f t="shared" si="42"/>
        <v>494.66666666666669</v>
      </c>
      <c r="AL72" s="21">
        <f t="shared" ref="AL72:AL73" si="58">IF(Q72,AF72/AE72,"")</f>
        <v>3.3706070287539935</v>
      </c>
      <c r="AM72" s="35">
        <f t="shared" si="44"/>
        <v>0.43744075829383888</v>
      </c>
      <c r="AN72" s="35">
        <f t="shared" si="45"/>
        <v>0.56255924170616112</v>
      </c>
    </row>
    <row r="73" spans="1:40" x14ac:dyDescent="0.25">
      <c r="A73" s="13" t="str">
        <f>A$72</f>
        <v>VariousFeatures</v>
      </c>
      <c r="B73" s="13" t="s">
        <v>124</v>
      </c>
      <c r="C73" s="6">
        <v>516</v>
      </c>
      <c r="D73" s="7">
        <v>297</v>
      </c>
      <c r="E73" s="7">
        <v>390</v>
      </c>
      <c r="F73" s="7">
        <v>531</v>
      </c>
      <c r="G73" s="7">
        <v>313</v>
      </c>
      <c r="H73" s="7">
        <v>406</v>
      </c>
      <c r="I73" s="7">
        <v>484</v>
      </c>
      <c r="J73" s="7">
        <v>313</v>
      </c>
      <c r="K73" s="8">
        <v>391</v>
      </c>
      <c r="L73" s="7">
        <v>719</v>
      </c>
      <c r="M73" s="7">
        <v>719</v>
      </c>
      <c r="N73" s="7">
        <v>719</v>
      </c>
      <c r="O73" s="16">
        <v>1</v>
      </c>
      <c r="P73" s="17">
        <v>1</v>
      </c>
      <c r="Q73" s="20">
        <v>1</v>
      </c>
      <c r="R73" s="20">
        <v>0</v>
      </c>
      <c r="T73" s="20">
        <f t="shared" si="37"/>
        <v>0</v>
      </c>
      <c r="U73" s="10">
        <f t="shared" si="46"/>
        <v>533</v>
      </c>
      <c r="V73" s="9">
        <f t="shared" si="47"/>
        <v>321.33333333333331</v>
      </c>
      <c r="W73" s="9">
        <f t="shared" si="48"/>
        <v>559</v>
      </c>
      <c r="X73" s="2">
        <f t="shared" si="49"/>
        <v>74.484897798144289</v>
      </c>
      <c r="Y73" s="2">
        <f t="shared" si="50"/>
        <v>0.57735026918962584</v>
      </c>
      <c r="Z73" s="2">
        <f t="shared" si="51"/>
        <v>3.6055512754639891</v>
      </c>
      <c r="AA73" s="9">
        <f t="shared" si="52"/>
        <v>1413.3333333333333</v>
      </c>
      <c r="AB73" s="2">
        <f t="shared" si="53"/>
        <v>78.545103815154093</v>
      </c>
      <c r="AC73" s="9">
        <f t="shared" si="54"/>
        <v>774</v>
      </c>
      <c r="AD73" s="2">
        <f t="shared" si="55"/>
        <v>6.0827625302982193</v>
      </c>
      <c r="AE73" s="2">
        <f t="shared" si="56"/>
        <v>241</v>
      </c>
      <c r="AF73" s="2">
        <f t="shared" si="57"/>
        <v>880.33333333333326</v>
      </c>
      <c r="AG73" s="2"/>
      <c r="AH73" s="1">
        <f t="shared" si="40"/>
        <v>639.33333333333326</v>
      </c>
      <c r="AI73" s="21">
        <f t="shared" si="41"/>
        <v>1.826012058570198</v>
      </c>
      <c r="AK73" s="1">
        <f t="shared" si="42"/>
        <v>639.33333333333326</v>
      </c>
      <c r="AL73" s="21">
        <f t="shared" si="58"/>
        <v>3.6528354080221299</v>
      </c>
      <c r="AM73" s="35">
        <f t="shared" si="44"/>
        <v>0.36501325255585004</v>
      </c>
      <c r="AN73" s="35">
        <f t="shared" si="45"/>
        <v>0.63498674744414996</v>
      </c>
    </row>
    <row r="74" spans="1:40" x14ac:dyDescent="0.25">
      <c r="A74" s="13" t="str">
        <f t="shared" ref="A74:A85" si="59">A$72</f>
        <v>VariousFeatures</v>
      </c>
      <c r="B74" s="13" t="s">
        <v>125</v>
      </c>
      <c r="C74" s="6">
        <v>619</v>
      </c>
      <c r="D74" s="7">
        <v>322</v>
      </c>
      <c r="E74" s="7">
        <v>563</v>
      </c>
      <c r="F74" s="7">
        <v>491</v>
      </c>
      <c r="G74" s="7">
        <v>321</v>
      </c>
      <c r="H74" s="7">
        <v>558</v>
      </c>
      <c r="I74" s="7">
        <v>489</v>
      </c>
      <c r="J74" s="7">
        <v>321</v>
      </c>
      <c r="K74" s="8">
        <v>556</v>
      </c>
      <c r="L74" s="7">
        <v>781</v>
      </c>
      <c r="M74" s="7">
        <v>771</v>
      </c>
      <c r="N74" s="7">
        <v>770</v>
      </c>
      <c r="O74" s="16">
        <v>1</v>
      </c>
      <c r="P74" s="17">
        <v>1</v>
      </c>
      <c r="Q74" s="20">
        <v>1</v>
      </c>
      <c r="R74" s="20">
        <v>0</v>
      </c>
      <c r="T74" s="20">
        <f t="shared" si="37"/>
        <v>0</v>
      </c>
      <c r="U74" s="10">
        <f t="shared" ref="U73:U85" si="60">AVERAGE(C74,F74,I74)</f>
        <v>533</v>
      </c>
      <c r="V74" s="9">
        <f t="shared" ref="V73:V85" si="61">AVERAGE(D74,G74,J74)</f>
        <v>321.33333333333331</v>
      </c>
      <c r="W74" s="9">
        <f t="shared" ref="W73:W85" si="62">AVERAGE(E74,H74,K74)</f>
        <v>559</v>
      </c>
      <c r="X74" s="2">
        <f t="shared" ref="X73:X85" si="63">STDEVA(C74,F74,I74)</f>
        <v>74.484897798144289</v>
      </c>
      <c r="Y74" s="2">
        <f t="shared" ref="Y73:Y85" si="64">STDEVA(D74,G74,J74)</f>
        <v>0.57735026918962584</v>
      </c>
      <c r="Z74" s="2">
        <f t="shared" ref="Z73:Z85" si="65">STDEVA(E74,H74,K74)</f>
        <v>3.6055512754639891</v>
      </c>
      <c r="AA74" s="9">
        <f t="shared" ref="AA73:AA85" si="66">AVERAGE(C74+D74+E74,F74+G74+H74,I74+J74+K74)</f>
        <v>1413.3333333333333</v>
      </c>
      <c r="AB74" s="2">
        <f t="shared" ref="AB73:AB85" si="67">STDEVA(C74+D74+E74,F74+G74+H74,I74+J74+K74)</f>
        <v>78.545103815154093</v>
      </c>
      <c r="AC74" s="9">
        <f t="shared" ref="AC73:AC85" si="68">AVERAGE(L74:N74)</f>
        <v>774</v>
      </c>
      <c r="AD74" s="2">
        <f t="shared" ref="AD73:AD85" si="69">STDEVA(L74:N74)</f>
        <v>6.0827625302982193</v>
      </c>
      <c r="AE74" s="2">
        <f t="shared" si="38"/>
        <v>241</v>
      </c>
      <c r="AF74" s="2">
        <f t="shared" si="39"/>
        <v>880.33333333333326</v>
      </c>
      <c r="AG74" s="2"/>
      <c r="AH74" s="1">
        <f t="shared" si="40"/>
        <v>639.33333333333326</v>
      </c>
      <c r="AI74" s="21">
        <f t="shared" si="41"/>
        <v>1.826012058570198</v>
      </c>
      <c r="AK74" s="1">
        <f t="shared" si="42"/>
        <v>639.33333333333326</v>
      </c>
      <c r="AL74" s="21">
        <f t="shared" si="43"/>
        <v>3.6528354080221299</v>
      </c>
      <c r="AM74" s="35">
        <f t="shared" si="44"/>
        <v>0.36501325255585004</v>
      </c>
      <c r="AN74" s="35">
        <f t="shared" si="45"/>
        <v>0.63498674744414996</v>
      </c>
    </row>
    <row r="75" spans="1:40" x14ac:dyDescent="0.25">
      <c r="A75" s="13" t="str">
        <f t="shared" si="59"/>
        <v>VariousFeatures</v>
      </c>
      <c r="B75" s="13" t="s">
        <v>126</v>
      </c>
      <c r="C75" s="6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Q75" s="20">
        <v>0</v>
      </c>
      <c r="R75" s="20"/>
      <c r="S75" s="15" t="s">
        <v>127</v>
      </c>
      <c r="T75" s="20">
        <f t="shared" si="37"/>
        <v>0</v>
      </c>
      <c r="U75" s="10" t="e">
        <f t="shared" si="60"/>
        <v>#DIV/0!</v>
      </c>
      <c r="V75" s="9" t="e">
        <f t="shared" si="61"/>
        <v>#DIV/0!</v>
      </c>
      <c r="W75" s="9" t="e">
        <f t="shared" si="62"/>
        <v>#DIV/0!</v>
      </c>
      <c r="X75" s="2" t="e">
        <f t="shared" si="63"/>
        <v>#DIV/0!</v>
      </c>
      <c r="Y75" s="2" t="e">
        <f t="shared" si="64"/>
        <v>#DIV/0!</v>
      </c>
      <c r="Z75" s="2" t="e">
        <f t="shared" si="65"/>
        <v>#DIV/0!</v>
      </c>
      <c r="AA75" s="9">
        <f t="shared" si="66"/>
        <v>0</v>
      </c>
      <c r="AB75" s="2">
        <f t="shared" si="67"/>
        <v>0</v>
      </c>
      <c r="AC75" s="9" t="e">
        <f t="shared" si="68"/>
        <v>#DIV/0!</v>
      </c>
      <c r="AD75" s="2" t="e">
        <f t="shared" si="69"/>
        <v>#DIV/0!</v>
      </c>
      <c r="AE75" s="2" t="e">
        <f t="shared" si="38"/>
        <v>#DIV/0!</v>
      </c>
      <c r="AF75" s="2" t="e">
        <f t="shared" si="39"/>
        <v>#DIV/0!</v>
      </c>
      <c r="AG75" s="2"/>
      <c r="AH75" s="1" t="str">
        <f t="shared" si="40"/>
        <v/>
      </c>
      <c r="AI75" s="21" t="str">
        <f t="shared" si="41"/>
        <v/>
      </c>
      <c r="AK75" s="1" t="str">
        <f t="shared" si="42"/>
        <v/>
      </c>
      <c r="AL75" s="21" t="str">
        <f t="shared" si="43"/>
        <v/>
      </c>
      <c r="AM75" s="35" t="str">
        <f t="shared" si="44"/>
        <v/>
      </c>
      <c r="AN75" s="35" t="str">
        <f t="shared" si="45"/>
        <v/>
      </c>
    </row>
    <row r="76" spans="1:40" x14ac:dyDescent="0.25">
      <c r="A76" s="13" t="str">
        <f t="shared" si="59"/>
        <v>VariousFeatures</v>
      </c>
      <c r="B76" s="13" t="s">
        <v>128</v>
      </c>
      <c r="C76" s="6"/>
      <c r="D76" s="7"/>
      <c r="E76" s="7"/>
      <c r="F76" s="7"/>
      <c r="G76" s="7"/>
      <c r="H76" s="7"/>
      <c r="I76" s="7"/>
      <c r="J76" s="7"/>
      <c r="K76" s="8"/>
      <c r="L76" s="7"/>
      <c r="M76" s="7"/>
      <c r="N76" s="7"/>
      <c r="Q76" s="20">
        <v>0</v>
      </c>
      <c r="R76" s="20"/>
      <c r="S76" s="15" t="s">
        <v>68</v>
      </c>
      <c r="T76" s="20">
        <f t="shared" si="37"/>
        <v>0</v>
      </c>
      <c r="U76" s="10" t="e">
        <f t="shared" si="60"/>
        <v>#DIV/0!</v>
      </c>
      <c r="V76" s="9" t="e">
        <f t="shared" si="61"/>
        <v>#DIV/0!</v>
      </c>
      <c r="W76" s="9" t="e">
        <f t="shared" si="62"/>
        <v>#DIV/0!</v>
      </c>
      <c r="X76" s="2" t="e">
        <f t="shared" si="63"/>
        <v>#DIV/0!</v>
      </c>
      <c r="Y76" s="2" t="e">
        <f t="shared" si="64"/>
        <v>#DIV/0!</v>
      </c>
      <c r="Z76" s="2" t="e">
        <f t="shared" si="65"/>
        <v>#DIV/0!</v>
      </c>
      <c r="AA76" s="9">
        <f t="shared" si="66"/>
        <v>0</v>
      </c>
      <c r="AB76" s="2">
        <f t="shared" si="67"/>
        <v>0</v>
      </c>
      <c r="AC76" s="9" t="e">
        <f t="shared" si="68"/>
        <v>#DIV/0!</v>
      </c>
      <c r="AD76" s="2" t="e">
        <f t="shared" si="69"/>
        <v>#DIV/0!</v>
      </c>
      <c r="AE76" s="2" t="e">
        <f t="shared" si="38"/>
        <v>#DIV/0!</v>
      </c>
      <c r="AF76" s="2" t="e">
        <f t="shared" si="39"/>
        <v>#DIV/0!</v>
      </c>
      <c r="AG76" s="2"/>
      <c r="AH76" s="1" t="str">
        <f t="shared" si="40"/>
        <v/>
      </c>
      <c r="AI76" s="21" t="str">
        <f t="shared" si="41"/>
        <v/>
      </c>
      <c r="AK76" s="1" t="str">
        <f t="shared" si="42"/>
        <v/>
      </c>
      <c r="AL76" s="21" t="str">
        <f t="shared" si="43"/>
        <v/>
      </c>
      <c r="AM76" s="35" t="str">
        <f t="shared" si="44"/>
        <v/>
      </c>
      <c r="AN76" s="35" t="str">
        <f t="shared" si="45"/>
        <v/>
      </c>
    </row>
    <row r="77" spans="1:40" x14ac:dyDescent="0.25">
      <c r="A77" s="13" t="str">
        <f t="shared" si="59"/>
        <v>VariousFeatures</v>
      </c>
      <c r="B77" s="13" t="s">
        <v>129</v>
      </c>
      <c r="C77" s="6">
        <v>460</v>
      </c>
      <c r="D77" s="7">
        <v>265</v>
      </c>
      <c r="E77" s="7">
        <v>360</v>
      </c>
      <c r="F77" s="7">
        <v>446</v>
      </c>
      <c r="G77" s="7">
        <v>261</v>
      </c>
      <c r="H77" s="7">
        <v>357</v>
      </c>
      <c r="I77" s="7">
        <v>447</v>
      </c>
      <c r="J77" s="7">
        <v>261</v>
      </c>
      <c r="K77" s="8">
        <v>358</v>
      </c>
      <c r="L77" s="7">
        <v>656</v>
      </c>
      <c r="M77" s="7">
        <v>636</v>
      </c>
      <c r="N77" s="7">
        <v>652</v>
      </c>
      <c r="O77" s="16">
        <v>1</v>
      </c>
      <c r="P77" s="17">
        <v>1</v>
      </c>
      <c r="Q77" s="20">
        <v>1</v>
      </c>
      <c r="R77" s="20">
        <v>0</v>
      </c>
      <c r="T77" s="20">
        <f t="shared" si="37"/>
        <v>0</v>
      </c>
      <c r="U77" s="10">
        <f t="shared" si="60"/>
        <v>451</v>
      </c>
      <c r="V77" s="9">
        <f t="shared" si="61"/>
        <v>262.33333333333331</v>
      </c>
      <c r="W77" s="9">
        <f t="shared" si="62"/>
        <v>358.33333333333331</v>
      </c>
      <c r="X77" s="2">
        <f t="shared" si="63"/>
        <v>7.810249675906654</v>
      </c>
      <c r="Y77" s="2">
        <f t="shared" si="64"/>
        <v>2.3094010767585029</v>
      </c>
      <c r="Z77" s="2">
        <f t="shared" si="65"/>
        <v>1.5275252316519465</v>
      </c>
      <c r="AA77" s="9">
        <f t="shared" si="66"/>
        <v>1071.6666666666667</v>
      </c>
      <c r="AB77" s="2">
        <f t="shared" si="67"/>
        <v>11.590225767142472</v>
      </c>
      <c r="AC77" s="9">
        <f t="shared" si="68"/>
        <v>648</v>
      </c>
      <c r="AD77" s="2">
        <f t="shared" si="69"/>
        <v>10.583005244258363</v>
      </c>
      <c r="AE77" s="2">
        <f t="shared" si="38"/>
        <v>197</v>
      </c>
      <c r="AF77" s="2">
        <f t="shared" si="39"/>
        <v>620.66666666666663</v>
      </c>
      <c r="AG77" s="2"/>
      <c r="AH77" s="1">
        <f t="shared" si="40"/>
        <v>423.66666666666674</v>
      </c>
      <c r="AI77" s="21">
        <f t="shared" si="41"/>
        <v>1.6538065843621401</v>
      </c>
      <c r="AK77" s="1">
        <f t="shared" si="42"/>
        <v>423.66666666666663</v>
      </c>
      <c r="AL77" s="21">
        <f t="shared" si="43"/>
        <v>3.1505922165820639</v>
      </c>
      <c r="AM77" s="35">
        <f t="shared" si="44"/>
        <v>0.42266380236305046</v>
      </c>
      <c r="AN77" s="35">
        <f t="shared" si="45"/>
        <v>0.57733619763694954</v>
      </c>
    </row>
    <row r="78" spans="1:40" x14ac:dyDescent="0.25">
      <c r="A78" s="13" t="str">
        <f t="shared" si="59"/>
        <v>VariousFeatures</v>
      </c>
      <c r="B78" s="13" t="s">
        <v>130</v>
      </c>
      <c r="C78" s="6">
        <v>437</v>
      </c>
      <c r="D78" s="7">
        <v>251</v>
      </c>
      <c r="E78" s="7">
        <v>362</v>
      </c>
      <c r="F78" s="7">
        <v>422</v>
      </c>
      <c r="G78" s="7">
        <v>267</v>
      </c>
      <c r="H78" s="7">
        <v>343</v>
      </c>
      <c r="I78" s="7">
        <v>422</v>
      </c>
      <c r="J78" s="7">
        <v>250</v>
      </c>
      <c r="K78" s="8">
        <v>359</v>
      </c>
      <c r="L78" s="7">
        <v>610</v>
      </c>
      <c r="M78" s="7">
        <v>610</v>
      </c>
      <c r="N78" s="7">
        <v>625</v>
      </c>
      <c r="O78" s="16">
        <v>1</v>
      </c>
      <c r="P78" s="17">
        <v>1</v>
      </c>
      <c r="Q78" s="20">
        <v>1</v>
      </c>
      <c r="R78" s="20">
        <v>0</v>
      </c>
      <c r="T78" s="20">
        <f t="shared" si="37"/>
        <v>0</v>
      </c>
      <c r="U78" s="10">
        <f t="shared" si="60"/>
        <v>427</v>
      </c>
      <c r="V78" s="9">
        <f t="shared" si="61"/>
        <v>256</v>
      </c>
      <c r="W78" s="9">
        <f t="shared" si="62"/>
        <v>354.66666666666669</v>
      </c>
      <c r="X78" s="2">
        <f t="shared" si="63"/>
        <v>8.6602540378443873</v>
      </c>
      <c r="Y78" s="2">
        <f t="shared" si="64"/>
        <v>9.5393920141694561</v>
      </c>
      <c r="Z78" s="2">
        <f t="shared" si="65"/>
        <v>10.214368964029708</v>
      </c>
      <c r="AA78" s="9">
        <f t="shared" si="66"/>
        <v>1037.6666666666667</v>
      </c>
      <c r="AB78" s="2">
        <f t="shared" si="67"/>
        <v>10.692676621563626</v>
      </c>
      <c r="AC78" s="9">
        <f t="shared" si="68"/>
        <v>615</v>
      </c>
      <c r="AD78" s="2">
        <f t="shared" si="69"/>
        <v>8.6602540378443873</v>
      </c>
      <c r="AE78" s="2">
        <f t="shared" si="38"/>
        <v>188</v>
      </c>
      <c r="AF78" s="2">
        <f t="shared" si="39"/>
        <v>610.66666666666674</v>
      </c>
      <c r="AG78" s="2"/>
      <c r="AH78" s="1">
        <f t="shared" si="40"/>
        <v>422.66666666666674</v>
      </c>
      <c r="AI78" s="21">
        <f t="shared" si="41"/>
        <v>1.6872628726287264</v>
      </c>
      <c r="AK78" s="1">
        <f t="shared" si="42"/>
        <v>422.66666666666674</v>
      </c>
      <c r="AL78" s="21">
        <f t="shared" si="43"/>
        <v>3.2482269503546104</v>
      </c>
      <c r="AM78" s="35">
        <f t="shared" si="44"/>
        <v>0.41921397379912656</v>
      </c>
      <c r="AN78" s="35">
        <f t="shared" si="45"/>
        <v>0.58078602620087327</v>
      </c>
    </row>
    <row r="79" spans="1:40" x14ac:dyDescent="0.25">
      <c r="A79" s="13" t="str">
        <f t="shared" si="59"/>
        <v>VariousFeatures</v>
      </c>
      <c r="B79" s="13" t="s">
        <v>131</v>
      </c>
      <c r="C79" s="6"/>
      <c r="D79" s="7"/>
      <c r="E79" s="7"/>
      <c r="F79" s="7"/>
      <c r="G79" s="7"/>
      <c r="H79" s="7"/>
      <c r="I79" s="7"/>
      <c r="J79" s="7"/>
      <c r="K79" s="8"/>
      <c r="L79" s="7"/>
      <c r="M79" s="7"/>
      <c r="N79" s="7"/>
      <c r="Q79" s="20">
        <v>0</v>
      </c>
      <c r="R79" s="20"/>
      <c r="S79" s="15" t="s">
        <v>68</v>
      </c>
      <c r="T79" s="20">
        <f t="shared" si="37"/>
        <v>0</v>
      </c>
      <c r="U79" s="10" t="e">
        <f t="shared" si="60"/>
        <v>#DIV/0!</v>
      </c>
      <c r="V79" s="9" t="e">
        <f t="shared" si="61"/>
        <v>#DIV/0!</v>
      </c>
      <c r="W79" s="9" t="e">
        <f t="shared" si="62"/>
        <v>#DIV/0!</v>
      </c>
      <c r="X79" s="2" t="e">
        <f t="shared" si="63"/>
        <v>#DIV/0!</v>
      </c>
      <c r="Y79" s="2" t="e">
        <f t="shared" si="64"/>
        <v>#DIV/0!</v>
      </c>
      <c r="Z79" s="2" t="e">
        <f t="shared" si="65"/>
        <v>#DIV/0!</v>
      </c>
      <c r="AA79" s="9">
        <f t="shared" si="66"/>
        <v>0</v>
      </c>
      <c r="AB79" s="2">
        <f t="shared" si="67"/>
        <v>0</v>
      </c>
      <c r="AC79" s="9" t="e">
        <f t="shared" si="68"/>
        <v>#DIV/0!</v>
      </c>
      <c r="AD79" s="2" t="e">
        <f t="shared" si="69"/>
        <v>#DIV/0!</v>
      </c>
      <c r="AE79" s="2" t="e">
        <f t="shared" si="38"/>
        <v>#DIV/0!</v>
      </c>
      <c r="AF79" s="2" t="e">
        <f t="shared" si="39"/>
        <v>#DIV/0!</v>
      </c>
      <c r="AG79" s="2"/>
      <c r="AH79" s="1" t="str">
        <f t="shared" si="40"/>
        <v/>
      </c>
      <c r="AI79" s="21" t="str">
        <f t="shared" si="41"/>
        <v/>
      </c>
      <c r="AK79" s="1" t="str">
        <f t="shared" si="42"/>
        <v/>
      </c>
      <c r="AL79" s="21" t="str">
        <f t="shared" si="43"/>
        <v/>
      </c>
      <c r="AM79" s="35" t="str">
        <f t="shared" si="44"/>
        <v/>
      </c>
      <c r="AN79" s="35" t="str">
        <f t="shared" si="45"/>
        <v/>
      </c>
    </row>
    <row r="80" spans="1:40" x14ac:dyDescent="0.25">
      <c r="A80" s="13" t="str">
        <f t="shared" si="59"/>
        <v>VariousFeatures</v>
      </c>
      <c r="B80" s="13" t="s">
        <v>132</v>
      </c>
      <c r="C80" s="6"/>
      <c r="D80" s="7"/>
      <c r="E80" s="7"/>
      <c r="F80" s="7"/>
      <c r="G80" s="7"/>
      <c r="H80" s="7"/>
      <c r="I80" s="7"/>
      <c r="J80" s="7"/>
      <c r="K80" s="8"/>
      <c r="L80" s="7"/>
      <c r="M80" s="7"/>
      <c r="N80" s="7"/>
      <c r="Q80" s="20">
        <v>0</v>
      </c>
      <c r="R80" s="20"/>
      <c r="S80" s="15" t="s">
        <v>68</v>
      </c>
      <c r="T80" s="20">
        <f t="shared" si="37"/>
        <v>0</v>
      </c>
      <c r="U80" s="10" t="e">
        <f t="shared" si="60"/>
        <v>#DIV/0!</v>
      </c>
      <c r="V80" s="9" t="e">
        <f t="shared" si="61"/>
        <v>#DIV/0!</v>
      </c>
      <c r="W80" s="9" t="e">
        <f t="shared" si="62"/>
        <v>#DIV/0!</v>
      </c>
      <c r="X80" s="2" t="e">
        <f t="shared" si="63"/>
        <v>#DIV/0!</v>
      </c>
      <c r="Y80" s="2" t="e">
        <f t="shared" si="64"/>
        <v>#DIV/0!</v>
      </c>
      <c r="Z80" s="2" t="e">
        <f t="shared" si="65"/>
        <v>#DIV/0!</v>
      </c>
      <c r="AA80" s="9">
        <f t="shared" si="66"/>
        <v>0</v>
      </c>
      <c r="AB80" s="2">
        <f t="shared" si="67"/>
        <v>0</v>
      </c>
      <c r="AC80" s="9" t="e">
        <f t="shared" si="68"/>
        <v>#DIV/0!</v>
      </c>
      <c r="AD80" s="2" t="e">
        <f t="shared" si="69"/>
        <v>#DIV/0!</v>
      </c>
      <c r="AE80" s="2" t="e">
        <f t="shared" si="38"/>
        <v>#DIV/0!</v>
      </c>
      <c r="AF80" s="2" t="e">
        <f t="shared" si="39"/>
        <v>#DIV/0!</v>
      </c>
      <c r="AG80" s="2"/>
      <c r="AH80" s="1" t="str">
        <f t="shared" si="40"/>
        <v/>
      </c>
      <c r="AI80" s="21" t="str">
        <f t="shared" si="41"/>
        <v/>
      </c>
      <c r="AK80" s="1" t="str">
        <f t="shared" si="42"/>
        <v/>
      </c>
      <c r="AL80" s="21" t="str">
        <f t="shared" si="43"/>
        <v/>
      </c>
      <c r="AM80" s="35" t="str">
        <f t="shared" si="44"/>
        <v/>
      </c>
      <c r="AN80" s="35" t="str">
        <f t="shared" si="45"/>
        <v/>
      </c>
    </row>
    <row r="81" spans="1:40" x14ac:dyDescent="0.25">
      <c r="A81" s="13" t="str">
        <f t="shared" si="59"/>
        <v>VariousFeatures</v>
      </c>
      <c r="B81" s="13" t="s">
        <v>133</v>
      </c>
      <c r="C81" s="6"/>
      <c r="D81" s="7"/>
      <c r="E81" s="7"/>
      <c r="F81" s="7"/>
      <c r="G81" s="7"/>
      <c r="H81" s="7"/>
      <c r="I81" s="7"/>
      <c r="J81" s="7"/>
      <c r="K81" s="8"/>
      <c r="L81" s="7"/>
      <c r="M81" s="7"/>
      <c r="N81" s="7"/>
      <c r="Q81" s="20">
        <v>0</v>
      </c>
      <c r="R81" s="20"/>
      <c r="S81" s="15" t="s">
        <v>68</v>
      </c>
      <c r="T81" s="20">
        <f t="shared" si="37"/>
        <v>0</v>
      </c>
      <c r="U81" s="10" t="e">
        <f t="shared" si="60"/>
        <v>#DIV/0!</v>
      </c>
      <c r="V81" s="9" t="e">
        <f t="shared" si="61"/>
        <v>#DIV/0!</v>
      </c>
      <c r="W81" s="9" t="e">
        <f t="shared" si="62"/>
        <v>#DIV/0!</v>
      </c>
      <c r="X81" s="2" t="e">
        <f t="shared" si="63"/>
        <v>#DIV/0!</v>
      </c>
      <c r="Y81" s="2" t="e">
        <f t="shared" si="64"/>
        <v>#DIV/0!</v>
      </c>
      <c r="Z81" s="2" t="e">
        <f t="shared" si="65"/>
        <v>#DIV/0!</v>
      </c>
      <c r="AA81" s="9">
        <f t="shared" si="66"/>
        <v>0</v>
      </c>
      <c r="AB81" s="2">
        <f t="shared" si="67"/>
        <v>0</v>
      </c>
      <c r="AC81" s="9" t="e">
        <f t="shared" si="68"/>
        <v>#DIV/0!</v>
      </c>
      <c r="AD81" s="2" t="e">
        <f t="shared" si="69"/>
        <v>#DIV/0!</v>
      </c>
      <c r="AE81" s="2" t="e">
        <f t="shared" si="38"/>
        <v>#DIV/0!</v>
      </c>
      <c r="AF81" s="2" t="e">
        <f t="shared" si="39"/>
        <v>#DIV/0!</v>
      </c>
      <c r="AG81" s="2"/>
      <c r="AH81" s="1" t="str">
        <f t="shared" si="40"/>
        <v/>
      </c>
      <c r="AI81" s="21" t="str">
        <f t="shared" si="41"/>
        <v/>
      </c>
      <c r="AK81" s="1" t="str">
        <f t="shared" si="42"/>
        <v/>
      </c>
      <c r="AL81" s="21" t="str">
        <f t="shared" si="43"/>
        <v/>
      </c>
      <c r="AM81" s="35" t="str">
        <f t="shared" si="44"/>
        <v/>
      </c>
      <c r="AN81" s="35" t="str">
        <f t="shared" si="45"/>
        <v/>
      </c>
    </row>
    <row r="82" spans="1:40" x14ac:dyDescent="0.25">
      <c r="A82" s="13" t="str">
        <f t="shared" si="59"/>
        <v>VariousFeatures</v>
      </c>
      <c r="B82" s="13" t="s">
        <v>134</v>
      </c>
      <c r="C82" s="6"/>
      <c r="D82" s="7"/>
      <c r="E82" s="7"/>
      <c r="F82" s="7"/>
      <c r="G82" s="7"/>
      <c r="H82" s="7"/>
      <c r="I82" s="7"/>
      <c r="J82" s="7"/>
      <c r="K82" s="8"/>
      <c r="L82" s="7"/>
      <c r="M82" s="7"/>
      <c r="N82" s="7"/>
      <c r="Q82" s="20">
        <v>0</v>
      </c>
      <c r="R82" s="20"/>
      <c r="S82" s="15" t="s">
        <v>36</v>
      </c>
      <c r="T82" s="20">
        <f t="shared" si="37"/>
        <v>0</v>
      </c>
      <c r="U82" s="10" t="e">
        <f t="shared" si="60"/>
        <v>#DIV/0!</v>
      </c>
      <c r="V82" s="9" t="e">
        <f t="shared" si="61"/>
        <v>#DIV/0!</v>
      </c>
      <c r="W82" s="9" t="e">
        <f t="shared" si="62"/>
        <v>#DIV/0!</v>
      </c>
      <c r="X82" s="2" t="e">
        <f t="shared" si="63"/>
        <v>#DIV/0!</v>
      </c>
      <c r="Y82" s="2" t="e">
        <f t="shared" si="64"/>
        <v>#DIV/0!</v>
      </c>
      <c r="Z82" s="2" t="e">
        <f t="shared" si="65"/>
        <v>#DIV/0!</v>
      </c>
      <c r="AA82" s="9">
        <f t="shared" si="66"/>
        <v>0</v>
      </c>
      <c r="AB82" s="2">
        <f t="shared" si="67"/>
        <v>0</v>
      </c>
      <c r="AC82" s="9" t="e">
        <f t="shared" si="68"/>
        <v>#DIV/0!</v>
      </c>
      <c r="AD82" s="2" t="e">
        <f t="shared" si="69"/>
        <v>#DIV/0!</v>
      </c>
      <c r="AE82" s="2" t="e">
        <f t="shared" si="38"/>
        <v>#DIV/0!</v>
      </c>
      <c r="AF82" s="2" t="e">
        <f t="shared" si="39"/>
        <v>#DIV/0!</v>
      </c>
      <c r="AG82" s="2"/>
      <c r="AH82" s="1" t="str">
        <f t="shared" si="40"/>
        <v/>
      </c>
      <c r="AI82" s="21" t="str">
        <f t="shared" si="41"/>
        <v/>
      </c>
      <c r="AK82" s="1" t="str">
        <f t="shared" si="42"/>
        <v/>
      </c>
      <c r="AL82" s="21" t="str">
        <f t="shared" si="43"/>
        <v/>
      </c>
      <c r="AM82" s="35" t="str">
        <f t="shared" si="44"/>
        <v/>
      </c>
      <c r="AN82" s="35" t="str">
        <f t="shared" si="45"/>
        <v/>
      </c>
    </row>
    <row r="83" spans="1:40" x14ac:dyDescent="0.25">
      <c r="A83" s="13" t="str">
        <f t="shared" si="59"/>
        <v>VariousFeatures</v>
      </c>
      <c r="B83" s="13" t="s">
        <v>135</v>
      </c>
      <c r="C83" s="6">
        <v>469</v>
      </c>
      <c r="D83" s="7">
        <v>313</v>
      </c>
      <c r="E83" s="7">
        <v>547</v>
      </c>
      <c r="F83" s="7">
        <v>475</v>
      </c>
      <c r="G83" s="7">
        <v>300</v>
      </c>
      <c r="H83" s="7">
        <v>531</v>
      </c>
      <c r="I83" s="7">
        <v>484</v>
      </c>
      <c r="J83" s="7">
        <v>297</v>
      </c>
      <c r="K83" s="8">
        <v>531</v>
      </c>
      <c r="L83" s="7">
        <v>789</v>
      </c>
      <c r="M83" s="7">
        <v>797</v>
      </c>
      <c r="N83" s="7">
        <v>797</v>
      </c>
      <c r="O83" s="16">
        <v>0</v>
      </c>
      <c r="P83" s="17">
        <v>1</v>
      </c>
      <c r="Q83" s="20">
        <v>1</v>
      </c>
      <c r="R83" s="20">
        <v>0</v>
      </c>
      <c r="S83" s="15" t="s">
        <v>136</v>
      </c>
      <c r="T83" s="20">
        <f t="shared" si="37"/>
        <v>1</v>
      </c>
      <c r="U83" s="10">
        <f t="shared" si="60"/>
        <v>476</v>
      </c>
      <c r="V83" s="9">
        <f t="shared" si="61"/>
        <v>303.33333333333331</v>
      </c>
      <c r="W83" s="9">
        <f t="shared" si="62"/>
        <v>536.33333333333337</v>
      </c>
      <c r="X83" s="2">
        <f t="shared" si="63"/>
        <v>7.5498344352707498</v>
      </c>
      <c r="Y83" s="2">
        <f t="shared" si="64"/>
        <v>8.5049005481153834</v>
      </c>
      <c r="Z83" s="2">
        <f t="shared" si="65"/>
        <v>9.2376043070340135</v>
      </c>
      <c r="AA83" s="9">
        <f t="shared" si="66"/>
        <v>1315.6666666666667</v>
      </c>
      <c r="AB83" s="2">
        <f t="shared" si="67"/>
        <v>11.930353445448855</v>
      </c>
      <c r="AC83" s="9">
        <f t="shared" si="68"/>
        <v>794.33333333333337</v>
      </c>
      <c r="AD83" s="2">
        <f t="shared" si="69"/>
        <v>4.6188021535170058</v>
      </c>
      <c r="AE83" s="2">
        <f t="shared" si="38"/>
        <v>318.33333333333337</v>
      </c>
      <c r="AF83" s="2">
        <f t="shared" si="39"/>
        <v>839.66666666666674</v>
      </c>
      <c r="AG83" s="2"/>
      <c r="AH83" s="1">
        <f t="shared" si="40"/>
        <v>521.33333333333337</v>
      </c>
      <c r="AI83" s="21">
        <f t="shared" si="41"/>
        <v>1.6563155686109945</v>
      </c>
      <c r="AK83" s="1">
        <f t="shared" si="42"/>
        <v>521.33333333333337</v>
      </c>
      <c r="AL83" s="21">
        <f t="shared" si="43"/>
        <v>2.6376963350785338</v>
      </c>
      <c r="AM83" s="35">
        <f t="shared" si="44"/>
        <v>0.36125446605795947</v>
      </c>
      <c r="AN83" s="35">
        <f t="shared" si="45"/>
        <v>0.63874553394204048</v>
      </c>
    </row>
    <row r="84" spans="1:40" x14ac:dyDescent="0.25">
      <c r="A84" s="13" t="str">
        <f t="shared" si="59"/>
        <v>VariousFeatures</v>
      </c>
      <c r="B84" s="13" t="s">
        <v>137</v>
      </c>
      <c r="C84" s="6">
        <v>766</v>
      </c>
      <c r="D84" s="7">
        <v>703</v>
      </c>
      <c r="E84" s="7">
        <v>1250</v>
      </c>
      <c r="F84" s="7">
        <v>672</v>
      </c>
      <c r="G84" s="7">
        <v>579</v>
      </c>
      <c r="H84" s="7">
        <v>1109</v>
      </c>
      <c r="I84" s="7">
        <v>641</v>
      </c>
      <c r="J84" s="7">
        <v>687</v>
      </c>
      <c r="K84" s="8">
        <v>1187</v>
      </c>
      <c r="L84" s="7">
        <v>1229</v>
      </c>
      <c r="M84" s="7">
        <v>1234</v>
      </c>
      <c r="N84" s="7">
        <v>1219</v>
      </c>
      <c r="O84" s="16">
        <v>1</v>
      </c>
      <c r="P84" s="17">
        <v>1</v>
      </c>
      <c r="Q84" s="20">
        <v>1</v>
      </c>
      <c r="R84" s="20">
        <v>0</v>
      </c>
      <c r="T84" s="20">
        <f t="shared" si="37"/>
        <v>0</v>
      </c>
      <c r="U84" s="10">
        <f t="shared" si="60"/>
        <v>693</v>
      </c>
      <c r="V84" s="9">
        <f t="shared" si="61"/>
        <v>656.33333333333337</v>
      </c>
      <c r="W84" s="9">
        <f t="shared" si="62"/>
        <v>1182</v>
      </c>
      <c r="X84" s="2">
        <f t="shared" si="63"/>
        <v>65.092242241299388</v>
      </c>
      <c r="Y84" s="2">
        <f t="shared" si="64"/>
        <v>67.448745973022611</v>
      </c>
      <c r="Z84" s="2">
        <f t="shared" si="65"/>
        <v>70.632853545641211</v>
      </c>
      <c r="AA84" s="9">
        <f t="shared" si="66"/>
        <v>2531.3333333333335</v>
      </c>
      <c r="AB84" s="2">
        <f t="shared" si="67"/>
        <v>180.05647262271171</v>
      </c>
      <c r="AC84" s="9">
        <f t="shared" si="68"/>
        <v>1227.3333333333333</v>
      </c>
      <c r="AD84" s="2">
        <f t="shared" si="69"/>
        <v>7.6376261582597333</v>
      </c>
      <c r="AE84" s="2">
        <f t="shared" si="38"/>
        <v>534.33333333333326</v>
      </c>
      <c r="AF84" s="2">
        <f t="shared" si="39"/>
        <v>1838.3333333333335</v>
      </c>
      <c r="AG84" s="2"/>
      <c r="AH84" s="1">
        <f t="shared" si="40"/>
        <v>1304.0000000000002</v>
      </c>
      <c r="AI84" s="21">
        <f t="shared" si="41"/>
        <v>2.0624660510592072</v>
      </c>
      <c r="AK84" s="1">
        <f t="shared" si="42"/>
        <v>1304.0000000000002</v>
      </c>
      <c r="AL84" s="21">
        <f t="shared" si="43"/>
        <v>3.4404242046163449</v>
      </c>
      <c r="AM84" s="35">
        <f t="shared" si="44"/>
        <v>0.35702629193109697</v>
      </c>
      <c r="AN84" s="35">
        <f t="shared" si="45"/>
        <v>0.64297370806890297</v>
      </c>
    </row>
    <row r="85" spans="1:40" x14ac:dyDescent="0.25">
      <c r="A85" s="13" t="str">
        <f t="shared" si="59"/>
        <v>VariousFeatures</v>
      </c>
      <c r="B85" s="13" t="s">
        <v>138</v>
      </c>
      <c r="C85" s="6"/>
      <c r="D85" s="7"/>
      <c r="E85" s="7"/>
      <c r="F85" s="7"/>
      <c r="G85" s="7"/>
      <c r="H85" s="7"/>
      <c r="I85" s="7"/>
      <c r="J85" s="7"/>
      <c r="K85" s="8"/>
      <c r="L85" s="7"/>
      <c r="M85" s="7"/>
      <c r="N85" s="7"/>
      <c r="Q85" s="20">
        <v>0</v>
      </c>
      <c r="R85" s="20"/>
      <c r="S85" s="15" t="s">
        <v>68</v>
      </c>
      <c r="T85" s="20">
        <f t="shared" si="37"/>
        <v>0</v>
      </c>
      <c r="U85" s="10" t="e">
        <f t="shared" si="60"/>
        <v>#DIV/0!</v>
      </c>
      <c r="V85" s="9" t="e">
        <f t="shared" si="61"/>
        <v>#DIV/0!</v>
      </c>
      <c r="W85" s="9" t="e">
        <f t="shared" si="62"/>
        <v>#DIV/0!</v>
      </c>
      <c r="X85" s="2" t="e">
        <f t="shared" si="63"/>
        <v>#DIV/0!</v>
      </c>
      <c r="Y85" s="2" t="e">
        <f t="shared" si="64"/>
        <v>#DIV/0!</v>
      </c>
      <c r="Z85" s="2" t="e">
        <f t="shared" si="65"/>
        <v>#DIV/0!</v>
      </c>
      <c r="AA85" s="9">
        <f t="shared" si="66"/>
        <v>0</v>
      </c>
      <c r="AB85" s="2">
        <f t="shared" si="67"/>
        <v>0</v>
      </c>
      <c r="AC85" s="9" t="e">
        <f t="shared" si="68"/>
        <v>#DIV/0!</v>
      </c>
      <c r="AD85" s="2" t="e">
        <f t="shared" si="69"/>
        <v>#DIV/0!</v>
      </c>
      <c r="AE85" s="2" t="e">
        <f t="shared" si="38"/>
        <v>#DIV/0!</v>
      </c>
      <c r="AF85" s="2" t="e">
        <f t="shared" si="39"/>
        <v>#DIV/0!</v>
      </c>
      <c r="AG85" s="2"/>
      <c r="AH85" s="1" t="str">
        <f t="shared" si="40"/>
        <v/>
      </c>
      <c r="AI85" s="21" t="str">
        <f t="shared" si="41"/>
        <v/>
      </c>
      <c r="AK85" s="1" t="str">
        <f t="shared" si="42"/>
        <v/>
      </c>
      <c r="AL85" s="21" t="str">
        <f t="shared" si="43"/>
        <v/>
      </c>
      <c r="AM85" s="35" t="str">
        <f t="shared" si="44"/>
        <v/>
      </c>
      <c r="AN85" s="35" t="str">
        <f t="shared" si="45"/>
        <v/>
      </c>
    </row>
    <row r="86" spans="1:40" x14ac:dyDescent="0.25">
      <c r="A86" s="24"/>
      <c r="B86" s="24">
        <f>COUNTA(B2:B85)</f>
        <v>84</v>
      </c>
      <c r="C86" s="25"/>
      <c r="D86" s="26"/>
      <c r="E86" s="26"/>
      <c r="F86" s="26"/>
      <c r="G86" s="26"/>
      <c r="H86" s="26"/>
      <c r="I86" s="26"/>
      <c r="J86" s="26"/>
      <c r="K86" s="27"/>
      <c r="L86" s="26"/>
      <c r="M86" s="26"/>
      <c r="N86" s="26"/>
      <c r="O86" s="32"/>
      <c r="P86" s="33"/>
      <c r="Q86" s="34"/>
      <c r="R86" s="33"/>
      <c r="S86" s="23">
        <f>COUNTA(S2:S85)</f>
        <v>41</v>
      </c>
      <c r="T86" s="29">
        <f>SUM(T2:T85)</f>
        <v>13</v>
      </c>
      <c r="U86" s="25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4"/>
    </row>
    <row r="87" spans="1:40" x14ac:dyDescent="0.25">
      <c r="O87" s="28">
        <f>COUNTIF(O2:O85,"=1")/COUNTA(O2:O85)</f>
        <v>0.9107142857142857</v>
      </c>
      <c r="P87" s="22">
        <f>COUNTIF(P2:P85,"=1")/COUNTA(P2:P85)</f>
        <v>0.9821428571428571</v>
      </c>
      <c r="Q87" s="22">
        <f>COUNTIF(Q2:Q85,"=1")/COUNTA(Q2:Q85)</f>
        <v>0.66666666666666663</v>
      </c>
      <c r="R87" s="22">
        <f>COUNTIF(R2:R85,"=1")/COUNTA(R2:R85)</f>
        <v>8.9285714285714288E-2</v>
      </c>
    </row>
  </sheetData>
  <conditionalFormatting sqref="Q60:Q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Q85 Q2:Q5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:O85 O2:O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8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2:AN85">
    <cfRule type="colorScale" priority="2">
      <colorScale>
        <cfvo type="min"/>
        <cfvo type="max"/>
        <color rgb="FFFCFCFF"/>
        <color rgb="FFF8696B"/>
      </colorScale>
    </cfRule>
  </conditionalFormatting>
  <conditionalFormatting sqref="AL2:AL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C2:AD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Chalice2SIL Benchmark</dc:title>
  <dc:creator>Christian Klauser</dc:creator>
  <cp:keywords>ETH;ETH Zürich;ETHZ;HS11;FS12;HS12;Bachelor;Chalice;chalice2sil</cp:keywords>
  <cp:lastModifiedBy>Christian Klauser</cp:lastModifiedBy>
  <dcterms:created xsi:type="dcterms:W3CDTF">2012-11-17T12:18:32Z</dcterms:created>
  <dcterms:modified xsi:type="dcterms:W3CDTF">2012-11-18T17:46:33Z</dcterms:modified>
</cp:coreProperties>
</file>