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Analyst Project\Excel\"/>
    </mc:Choice>
  </mc:AlternateContent>
  <xr:revisionPtr revIDLastSave="0" documentId="13_ncr:1_{6A9653C3-20F6-4AC4-A270-CE1C95F3E37E}" xr6:coauthVersionLast="47" xr6:coauthVersionMax="47" xr10:uidLastSave="{00000000-0000-0000-0000-000000000000}"/>
  <bookViews>
    <workbookView xWindow="-120" yWindow="-120" windowWidth="24240" windowHeight="13140" xr2:uid="{EEE5508F-F917-4078-9620-328ADD38CFFC}"/>
  </bookViews>
  <sheets>
    <sheet name="Outgoings &amp; Income" sheetId="1" r:id="rId1"/>
    <sheet name="Month Dashboard" sheetId="2" r:id="rId2"/>
    <sheet name="Year Dashboard" sheetId="3" r:id="rId3"/>
  </sheets>
  <definedNames>
    <definedName name="INCOME">Table4[INCOME]</definedName>
    <definedName name="OUTGOING">tbl_budget[CATEGORY]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1" i="1" l="1"/>
  <c r="O2" i="3"/>
  <c r="X2" i="3"/>
  <c r="U2" i="3"/>
  <c r="R2" i="3"/>
  <c r="L2" i="3"/>
  <c r="I2" i="3"/>
  <c r="F2" i="3"/>
  <c r="X3" i="3"/>
  <c r="U3" i="3"/>
  <c r="R3" i="3"/>
  <c r="O3" i="3"/>
  <c r="L3" i="3"/>
  <c r="I3" i="3"/>
  <c r="F3" i="3"/>
  <c r="L22" i="2"/>
  <c r="S22" i="2"/>
  <c r="K18" i="1"/>
  <c r="L18" i="1"/>
  <c r="K11" i="1"/>
  <c r="X3" i="2"/>
  <c r="U3" i="2"/>
  <c r="R3" i="2"/>
  <c r="O3" i="2"/>
  <c r="L3" i="2"/>
  <c r="F3" i="2"/>
  <c r="I3" i="2"/>
  <c r="M15" i="1" l="1"/>
  <c r="M16" i="1"/>
  <c r="M17" i="1"/>
  <c r="Z4" i="1"/>
  <c r="J2" i="3" s="1"/>
  <c r="Z5" i="1"/>
  <c r="G2" i="3" s="1"/>
  <c r="Z6" i="1"/>
  <c r="S2" i="3" s="1"/>
  <c r="Z7" i="1"/>
  <c r="P2" i="3" s="1"/>
  <c r="Z8" i="1"/>
  <c r="M2" i="3" s="1"/>
  <c r="Z9" i="1"/>
  <c r="Y2" i="3" s="1"/>
  <c r="Z10" i="1"/>
  <c r="V2" i="3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M18" i="1" l="1"/>
  <c r="X12" i="3" s="1"/>
  <c r="Z11" i="1"/>
  <c r="X6" i="3" s="1"/>
  <c r="Q4" i="1" a="1"/>
  <c r="Q4" i="1" s="1"/>
  <c r="L17" i="1"/>
  <c r="L7" i="1"/>
  <c r="P2" i="2" s="1"/>
  <c r="L16" i="1"/>
  <c r="L8" i="1"/>
  <c r="L6" i="1"/>
  <c r="L10" i="1"/>
  <c r="V2" i="2" s="1"/>
  <c r="L5" i="1"/>
  <c r="N15" i="1"/>
  <c r="L4" i="1"/>
  <c r="L9" i="1"/>
  <c r="Y2" i="2" s="1"/>
  <c r="N5" i="1" a="1"/>
  <c r="N5" i="1" s="1"/>
  <c r="P7" i="1" a="1"/>
  <c r="P7" i="1" s="1"/>
  <c r="Q8" i="1" a="1"/>
  <c r="Q8" i="1" s="1"/>
  <c r="O6" i="1" a="1"/>
  <c r="O6" i="1" s="1"/>
  <c r="O10" i="1" a="1"/>
  <c r="O10" i="1" s="1"/>
  <c r="M9" i="1" a="1"/>
  <c r="M9" i="1" s="1"/>
  <c r="M10" i="1" a="1"/>
  <c r="M10" i="1" s="1"/>
  <c r="M5" i="1" a="1"/>
  <c r="M5" i="1" s="1"/>
  <c r="V10" i="1" a="1"/>
  <c r="V10" i="1" s="1"/>
  <c r="R10" i="1" a="1"/>
  <c r="R10" i="1" s="1"/>
  <c r="N10" i="1" a="1"/>
  <c r="N10" i="1" s="1"/>
  <c r="U9" i="1" a="1"/>
  <c r="U9" i="1" s="1"/>
  <c r="Q9" i="1" a="1"/>
  <c r="Q9" i="1" s="1"/>
  <c r="X8" i="1" a="1"/>
  <c r="X8" i="1" s="1"/>
  <c r="T8" i="1" a="1"/>
  <c r="T8" i="1" s="1"/>
  <c r="P8" i="1" a="1"/>
  <c r="P8" i="1" s="1"/>
  <c r="W7" i="1" a="1"/>
  <c r="W7" i="1" s="1"/>
  <c r="S7" i="1" a="1"/>
  <c r="S7" i="1" s="1"/>
  <c r="O7" i="1" a="1"/>
  <c r="O7" i="1" s="1"/>
  <c r="V6" i="1" a="1"/>
  <c r="V6" i="1" s="1"/>
  <c r="R6" i="1" a="1"/>
  <c r="R6" i="1" s="1"/>
  <c r="N6" i="1" a="1"/>
  <c r="N6" i="1" s="1"/>
  <c r="U5" i="1" a="1"/>
  <c r="U5" i="1" s="1"/>
  <c r="Q5" i="1" a="1"/>
  <c r="Q5" i="1" s="1"/>
  <c r="X4" i="1" a="1"/>
  <c r="X4" i="1" s="1"/>
  <c r="T4" i="1" a="1"/>
  <c r="T4" i="1" s="1"/>
  <c r="P4" i="1" a="1"/>
  <c r="P4" i="1" s="1"/>
  <c r="L15" i="1"/>
  <c r="N17" i="1"/>
  <c r="M8" i="1" a="1"/>
  <c r="M8" i="1" s="1"/>
  <c r="M4" i="1" a="1"/>
  <c r="M4" i="1" s="1"/>
  <c r="U10" i="1" a="1"/>
  <c r="U10" i="1" s="1"/>
  <c r="Q10" i="1" a="1"/>
  <c r="Q10" i="1" s="1"/>
  <c r="X9" i="1" a="1"/>
  <c r="X9" i="1" s="1"/>
  <c r="T9" i="1" a="1"/>
  <c r="T9" i="1" s="1"/>
  <c r="P9" i="1" a="1"/>
  <c r="P9" i="1" s="1"/>
  <c r="W8" i="1" a="1"/>
  <c r="W8" i="1" s="1"/>
  <c r="S8" i="1" a="1"/>
  <c r="S8" i="1" s="1"/>
  <c r="O8" i="1" a="1"/>
  <c r="O8" i="1" s="1"/>
  <c r="V7" i="1" a="1"/>
  <c r="V7" i="1" s="1"/>
  <c r="R7" i="1" a="1"/>
  <c r="R7" i="1" s="1"/>
  <c r="N7" i="1" a="1"/>
  <c r="N7" i="1" s="1"/>
  <c r="U6" i="1" a="1"/>
  <c r="U6" i="1" s="1"/>
  <c r="Q6" i="1" a="1"/>
  <c r="Q6" i="1" s="1"/>
  <c r="X5" i="1" a="1"/>
  <c r="X5" i="1" s="1"/>
  <c r="T5" i="1" a="1"/>
  <c r="T5" i="1" s="1"/>
  <c r="P5" i="1" a="1"/>
  <c r="P5" i="1" s="1"/>
  <c r="W4" i="1" a="1"/>
  <c r="W4" i="1" s="1"/>
  <c r="S4" i="1" a="1"/>
  <c r="S4" i="1" s="1"/>
  <c r="O4" i="1" a="1"/>
  <c r="O4" i="1" s="1"/>
  <c r="N16" i="1"/>
  <c r="M7" i="1" a="1"/>
  <c r="M7" i="1" s="1"/>
  <c r="X10" i="1" a="1"/>
  <c r="X10" i="1" s="1"/>
  <c r="T10" i="1" a="1"/>
  <c r="T10" i="1" s="1"/>
  <c r="P10" i="1" a="1"/>
  <c r="P10" i="1" s="1"/>
  <c r="W9" i="1" a="1"/>
  <c r="W9" i="1" s="1"/>
  <c r="S9" i="1" a="1"/>
  <c r="S9" i="1" s="1"/>
  <c r="O9" i="1" a="1"/>
  <c r="O9" i="1" s="1"/>
  <c r="V8" i="1" a="1"/>
  <c r="V8" i="1" s="1"/>
  <c r="R8" i="1" a="1"/>
  <c r="R8" i="1" s="1"/>
  <c r="N8" i="1" a="1"/>
  <c r="N8" i="1" s="1"/>
  <c r="U7" i="1" a="1"/>
  <c r="U7" i="1" s="1"/>
  <c r="Q7" i="1" a="1"/>
  <c r="Q7" i="1" s="1"/>
  <c r="X6" i="1" a="1"/>
  <c r="X6" i="1" s="1"/>
  <c r="T6" i="1" a="1"/>
  <c r="T6" i="1" s="1"/>
  <c r="P6" i="1" a="1"/>
  <c r="P6" i="1" s="1"/>
  <c r="W5" i="1" a="1"/>
  <c r="W5" i="1" s="1"/>
  <c r="S5" i="1" a="1"/>
  <c r="S5" i="1" s="1"/>
  <c r="O5" i="1" a="1"/>
  <c r="O5" i="1" s="1"/>
  <c r="V4" i="1" a="1"/>
  <c r="V4" i="1" s="1"/>
  <c r="R4" i="1" a="1"/>
  <c r="R4" i="1" s="1"/>
  <c r="N4" i="1" a="1"/>
  <c r="N4" i="1" s="1"/>
  <c r="M6" i="1" a="1"/>
  <c r="M6" i="1" s="1"/>
  <c r="W10" i="1" a="1"/>
  <c r="W10" i="1" s="1"/>
  <c r="S10" i="1" a="1"/>
  <c r="S10" i="1" s="1"/>
  <c r="V9" i="1" a="1"/>
  <c r="V9" i="1" s="1"/>
  <c r="R9" i="1" a="1"/>
  <c r="R9" i="1" s="1"/>
  <c r="N9" i="1" a="1"/>
  <c r="N9" i="1" s="1"/>
  <c r="U8" i="1" a="1"/>
  <c r="U8" i="1" s="1"/>
  <c r="X7" i="1" a="1"/>
  <c r="X7" i="1" s="1"/>
  <c r="T7" i="1" a="1"/>
  <c r="T7" i="1" s="1"/>
  <c r="W6" i="1" a="1"/>
  <c r="W6" i="1" s="1"/>
  <c r="S6" i="1" a="1"/>
  <c r="S6" i="1" s="1"/>
  <c r="V5" i="1" a="1"/>
  <c r="V5" i="1" s="1"/>
  <c r="R5" i="1" a="1"/>
  <c r="R5" i="1" s="1"/>
  <c r="U4" i="1" a="1"/>
  <c r="U4" i="1" s="1"/>
  <c r="R2" i="2"/>
  <c r="S2" i="2"/>
  <c r="G2" i="2"/>
  <c r="M2" i="2"/>
  <c r="L2" i="2"/>
  <c r="J2" i="2"/>
  <c r="I2" i="2"/>
  <c r="N18" i="1" l="1"/>
  <c r="L11" i="1"/>
  <c r="O2" i="2"/>
  <c r="X2" i="2"/>
  <c r="U2" i="2"/>
  <c r="Y9" i="1"/>
  <c r="Y5" i="1"/>
  <c r="Y7" i="1"/>
  <c r="Y8" i="1"/>
  <c r="Y4" i="1"/>
  <c r="Y10" i="1"/>
  <c r="Y6" i="1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<sst xmlns="http://schemas.openxmlformats.org/spreadsheetml/2006/main" count="726" uniqueCount="52">
  <si>
    <t>RECORD OF OUTGOING &amp; INCOME</t>
  </si>
  <si>
    <t xml:space="preserve">DATE </t>
  </si>
  <si>
    <t>IN/OUT</t>
  </si>
  <si>
    <t>CATEGORY</t>
  </si>
  <si>
    <t>DESCRIPTION</t>
  </si>
  <si>
    <t>INCOME</t>
  </si>
  <si>
    <t xml:space="preserve">OUTGOINGS </t>
  </si>
  <si>
    <t>YEAR</t>
  </si>
  <si>
    <t>MONTH</t>
  </si>
  <si>
    <t>Outgoing</t>
  </si>
  <si>
    <t>Mortgage</t>
  </si>
  <si>
    <t>Holiday</t>
  </si>
  <si>
    <t>Groceries</t>
  </si>
  <si>
    <t>Car</t>
  </si>
  <si>
    <t>Fuel</t>
  </si>
  <si>
    <t>Household bills</t>
  </si>
  <si>
    <t>Electricity</t>
  </si>
  <si>
    <t>Broadband &amp; Tel</t>
  </si>
  <si>
    <t>Leisure</t>
  </si>
  <si>
    <t>Income</t>
  </si>
  <si>
    <t>Income 1</t>
  </si>
  <si>
    <t>Income 2</t>
  </si>
  <si>
    <t>Income 3</t>
  </si>
  <si>
    <t>Maintenance</t>
  </si>
  <si>
    <t>Service/MOT</t>
  </si>
  <si>
    <t>Insurance</t>
  </si>
  <si>
    <t>BUDGET</t>
  </si>
  <si>
    <t>ACTUAL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</si>
  <si>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</si>
  <si>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</si>
  <si>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</si>
  <si>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</si>
  <si>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</si>
  <si>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</si>
  <si>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</si>
  <si>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</si>
  <si>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</si>
  <si>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</si>
  <si>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</si>
  <si>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</si>
  <si>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YTD</t>
  </si>
  <si>
    <t>YEAR BUDGET</t>
  </si>
  <si>
    <t>CATEGORIES</t>
  </si>
  <si>
    <t xml:space="preserve">TARGET </t>
  </si>
  <si>
    <t>TARGET YEAR</t>
  </si>
  <si>
    <t>ACTUAL YEAR</t>
  </si>
  <si>
    <t>YEAR:</t>
  </si>
  <si>
    <t>Total</t>
  </si>
  <si>
    <t>Target Spend Vs Actual Spend</t>
  </si>
  <si>
    <t>Target Income Vs Actual Income</t>
  </si>
  <si>
    <t>Actual Spend VS Target Spend</t>
  </si>
  <si>
    <t>Actual Income VS Target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</si>
</sst>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&quot;₹&quot;\ #,##0.00"/>
    <numFmt numFmtId="167" formatCode="\+&quot;₹&quot;\ #,##0.00;&quot;₹&quot;\ \-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1" fillId="0" borderId="0" xfId="0" applyNumberFormat="1" applyFont="1"/>
    <xf numFmtId="167" fontId="7" fillId="0" borderId="0" xfId="0" applyNumberFormat="1" applyFont="1" applyAlignment="1">
      <alignment horizontal="center"/>
    </xf>
    <xf numFmtId="0" fontId="8" fillId="0" borderId="0" xfId="0" applyFont="1"/>
    <xf numFmtId="165" fontId="4" fillId="3" borderId="0" xfId="0" applyNumberFormat="1" applyFont="1" applyFill="1"/>
    <xf numFmtId="0" fontId="9" fillId="0" borderId="0" xfId="0" applyFont="1"/>
    <xf numFmtId="167" fontId="6" fillId="0" borderId="0" xfId="0" applyNumberFormat="1" applyFont="1" applyAlignment="1">
      <alignment horizontal="center"/>
    </xf>
  </cellXfs>
  <cellStyles count="1">
    <cellStyle name="Normal" xfId="0" builtinId="0"/>
  </cellStyles>
  <dxfs count="43"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93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&quot;₹&quot;\ #,##0.00"/>
    </dxf>
    <dxf>
      <font>
        <color rgb="FFFF0000"/>
      </font>
      <fill>
        <patternFill>
          <bgColor theme="3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£&quot;#,##0.00"/>
    </dxf>
    <dxf>
      <numFmt numFmtId="0" formatCode="General"/>
    </dxf>
    <dxf>
      <numFmt numFmtId="165" formatCode="&quot;₹&quot;\ #,##0.00"/>
    </dxf>
    <dxf>
      <numFmt numFmtId="165" formatCode="&quot;₹&quot;\ #,##0.00"/>
    </dxf>
    <dxf>
      <numFmt numFmtId="164" formatCode="&quot;£&quot;#,##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9393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'Outgoings &amp; Income'!$L$3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EF6-4722-BF21-E3671AA70E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EF6-4722-BF21-E3671AA70E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EF6-4722-BF21-E3671AA70E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EF6-4722-BF21-E3671AA70E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EF6-4722-BF21-E3671AA70E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EF6-4722-BF21-E3671AA70E2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EF6-4722-BF21-E3671AA70E23}"/>
              </c:ext>
            </c:extLst>
          </c:dPt>
          <c:dLbls>
            <c:dLbl>
              <c:idx val="2"/>
              <c:layout>
                <c:manualLayout>
                  <c:x val="0.22939068100358412"/>
                  <c:y val="9.93788603861777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EF6-4722-BF21-E3671AA70E23}"/>
                </c:ext>
              </c:extLst>
            </c:dLbl>
            <c:dLbl>
              <c:idx val="3"/>
              <c:layout>
                <c:manualLayout>
                  <c:x val="7.741935483870957E-2"/>
                  <c:y val="0.1463077666796505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EF6-4722-BF21-E3671AA70E23}"/>
                </c:ext>
              </c:extLst>
            </c:dLbl>
            <c:dLbl>
              <c:idx val="4"/>
              <c:layout>
                <c:manualLayout>
                  <c:x val="-0.17491039426523303"/>
                  <c:y val="0.1269840993823380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EF6-4722-BF21-E3671AA70E2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'Outgoings &amp; Income'!$J$4:$J$10</c:f>
              <c:strCache>
                <c:ptCount val="7"/>
                <c:pt idx="0">
                  <c:v>Car</c:v>
                </c:pt>
                <c:pt idx="1">
                  <c:v>Groceries</c:v>
                </c:pt>
                <c:pt idx="2">
                  <c:v>Household bills</c:v>
                </c:pt>
                <c:pt idx="3">
                  <c:v>Maintenance</c:v>
                </c:pt>
                <c:pt idx="4">
                  <c:v>Leisure</c:v>
                </c:pt>
                <c:pt idx="5">
                  <c:v>Mortgage</c:v>
                </c:pt>
                <c:pt idx="6">
                  <c:v>Holiday</c:v>
                </c:pt>
              </c:strCache>
            </c:strRef>
          </c:cat>
          <c:val>
            <c:numRef>
              <c:f>'Outgoings &amp; Income'!$L$4:$L$10</c:f>
              <c:numCache>
                <c:formatCode>"₹"\ #,##0.00</c:formatCode>
                <c:ptCount val="7"/>
                <c:pt idx="0">
                  <c:v>56</c:v>
                </c:pt>
                <c:pt idx="1">
                  <c:v>695</c:v>
                </c:pt>
                <c:pt idx="2">
                  <c:v>171</c:v>
                </c:pt>
                <c:pt idx="3">
                  <c:v>0</c:v>
                </c:pt>
                <c:pt idx="4">
                  <c:v>97</c:v>
                </c:pt>
                <c:pt idx="5">
                  <c:v>650</c:v>
                </c:pt>
                <c:pt idx="6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F6-4722-BF21-E3671AA70E2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Budget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'Outgoings &amp; Income'!$K$3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'Outgoings &amp; Income'!$J$4:$J$10</c:f>
              <c:strCache>
                <c:ptCount val="7"/>
                <c:pt idx="0">
                  <c:v>Car</c:v>
                </c:pt>
                <c:pt idx="1">
                  <c:v>Groceries</c:v>
                </c:pt>
                <c:pt idx="2">
                  <c:v>Household bills</c:v>
                </c:pt>
                <c:pt idx="3">
                  <c:v>Maintenance</c:v>
                </c:pt>
                <c:pt idx="4">
                  <c:v>Leisure</c:v>
                </c:pt>
                <c:pt idx="5">
                  <c:v>Mortgage</c:v>
                </c:pt>
                <c:pt idx="6">
                  <c:v>Holiday</c:v>
                </c:pt>
              </c:strCache>
            </c:strRef>
          </c:cat>
          <c:val>
            <c:numRef>
              <c:f>'Outgoings &amp; Income'!$K$4:$K$10</c:f>
              <c:numCache>
                <c:formatCode>"₹"\ #,##0.00</c:formatCode>
                <c:ptCount val="7"/>
                <c:pt idx="0">
                  <c:v>200</c:v>
                </c:pt>
                <c:pt idx="1">
                  <c:v>350</c:v>
                </c:pt>
                <c:pt idx="2">
                  <c:v>150</c:v>
                </c:pt>
                <c:pt idx="3">
                  <c:v>80</c:v>
                </c:pt>
                <c:pt idx="4">
                  <c:v>100</c:v>
                </c:pt>
                <c:pt idx="5">
                  <c:v>650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D-4FE4-9153-9A710A842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axId val="188933599"/>
        <c:axId val="188924863"/>
      </c:barChart>
      <c:barChart>
        <c:barDir val="col"/>
        <c:grouping val="clustered"/>
        <c:varyColors val="0"/>
        <c:ser>
          <c:idx val="1"/>
          <c:order val="1"/>
          <c:tx>
            <c:strRef>
              <c:f>'Outgoings &amp; Income'!$L$3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'Outgoings &amp; Income'!$J$4:$J$10</c:f>
              <c:strCache>
                <c:ptCount val="7"/>
                <c:pt idx="0">
                  <c:v>Car</c:v>
                </c:pt>
                <c:pt idx="1">
                  <c:v>Groceries</c:v>
                </c:pt>
                <c:pt idx="2">
                  <c:v>Household bills</c:v>
                </c:pt>
                <c:pt idx="3">
                  <c:v>Maintenance</c:v>
                </c:pt>
                <c:pt idx="4">
                  <c:v>Leisure</c:v>
                </c:pt>
                <c:pt idx="5">
                  <c:v>Mortgage</c:v>
                </c:pt>
                <c:pt idx="6">
                  <c:v>Holiday</c:v>
                </c:pt>
              </c:strCache>
            </c:strRef>
          </c:cat>
          <c:val>
            <c:numRef>
              <c:f>'Outgoings &amp; Income'!$L$4:$L$10</c:f>
              <c:numCache>
                <c:formatCode>"₹"\ #,##0.00</c:formatCode>
                <c:ptCount val="7"/>
                <c:pt idx="0">
                  <c:v>56</c:v>
                </c:pt>
                <c:pt idx="1">
                  <c:v>695</c:v>
                </c:pt>
                <c:pt idx="2">
                  <c:v>171</c:v>
                </c:pt>
                <c:pt idx="3">
                  <c:v>0</c:v>
                </c:pt>
                <c:pt idx="4">
                  <c:v>97</c:v>
                </c:pt>
                <c:pt idx="5">
                  <c:v>650</c:v>
                </c:pt>
                <c:pt idx="6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D-4FE4-9153-9A710A842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88927359"/>
        <c:axId val="188926527"/>
      </c:barChart>
      <c:catAx>
        <c:axId val="18893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863"/>
        <c:crosses val="autoZero"/>
        <c:auto val="1"/>
        <c:lblAlgn val="ctr"/>
        <c:lblOffset val="100"/>
        <c:noMultiLvlLbl val="0"/>
      </c:catAx>
      <c:valAx>
        <c:axId val="1889248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crossAx val="188933599"/>
        <c:crosses val="autoZero"/>
        <c:crossBetween val="between"/>
      </c:valAx>
      <c:valAx>
        <c:axId val="188926527"/>
        <c:scaling>
          <c:orientation val="minMax"/>
        </c:scaling>
        <c:delete val="1"/>
        <c:axPos val="r"/>
        <c:numFmt formatCode="&quot;₹&quot;\ #,##0.00" sourceLinked="1"/>
        <c:majorTickMark val="none"/>
        <c:minorTickMark val="none"/>
        <c:tickLblPos val="nextTo"/>
        <c:crossAx val="188927359"/>
        <c:crosses val="max"/>
        <c:crossBetween val="between"/>
      </c:valAx>
      <c:catAx>
        <c:axId val="1889273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8926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Income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'Outgoings &amp; Income'!$K$14</c:f>
              <c:strCache>
                <c:ptCount val="1"/>
                <c:pt idx="0">
                  <c:v>TARGET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'Outgoings &amp; Income'!$J$15:$J$17</c:f>
              <c:strCache>
                <c:ptCount val="3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</c:strCache>
            </c:strRef>
          </c:cat>
          <c:val>
            <c:numRef>
              <c:f>'Outgoings &amp; Income'!$K$15:$K$17</c:f>
              <c:numCache>
                <c:formatCode>"₹"\ #,##0.00</c:formatCode>
                <c:ptCount val="3"/>
                <c:pt idx="0">
                  <c:v>4000</c:v>
                </c:pt>
                <c:pt idx="1">
                  <c:v>750</c:v>
                </c:pt>
                <c:pt idx="2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0-4005-BD73-C4CB0527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340157503"/>
        <c:axId val="340162079"/>
      </c:barChart>
      <c:barChart>
        <c:barDir val="col"/>
        <c:grouping val="clustered"/>
        <c:varyColors val="0"/>
        <c:ser>
          <c:idx val="1"/>
          <c:order val="1"/>
          <c:tx>
            <c:strRef>
              <c:f>'Outgoings &amp; Income'!$L$14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'Outgoings &amp; Income'!$J$15:$J$17</c:f>
              <c:strCache>
                <c:ptCount val="3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</c:strCache>
            </c:strRef>
          </c:cat>
          <c:val>
            <c:numRef>
              <c:f>'Outgoings &amp; Income'!$L$15:$L$17</c:f>
              <c:numCache>
                <c:formatCode>"₹"\ #,##0.00</c:formatCode>
                <c:ptCount val="3"/>
                <c:pt idx="0">
                  <c:v>1501</c:v>
                </c:pt>
                <c:pt idx="1">
                  <c:v>1479</c:v>
                </c:pt>
                <c:pt idx="2">
                  <c:v>3715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0-4005-BD73-C4CB0527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0158751"/>
        <c:axId val="340168319"/>
      </c:barChart>
      <c:catAx>
        <c:axId val="34015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62079"/>
        <c:crosses val="autoZero"/>
        <c:auto val="1"/>
        <c:lblAlgn val="ctr"/>
        <c:lblOffset val="100"/>
        <c:noMultiLvlLbl val="0"/>
      </c:catAx>
      <c:valAx>
        <c:axId val="340162079"/>
        <c:scaling>
          <c:orientation val="minMax"/>
        </c:scaling>
        <c:delete val="1"/>
        <c:axPos val="l"/>
        <c:numFmt formatCode="&quot;₹&quot;\ #,##0.00" sourceLinked="1"/>
        <c:majorTickMark val="none"/>
        <c:minorTickMark val="none"/>
        <c:tickLblPos val="nextTo"/>
        <c:crossAx val="340157503"/>
        <c:crosses val="autoZero"/>
        <c:crossBetween val="between"/>
      </c:valAx>
      <c:valAx>
        <c:axId val="340168319"/>
        <c:scaling>
          <c:orientation val="minMax"/>
        </c:scaling>
        <c:delete val="1"/>
        <c:axPos val="r"/>
        <c:numFmt formatCode="&quot;₹&quot;\ #,##0.00" sourceLinked="1"/>
        <c:majorTickMark val="out"/>
        <c:minorTickMark val="none"/>
        <c:tickLblPos val="nextTo"/>
        <c:crossAx val="340158751"/>
        <c:crosses val="max"/>
        <c:crossBetween val="between"/>
      </c:valAx>
      <c:catAx>
        <c:axId val="3401587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1683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'Outgoings &amp; Income'!$Y$3</c:f>
              <c:strCache>
                <c:ptCount val="1"/>
                <c:pt idx="0">
                  <c:v>TOTAL YTD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'Outgoings &amp; Income'!$J$4:$J$10</c:f>
              <c:strCache>
                <c:ptCount val="7"/>
                <c:pt idx="0">
                  <c:v>Car</c:v>
                </c:pt>
                <c:pt idx="1">
                  <c:v>Groceries</c:v>
                </c:pt>
                <c:pt idx="2">
                  <c:v>Household bills</c:v>
                </c:pt>
                <c:pt idx="3">
                  <c:v>Maintenance</c:v>
                </c:pt>
                <c:pt idx="4">
                  <c:v>Leisure</c:v>
                </c:pt>
                <c:pt idx="5">
                  <c:v>Mortgage</c:v>
                </c:pt>
                <c:pt idx="6">
                  <c:v>Holiday</c:v>
                </c:pt>
              </c:strCache>
            </c:strRef>
          </c:cat>
          <c:val>
            <c:numRef>
              <c:f>'Outgoings &amp; Income'!$Y$4:$Y$10</c:f>
              <c:numCache>
                <c:formatCode>"₹"\ #,##0.00</c:formatCode>
                <c:ptCount val="7"/>
                <c:pt idx="0">
                  <c:v>2742</c:v>
                </c:pt>
                <c:pt idx="1">
                  <c:v>8083</c:v>
                </c:pt>
                <c:pt idx="2">
                  <c:v>1495.5</c:v>
                </c:pt>
                <c:pt idx="3">
                  <c:v>3151</c:v>
                </c:pt>
                <c:pt idx="4">
                  <c:v>1324</c:v>
                </c:pt>
                <c:pt idx="5">
                  <c:v>7800</c:v>
                </c:pt>
                <c:pt idx="6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29D-4B6D-880A-11D3C254CC5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'Outgoings &amp; Income'!$Z$3</c:f>
              <c:strCache>
                <c:ptCount val="1"/>
                <c:pt idx="0">
                  <c:v>YEAR 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'Outgoings &amp; Income'!$J$4:$J$10</c:f>
              <c:strCache>
                <c:ptCount val="7"/>
                <c:pt idx="0">
                  <c:v>Car</c:v>
                </c:pt>
                <c:pt idx="1">
                  <c:v>Groceries</c:v>
                </c:pt>
                <c:pt idx="2">
                  <c:v>Household bills</c:v>
                </c:pt>
                <c:pt idx="3">
                  <c:v>Maintenance</c:v>
                </c:pt>
                <c:pt idx="4">
                  <c:v>Leisure</c:v>
                </c:pt>
                <c:pt idx="5">
                  <c:v>Mortgage</c:v>
                </c:pt>
                <c:pt idx="6">
                  <c:v>Holiday</c:v>
                </c:pt>
              </c:strCache>
            </c:strRef>
          </c:cat>
          <c:val>
            <c:numRef>
              <c:f>'Outgoings &amp; Income'!$Z$4:$Z$10</c:f>
              <c:numCache>
                <c:formatCode>"₹"\ #,##0.00</c:formatCode>
                <c:ptCount val="7"/>
                <c:pt idx="0">
                  <c:v>2200</c:v>
                </c:pt>
                <c:pt idx="1">
                  <c:v>3850</c:v>
                </c:pt>
                <c:pt idx="2">
                  <c:v>1650</c:v>
                </c:pt>
                <c:pt idx="3">
                  <c:v>880</c:v>
                </c:pt>
                <c:pt idx="4">
                  <c:v>1100</c:v>
                </c:pt>
                <c:pt idx="5">
                  <c:v>7150</c:v>
                </c:pt>
                <c:pt idx="6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F-4840-AF92-E1D8BF873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axId val="340166239"/>
        <c:axId val="340159583"/>
      </c:barChart>
      <c:barChart>
        <c:barDir val="col"/>
        <c:grouping val="clustered"/>
        <c:varyColors val="0"/>
        <c:ser>
          <c:idx val="0"/>
          <c:order val="0"/>
          <c:tx>
            <c:strRef>
              <c:f>'Outgoings &amp; Income'!$Y$3</c:f>
              <c:strCache>
                <c:ptCount val="1"/>
                <c:pt idx="0">
                  <c:v>TOTAL 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'Outgoings &amp; Income'!$J$4:$J$10</c:f>
              <c:strCache>
                <c:ptCount val="7"/>
                <c:pt idx="0">
                  <c:v>Car</c:v>
                </c:pt>
                <c:pt idx="1">
                  <c:v>Groceries</c:v>
                </c:pt>
                <c:pt idx="2">
                  <c:v>Household bills</c:v>
                </c:pt>
                <c:pt idx="3">
                  <c:v>Maintenance</c:v>
                </c:pt>
                <c:pt idx="4">
                  <c:v>Leisure</c:v>
                </c:pt>
                <c:pt idx="5">
                  <c:v>Mortgage</c:v>
                </c:pt>
                <c:pt idx="6">
                  <c:v>Holiday</c:v>
                </c:pt>
              </c:strCache>
            </c:strRef>
          </c:cat>
          <c:val>
            <c:numRef>
              <c:f>'Outgoings &amp; Income'!$Y$4:$Y$10</c:f>
              <c:numCache>
                <c:formatCode>"₹"\ #,##0.00</c:formatCode>
                <c:ptCount val="7"/>
                <c:pt idx="0">
                  <c:v>2742</c:v>
                </c:pt>
                <c:pt idx="1">
                  <c:v>8083</c:v>
                </c:pt>
                <c:pt idx="2">
                  <c:v>1495.5</c:v>
                </c:pt>
                <c:pt idx="3">
                  <c:v>3151</c:v>
                </c:pt>
                <c:pt idx="4">
                  <c:v>1324</c:v>
                </c:pt>
                <c:pt idx="5">
                  <c:v>7800</c:v>
                </c:pt>
                <c:pt idx="6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F-4840-AF92-E1D8BF873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0163743"/>
        <c:axId val="340169151"/>
      </c:barChart>
      <c:catAx>
        <c:axId val="34016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59583"/>
        <c:crosses val="autoZero"/>
        <c:auto val="1"/>
        <c:lblAlgn val="ctr"/>
        <c:lblOffset val="100"/>
        <c:noMultiLvlLbl val="0"/>
      </c:catAx>
      <c:valAx>
        <c:axId val="340159583"/>
        <c:scaling>
          <c:orientation val="minMax"/>
        </c:scaling>
        <c:delete val="1"/>
        <c:axPos val="l"/>
        <c:numFmt formatCode="&quot;₹&quot;\ #,##0.00" sourceLinked="1"/>
        <c:majorTickMark val="none"/>
        <c:minorTickMark val="none"/>
        <c:tickLblPos val="nextTo"/>
        <c:crossAx val="340166239"/>
        <c:crosses val="autoZero"/>
        <c:crossBetween val="between"/>
      </c:valAx>
      <c:valAx>
        <c:axId val="340169151"/>
        <c:scaling>
          <c:orientation val="minMax"/>
        </c:scaling>
        <c:delete val="1"/>
        <c:axPos val="r"/>
        <c:numFmt formatCode="&quot;₹&quot;\ #,##0.00" sourceLinked="1"/>
        <c:majorTickMark val="out"/>
        <c:minorTickMark val="none"/>
        <c:tickLblPos val="nextTo"/>
        <c:crossAx val="340163743"/>
        <c:crosses val="max"/>
        <c:crossBetween val="between"/>
      </c:valAx>
      <c:catAx>
        <c:axId val="340163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169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'Outgoings &amp; Income'!$N$14</c:f>
              <c:strCache>
                <c:ptCount val="1"/>
                <c:pt idx="0">
                  <c:v>ACTUAL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'Outgoings &amp; Income'!$J$15:$J$17</c:f>
              <c:strCache>
                <c:ptCount val="3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</c:strCache>
            </c:strRef>
          </c:cat>
          <c:val>
            <c:numRef>
              <c:f>'Outgoings &amp; Income'!$N$15:$N$17</c:f>
              <c:numCache>
                <c:formatCode>"₹"\ #,##0.00</c:formatCode>
                <c:ptCount val="3"/>
                <c:pt idx="0">
                  <c:v>20139</c:v>
                </c:pt>
                <c:pt idx="1">
                  <c:v>14935</c:v>
                </c:pt>
                <c:pt idx="2">
                  <c:v>45122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F-4CEC-8992-13251B5AA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axId val="200521791"/>
        <c:axId val="200507647"/>
      </c:barChart>
      <c:barChart>
        <c:barDir val="col"/>
        <c:grouping val="clustered"/>
        <c:varyColors val="0"/>
        <c:ser>
          <c:idx val="0"/>
          <c:order val="0"/>
          <c:tx>
            <c:strRef>
              <c:f>'Outgoings &amp; Income'!$M$14</c:f>
              <c:strCache>
                <c:ptCount val="1"/>
                <c:pt idx="0">
                  <c:v>TARGET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'Outgoings &amp; Income'!$J$15:$J$17</c:f>
              <c:strCache>
                <c:ptCount val="3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</c:strCache>
            </c:strRef>
          </c:cat>
          <c:val>
            <c:numRef>
              <c:f>'Outgoings &amp; Income'!$M$15:$M$17</c:f>
              <c:numCache>
                <c:formatCode>"₹"\ #,##0.00</c:formatCode>
                <c:ptCount val="3"/>
                <c:pt idx="0">
                  <c:v>44000</c:v>
                </c:pt>
                <c:pt idx="1">
                  <c:v>8250</c:v>
                </c:pt>
                <c:pt idx="2">
                  <c:v>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CEC-8992-13251B5AA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0517215"/>
        <c:axId val="200500575"/>
      </c:barChart>
      <c:catAx>
        <c:axId val="20052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07647"/>
        <c:crosses val="autoZero"/>
        <c:auto val="1"/>
        <c:lblAlgn val="ctr"/>
        <c:lblOffset val="100"/>
        <c:noMultiLvlLbl val="0"/>
      </c:catAx>
      <c:valAx>
        <c:axId val="200507647"/>
        <c:scaling>
          <c:orientation val="minMax"/>
        </c:scaling>
        <c:delete val="1"/>
        <c:axPos val="l"/>
        <c:numFmt formatCode="&quot;₹&quot;\ #,##0.00" sourceLinked="1"/>
        <c:majorTickMark val="none"/>
        <c:minorTickMark val="none"/>
        <c:tickLblPos val="nextTo"/>
        <c:crossAx val="200521791"/>
        <c:crosses val="autoZero"/>
        <c:crossBetween val="between"/>
      </c:valAx>
      <c:valAx>
        <c:axId val="200500575"/>
        <c:scaling>
          <c:orientation val="minMax"/>
        </c:scaling>
        <c:delete val="1"/>
        <c:axPos val="r"/>
        <c:numFmt formatCode="&quot;₹&quot;\ #,##0.00" sourceLinked="1"/>
        <c:majorTickMark val="out"/>
        <c:minorTickMark val="none"/>
        <c:tickLblPos val="nextTo"/>
        <c:crossAx val="200517215"/>
        <c:crosses val="max"/>
        <c:crossBetween val="between"/>
      </c:valAx>
      <c:catAx>
        <c:axId val="200517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5005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'Outgoings &amp; Income'!$J$4</c:f>
              <c:strCache>
                <c:ptCount val="1"/>
                <c:pt idx="0">
                  <c:v>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'Outgoings &amp; Income'!$M$3:$X$3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'Outgoings &amp; Income'!$M$4:$X$4</c:f>
              <c:numCache>
                <c:formatCode>"₹"\ #,##0.00</c:formatCode>
                <c:ptCount val="12"/>
                <c:pt idx="0">
                  <c:v>56</c:v>
                </c:pt>
                <c:pt idx="1">
                  <c:v>216</c:v>
                </c:pt>
                <c:pt idx="2">
                  <c:v>133</c:v>
                </c:pt>
                <c:pt idx="3">
                  <c:v>262</c:v>
                </c:pt>
                <c:pt idx="4">
                  <c:v>313</c:v>
                </c:pt>
                <c:pt idx="5">
                  <c:v>509</c:v>
                </c:pt>
                <c:pt idx="6">
                  <c:v>277</c:v>
                </c:pt>
                <c:pt idx="7">
                  <c:v>0</c:v>
                </c:pt>
                <c:pt idx="8">
                  <c:v>134</c:v>
                </c:pt>
                <c:pt idx="9">
                  <c:v>650</c:v>
                </c:pt>
                <c:pt idx="10">
                  <c:v>73</c:v>
                </c:pt>
                <c:pt idx="11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9-45F6-AF7D-41D33782BB2C}"/>
            </c:ext>
          </c:extLst>
        </c:ser>
        <c:ser>
          <c:idx val="1"/>
          <c:order val="1"/>
          <c:tx>
            <c:strRef>
              <c:f>'Outgoings &amp; Income'!$J$5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'Outgoings &amp; Income'!$M$3:$X$3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'Outgoings &amp; Income'!$M$5:$X$5</c:f>
              <c:numCache>
                <c:formatCode>"₹"\ #,##0.00</c:formatCode>
                <c:ptCount val="12"/>
                <c:pt idx="0">
                  <c:v>695</c:v>
                </c:pt>
                <c:pt idx="1">
                  <c:v>686</c:v>
                </c:pt>
                <c:pt idx="2">
                  <c:v>798</c:v>
                </c:pt>
                <c:pt idx="3">
                  <c:v>803</c:v>
                </c:pt>
                <c:pt idx="4">
                  <c:v>603</c:v>
                </c:pt>
                <c:pt idx="5">
                  <c:v>665</c:v>
                </c:pt>
                <c:pt idx="6">
                  <c:v>554</c:v>
                </c:pt>
                <c:pt idx="7">
                  <c:v>597</c:v>
                </c:pt>
                <c:pt idx="8">
                  <c:v>426</c:v>
                </c:pt>
                <c:pt idx="9">
                  <c:v>799</c:v>
                </c:pt>
                <c:pt idx="10">
                  <c:v>701</c:v>
                </c:pt>
                <c:pt idx="11">
                  <c:v>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9-45F6-AF7D-41D33782BB2C}"/>
            </c:ext>
          </c:extLst>
        </c:ser>
        <c:ser>
          <c:idx val="2"/>
          <c:order val="2"/>
          <c:tx>
            <c:strRef>
              <c:f>'Outgoings &amp; Income'!$J$6</c:f>
              <c:strCache>
                <c:ptCount val="1"/>
                <c:pt idx="0">
                  <c:v>Household bills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'Outgoings &amp; Income'!$M$3:$X$3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'Outgoings &amp; Income'!$M$6:$X$6</c:f>
              <c:numCache>
                <c:formatCode>"₹"\ #,##0.00</c:formatCode>
                <c:ptCount val="12"/>
                <c:pt idx="0">
                  <c:v>171</c:v>
                </c:pt>
                <c:pt idx="1">
                  <c:v>164</c:v>
                </c:pt>
                <c:pt idx="2">
                  <c:v>154</c:v>
                </c:pt>
                <c:pt idx="3">
                  <c:v>145</c:v>
                </c:pt>
                <c:pt idx="4">
                  <c:v>114.5</c:v>
                </c:pt>
                <c:pt idx="5">
                  <c:v>85</c:v>
                </c:pt>
                <c:pt idx="6">
                  <c:v>77</c:v>
                </c:pt>
                <c:pt idx="7">
                  <c:v>77</c:v>
                </c:pt>
                <c:pt idx="8">
                  <c:v>107</c:v>
                </c:pt>
                <c:pt idx="9">
                  <c:v>110</c:v>
                </c:pt>
                <c:pt idx="10">
                  <c:v>135</c:v>
                </c:pt>
                <c:pt idx="11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C9-45F6-AF7D-41D33782BB2C}"/>
            </c:ext>
          </c:extLst>
        </c:ser>
        <c:ser>
          <c:idx val="3"/>
          <c:order val="3"/>
          <c:tx>
            <c:strRef>
              <c:f>'Outgoings &amp; Income'!$J$7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'Outgoings &amp; Income'!$M$3:$X$3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'Outgoings &amp; Income'!$M$7:$X$7</c:f>
              <c:numCache>
                <c:formatCode>"₹"\ #,##0.00</c:formatCode>
                <c:ptCount val="12"/>
                <c:pt idx="0">
                  <c:v>0</c:v>
                </c:pt>
                <c:pt idx="1">
                  <c:v>774</c:v>
                </c:pt>
                <c:pt idx="2">
                  <c:v>0</c:v>
                </c:pt>
                <c:pt idx="3">
                  <c:v>496</c:v>
                </c:pt>
                <c:pt idx="4">
                  <c:v>0</c:v>
                </c:pt>
                <c:pt idx="5">
                  <c:v>167</c:v>
                </c:pt>
                <c:pt idx="6">
                  <c:v>202</c:v>
                </c:pt>
                <c:pt idx="7">
                  <c:v>0</c:v>
                </c:pt>
                <c:pt idx="8">
                  <c:v>340</c:v>
                </c:pt>
                <c:pt idx="9">
                  <c:v>0</c:v>
                </c:pt>
                <c:pt idx="10">
                  <c:v>872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C9-45F6-AF7D-41D33782BB2C}"/>
            </c:ext>
          </c:extLst>
        </c:ser>
        <c:ser>
          <c:idx val="4"/>
          <c:order val="4"/>
          <c:tx>
            <c:strRef>
              <c:f>'Outgoings &amp; Income'!$J$8</c:f>
              <c:strCache>
                <c:ptCount val="1"/>
                <c:pt idx="0">
                  <c:v>Leisure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'Outgoings &amp; Income'!$M$3:$X$3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'Outgoings &amp; Income'!$M$8:$X$8</c:f>
              <c:numCache>
                <c:formatCode>"₹"\ #,##0.00</c:formatCode>
                <c:ptCount val="12"/>
                <c:pt idx="0">
                  <c:v>97</c:v>
                </c:pt>
                <c:pt idx="1">
                  <c:v>205</c:v>
                </c:pt>
                <c:pt idx="2">
                  <c:v>133</c:v>
                </c:pt>
                <c:pt idx="3">
                  <c:v>124</c:v>
                </c:pt>
                <c:pt idx="4">
                  <c:v>22</c:v>
                </c:pt>
                <c:pt idx="5">
                  <c:v>56</c:v>
                </c:pt>
                <c:pt idx="6">
                  <c:v>112</c:v>
                </c:pt>
                <c:pt idx="7">
                  <c:v>163</c:v>
                </c:pt>
                <c:pt idx="8">
                  <c:v>66</c:v>
                </c:pt>
                <c:pt idx="9">
                  <c:v>68</c:v>
                </c:pt>
                <c:pt idx="10">
                  <c:v>160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C9-45F6-AF7D-41D33782BB2C}"/>
            </c:ext>
          </c:extLst>
        </c:ser>
        <c:ser>
          <c:idx val="5"/>
          <c:order val="5"/>
          <c:tx>
            <c:strRef>
              <c:f>'Outgoings &amp; Income'!$J$9</c:f>
              <c:strCache>
                <c:ptCount val="1"/>
                <c:pt idx="0">
                  <c:v>Mortgage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'Outgoings &amp; Income'!$M$3:$X$3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'Outgoings &amp; Income'!$M$9:$X$9</c:f>
              <c:numCache>
                <c:formatCode>"₹"\ #,##0.00</c:formatCode>
                <c:ptCount val="12"/>
                <c:pt idx="0">
                  <c:v>650</c:v>
                </c:pt>
                <c:pt idx="1">
                  <c:v>650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650</c:v>
                </c:pt>
                <c:pt idx="6">
                  <c:v>650</c:v>
                </c:pt>
                <c:pt idx="7">
                  <c:v>650</c:v>
                </c:pt>
                <c:pt idx="8">
                  <c:v>650</c:v>
                </c:pt>
                <c:pt idx="9">
                  <c:v>650</c:v>
                </c:pt>
                <c:pt idx="10">
                  <c:v>650</c:v>
                </c:pt>
                <c:pt idx="11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C9-45F6-AF7D-41D33782BB2C}"/>
            </c:ext>
          </c:extLst>
        </c:ser>
        <c:ser>
          <c:idx val="6"/>
          <c:order val="6"/>
          <c:tx>
            <c:strRef>
              <c:f>'Outgoings &amp; Income'!$J$10</c:f>
              <c:strCache>
                <c:ptCount val="1"/>
                <c:pt idx="0">
                  <c:v>Holiday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'Outgoings &amp; Income'!$M$3:$X$3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'Outgoings &amp; Income'!$M$10:$X$10</c:f>
              <c:numCache>
                <c:formatCode>"₹"\ #,##0.00</c:formatCode>
                <c:ptCount val="1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C9-45F6-AF7D-41D33782B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528447"/>
        <c:axId val="200533439"/>
      </c:barChart>
      <c:scatterChart>
        <c:scatterStyle val="lineMarker"/>
        <c:varyColors val="0"/>
        <c:ser>
          <c:idx val="7"/>
          <c:order val="7"/>
          <c:tx>
            <c:v>Budget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x"/>
            <c:errBarType val="plus"/>
            <c:errValType val="fixedVal"/>
            <c:noEndCap val="1"/>
            <c:val val="11"/>
            <c:spPr>
              <a:noFill/>
              <a:ln w="9525" cap="flat" cmpd="sng" algn="ctr">
                <a:solidFill>
                  <a:srgbClr val="FF0000"/>
                </a:solidFill>
                <a:prstDash val="lgDash"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'Outgoings &amp; Income'!$K$11</c:f>
              <c:numCache>
                <c:formatCode>"$"\ #,##0.00</c:formatCode>
                <c:ptCount val="1"/>
                <c:pt idx="0">
                  <c:v>1630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C9-45F6-AF7D-41D33782B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28447"/>
        <c:axId val="200533439"/>
      </c:scatterChart>
      <c:catAx>
        <c:axId val="20052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33439"/>
        <c:crosses val="autoZero"/>
        <c:auto val="1"/>
        <c:lblAlgn val="ctr"/>
        <c:lblOffset val="100"/>
        <c:noMultiLvlLbl val="0"/>
      </c:catAx>
      <c:valAx>
        <c:axId val="200533439"/>
        <c:scaling>
          <c:orientation val="minMax"/>
        </c:scaling>
        <c:delete val="0"/>
        <c:axPos val="l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2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chart" Target="../charts/chart3.xml"/><Relationship Id="rId2" Type="http://schemas.openxmlformats.org/officeDocument/2006/relationships/image" Target="../media/image2.svg"/><Relationship Id="rId16" Type="http://schemas.openxmlformats.org/officeDocument/2006/relationships/chart" Target="../charts/chart2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chart" Target="../charts/chart1.xml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chart" Target="../charts/chart7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chart" Target="../charts/chart6.xml"/><Relationship Id="rId2" Type="http://schemas.openxmlformats.org/officeDocument/2006/relationships/image" Target="../media/image2.svg"/><Relationship Id="rId16" Type="http://schemas.openxmlformats.org/officeDocument/2006/relationships/chart" Target="../charts/chart5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chart" Target="../charts/chart4.xml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133350</xdr:rowOff>
    </xdr:from>
    <xdr:to>
      <xdr:col>4</xdr:col>
      <xdr:colOff>360000</xdr:colOff>
      <xdr:row>2</xdr:row>
      <xdr:rowOff>36150</xdr:rowOff>
    </xdr:to>
    <xdr:pic>
      <xdr:nvPicPr>
        <xdr:cNvPr id="3" name="Graphic 2" descr="Shopping cart with solid fill">
          <a:extLst>
            <a:ext uri="{FF2B5EF4-FFF2-40B4-BE49-F238E27FC236}">
              <a16:creationId xmlns:a16="http://schemas.microsoft.com/office/drawing/2014/main" id="{58A17623-9FCD-FC41-1398-981C9D522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9375" y="1333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0</xdr:row>
      <xdr:rowOff>133350</xdr:rowOff>
    </xdr:from>
    <xdr:to>
      <xdr:col>8</xdr:col>
      <xdr:colOff>7575</xdr:colOff>
      <xdr:row>2</xdr:row>
      <xdr:rowOff>36150</xdr:rowOff>
    </xdr:to>
    <xdr:pic>
      <xdr:nvPicPr>
        <xdr:cNvPr id="5" name="Graphic 4" descr="Car with solid fill">
          <a:extLst>
            <a:ext uri="{FF2B5EF4-FFF2-40B4-BE49-F238E27FC236}">
              <a16:creationId xmlns:a16="http://schemas.microsoft.com/office/drawing/2014/main" id="{ACFB9BAD-32AF-6FA8-64F7-351A74D3E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48150" y="1333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0</xdr:row>
      <xdr:rowOff>133350</xdr:rowOff>
    </xdr:from>
    <xdr:to>
      <xdr:col>13</xdr:col>
      <xdr:colOff>379050</xdr:colOff>
      <xdr:row>2</xdr:row>
      <xdr:rowOff>36150</xdr:rowOff>
    </xdr:to>
    <xdr:pic>
      <xdr:nvPicPr>
        <xdr:cNvPr id="7" name="Graphic 6" descr="Single gear with solid fill">
          <a:extLst>
            <a:ext uri="{FF2B5EF4-FFF2-40B4-BE49-F238E27FC236}">
              <a16:creationId xmlns:a16="http://schemas.microsoft.com/office/drawing/2014/main" id="{84AC13F2-4BF4-2181-5C1C-30D48C6F9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439025" y="1333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0</xdr:row>
      <xdr:rowOff>133350</xdr:rowOff>
    </xdr:from>
    <xdr:to>
      <xdr:col>17</xdr:col>
      <xdr:colOff>7575</xdr:colOff>
      <xdr:row>2</xdr:row>
      <xdr:rowOff>36150</xdr:rowOff>
    </xdr:to>
    <xdr:pic>
      <xdr:nvPicPr>
        <xdr:cNvPr id="9" name="Graphic 8" descr="Lightbulb with solid fill">
          <a:extLst>
            <a:ext uri="{FF2B5EF4-FFF2-40B4-BE49-F238E27FC236}">
              <a16:creationId xmlns:a16="http://schemas.microsoft.com/office/drawing/2014/main" id="{7166EF58-E5A9-2103-3783-2FC921846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048750" y="1333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0</xdr:row>
      <xdr:rowOff>133350</xdr:rowOff>
    </xdr:from>
    <xdr:to>
      <xdr:col>19</xdr:col>
      <xdr:colOff>379050</xdr:colOff>
      <xdr:row>2</xdr:row>
      <xdr:rowOff>36150</xdr:rowOff>
    </xdr:to>
    <xdr:pic>
      <xdr:nvPicPr>
        <xdr:cNvPr id="11" name="Graphic 10" descr="Bus with solid fill">
          <a:extLst>
            <a:ext uri="{FF2B5EF4-FFF2-40B4-BE49-F238E27FC236}">
              <a16:creationId xmlns:a16="http://schemas.microsoft.com/office/drawing/2014/main" id="{34EA31FD-5C6B-C7B2-49DC-2D7C839A0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639425" y="1333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0</xdr:row>
      <xdr:rowOff>133350</xdr:rowOff>
    </xdr:from>
    <xdr:to>
      <xdr:col>22</xdr:col>
      <xdr:colOff>369525</xdr:colOff>
      <xdr:row>2</xdr:row>
      <xdr:rowOff>36150</xdr:rowOff>
    </xdr:to>
    <xdr:pic>
      <xdr:nvPicPr>
        <xdr:cNvPr id="13" name="Graphic 12" descr="Suburban scene with solid fill">
          <a:extLst>
            <a:ext uri="{FF2B5EF4-FFF2-40B4-BE49-F238E27FC236}">
              <a16:creationId xmlns:a16="http://schemas.microsoft.com/office/drawing/2014/main" id="{B337730D-4C85-6C22-194A-AE5E5F957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639300" y="1333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0</xdr:row>
      <xdr:rowOff>142875</xdr:rowOff>
    </xdr:from>
    <xdr:to>
      <xdr:col>10</xdr:col>
      <xdr:colOff>360000</xdr:colOff>
      <xdr:row>2</xdr:row>
      <xdr:rowOff>45675</xdr:rowOff>
    </xdr:to>
    <xdr:pic>
      <xdr:nvPicPr>
        <xdr:cNvPr id="15" name="Graphic 14" descr="Dance with solid fill">
          <a:extLst>
            <a:ext uri="{FF2B5EF4-FFF2-40B4-BE49-F238E27FC236}">
              <a16:creationId xmlns:a16="http://schemas.microsoft.com/office/drawing/2014/main" id="{80261AFB-7D85-739C-8A61-0734EB242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810250" y="142875"/>
          <a:ext cx="360000" cy="36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190499</xdr:rowOff>
    </xdr:from>
    <xdr:to>
      <xdr:col>10</xdr:col>
      <xdr:colOff>0</xdr:colOff>
      <xdr:row>28</xdr:row>
      <xdr:rowOff>28575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984416B-ADE7-4409-B229-A6BE0D9A2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9526</xdr:colOff>
      <xdr:row>4</xdr:row>
      <xdr:rowOff>9525</xdr:rowOff>
    </xdr:from>
    <xdr:to>
      <xdr:col>19</xdr:col>
      <xdr:colOff>1</xdr:colOff>
      <xdr:row>18</xdr:row>
      <xdr:rowOff>85725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A0199D4-D001-4BCB-9CE1-90653F6E8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180976</xdr:colOff>
      <xdr:row>4</xdr:row>
      <xdr:rowOff>9525</xdr:rowOff>
    </xdr:from>
    <xdr:to>
      <xdr:col>25</xdr:col>
      <xdr:colOff>295275</xdr:colOff>
      <xdr:row>18</xdr:row>
      <xdr:rowOff>85725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F4AC7D5-EFCD-41C9-A42C-964FB9F95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0</xdr:row>
      <xdr:rowOff>123825</xdr:rowOff>
    </xdr:from>
    <xdr:to>
      <xdr:col>4</xdr:col>
      <xdr:colOff>340950</xdr:colOff>
      <xdr:row>2</xdr:row>
      <xdr:rowOff>26625</xdr:rowOff>
    </xdr:to>
    <xdr:pic>
      <xdr:nvPicPr>
        <xdr:cNvPr id="2" name="Graphic 1" descr="Shopping cart with solid fill">
          <a:extLst>
            <a:ext uri="{FF2B5EF4-FFF2-40B4-BE49-F238E27FC236}">
              <a16:creationId xmlns:a16="http://schemas.microsoft.com/office/drawing/2014/main" id="{B17CA914-EA0D-4D1A-8ACF-549F8B1A4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90775" y="1238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123825</xdr:rowOff>
    </xdr:from>
    <xdr:to>
      <xdr:col>7</xdr:col>
      <xdr:colOff>360000</xdr:colOff>
      <xdr:row>2</xdr:row>
      <xdr:rowOff>26625</xdr:rowOff>
    </xdr:to>
    <xdr:pic>
      <xdr:nvPicPr>
        <xdr:cNvPr id="3" name="Graphic 2" descr="Car with solid fill">
          <a:extLst>
            <a:ext uri="{FF2B5EF4-FFF2-40B4-BE49-F238E27FC236}">
              <a16:creationId xmlns:a16="http://schemas.microsoft.com/office/drawing/2014/main" id="{E01FF3CA-FDB6-4562-8A21-17FAE248C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10025" y="1238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123825</xdr:rowOff>
    </xdr:from>
    <xdr:to>
      <xdr:col>13</xdr:col>
      <xdr:colOff>360000</xdr:colOff>
      <xdr:row>2</xdr:row>
      <xdr:rowOff>26625</xdr:rowOff>
    </xdr:to>
    <xdr:pic>
      <xdr:nvPicPr>
        <xdr:cNvPr id="4" name="Graphic 3" descr="Single gear with solid fill">
          <a:extLst>
            <a:ext uri="{FF2B5EF4-FFF2-40B4-BE49-F238E27FC236}">
              <a16:creationId xmlns:a16="http://schemas.microsoft.com/office/drawing/2014/main" id="{5D340C8C-419B-4182-ADE9-C4338DA4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210425" y="1238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0</xdr:row>
      <xdr:rowOff>123825</xdr:rowOff>
    </xdr:from>
    <xdr:to>
      <xdr:col>17</xdr:col>
      <xdr:colOff>26625</xdr:colOff>
      <xdr:row>2</xdr:row>
      <xdr:rowOff>26625</xdr:rowOff>
    </xdr:to>
    <xdr:pic>
      <xdr:nvPicPr>
        <xdr:cNvPr id="5" name="Graphic 4" descr="Lightbulb with solid fill">
          <a:extLst>
            <a:ext uri="{FF2B5EF4-FFF2-40B4-BE49-F238E27FC236}">
              <a16:creationId xmlns:a16="http://schemas.microsoft.com/office/drawing/2014/main" id="{8540E873-E179-4510-B595-FB6C04FD1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858250" y="1238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0</xdr:row>
      <xdr:rowOff>123825</xdr:rowOff>
    </xdr:from>
    <xdr:to>
      <xdr:col>19</xdr:col>
      <xdr:colOff>379050</xdr:colOff>
      <xdr:row>2</xdr:row>
      <xdr:rowOff>26625</xdr:rowOff>
    </xdr:to>
    <xdr:pic>
      <xdr:nvPicPr>
        <xdr:cNvPr id="6" name="Graphic 5" descr="Bus with solid fill">
          <a:extLst>
            <a:ext uri="{FF2B5EF4-FFF2-40B4-BE49-F238E27FC236}">
              <a16:creationId xmlns:a16="http://schemas.microsoft.com/office/drawing/2014/main" id="{F58BA804-8EC8-4965-A77B-1D92C876E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429875" y="1238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0</xdr:row>
      <xdr:rowOff>123825</xdr:rowOff>
    </xdr:from>
    <xdr:to>
      <xdr:col>23</xdr:col>
      <xdr:colOff>7575</xdr:colOff>
      <xdr:row>2</xdr:row>
      <xdr:rowOff>26625</xdr:rowOff>
    </xdr:to>
    <xdr:pic>
      <xdr:nvPicPr>
        <xdr:cNvPr id="7" name="Graphic 6" descr="Suburban scene with solid fill">
          <a:extLst>
            <a:ext uri="{FF2B5EF4-FFF2-40B4-BE49-F238E27FC236}">
              <a16:creationId xmlns:a16="http://schemas.microsoft.com/office/drawing/2014/main" id="{5EAA98F2-1766-4C72-990C-99A2F6510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039600" y="1238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123825</xdr:rowOff>
    </xdr:from>
    <xdr:to>
      <xdr:col>10</xdr:col>
      <xdr:colOff>379050</xdr:colOff>
      <xdr:row>2</xdr:row>
      <xdr:rowOff>26625</xdr:rowOff>
    </xdr:to>
    <xdr:pic>
      <xdr:nvPicPr>
        <xdr:cNvPr id="8" name="Graphic 7" descr="Dance with solid fill">
          <a:extLst>
            <a:ext uri="{FF2B5EF4-FFF2-40B4-BE49-F238E27FC236}">
              <a16:creationId xmlns:a16="http://schemas.microsoft.com/office/drawing/2014/main" id="{3F296FB9-4569-4610-B97B-4DDA90525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629275" y="123825"/>
          <a:ext cx="360000" cy="360000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3</xdr:row>
      <xdr:rowOff>9525</xdr:rowOff>
    </xdr:from>
    <xdr:to>
      <xdr:col>9</xdr:col>
      <xdr:colOff>47625</xdr:colOff>
      <xdr:row>27</xdr:row>
      <xdr:rowOff>85726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F3E879-E73A-41CA-AF03-B3C4C2E09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19049</xdr:colOff>
      <xdr:row>3</xdr:row>
      <xdr:rowOff>0</xdr:rowOff>
    </xdr:from>
    <xdr:to>
      <xdr:col>16</xdr:col>
      <xdr:colOff>9524</xdr:colOff>
      <xdr:row>17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B291762-2D82-4EDC-89AF-2BFA0E9D2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9525</xdr:colOff>
      <xdr:row>2</xdr:row>
      <xdr:rowOff>180975</xdr:rowOff>
    </xdr:from>
    <xdr:to>
      <xdr:col>22</xdr:col>
      <xdr:colOff>333375</xdr:colOff>
      <xdr:row>17</xdr:row>
      <xdr:rowOff>66675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D85DA4-5FE9-473C-8A30-33D7BD784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19050</xdr:colOff>
      <xdr:row>16</xdr:row>
      <xdr:rowOff>142875</xdr:rowOff>
    </xdr:from>
    <xdr:to>
      <xdr:col>22</xdr:col>
      <xdr:colOff>342900</xdr:colOff>
      <xdr:row>29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8B9ED23-7E54-4916-875E-B49AAEDFC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2792A9-DF22-4313-9EA2-FD21AC8386BC}" name="tbl_transactions" displayName="tbl_transactions" ref="A3:H317" totalsRowShown="0" headerRowDxfId="42">
  <autoFilter ref="A3:H317" xr:uid="{D92792A9-DF22-4313-9EA2-FD21AC8386BC}"/>
  <tableColumns count="8">
    <tableColumn id="1" xr3:uid="{B865DDF6-756D-47E5-9099-A43974CB0377}" name="DATE " dataDxfId="41"/>
    <tableColumn id="2" xr3:uid="{65A14652-B68B-4EF8-837C-CEBA1E528C76}" name="IN/OUT"/>
    <tableColumn id="3" xr3:uid="{1152EB2F-BC59-4C90-8421-23EAD01D0892}" name="CATEGORY"/>
    <tableColumn id="4" xr3:uid="{2379DDDB-FA3C-482D-BFAC-FCA86B3D7BA7}" name="DESCRIPTION" dataDxfId="40"/>
    <tableColumn id="5" xr3:uid="{48B5E9A8-6F7A-4EEA-A25E-8F52CA5E7069}" name="INCOME" dataDxfId="39"/>
    <tableColumn id="6" xr3:uid="{22DF0AA2-CF61-4ACA-BE9E-EBB3C8E9242C}" name="OUTGOINGS " dataDxfId="38"/>
    <tableColumn id="7" xr3:uid="{436C0C2C-7226-474A-B008-9E68CFF16C1D}" name="YEAR" dataDxfId="37">
      <calculatedColumnFormula>YEAR(tbl_transactions[[#This Row],[DATE ]])</calculatedColumnFormula>
    </tableColumn>
    <tableColumn id="8" xr3:uid="{D39804B3-6ABB-4114-A9F2-23DDB7B50680}" name="MONTH" dataDxfId="36">
      <calculatedColumnFormula>TEXT(tbl_transactions[[#This Row],[DATE ]],"MMMM")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B5AE7-2C29-48BB-A643-F6E57C4C7DBE}" name="tbl_budget" displayName="tbl_budget" ref="J3:Z11" totalsRowCount="1">
  <autoFilter ref="J3:Z10" xr:uid="{68FB5AE7-2C29-48BB-A643-F6E57C4C7DBE}"/>
  <tableColumns count="17">
    <tableColumn id="1" xr3:uid="{375E08E2-E68A-49EE-9CAD-2797FD122D52}" name="CATEGORY" totalsRowLabel="Total"/>
    <tableColumn id="2" xr3:uid="{40F84DCB-1846-42AE-8E72-D2853AF3C36E}" name="BUDGET" totalsRowFunction="sum" dataDxfId="30"/>
    <tableColumn id="3" xr3:uid="{0771A262-85C2-4E68-8A05-4154FCA2EC21}" name="ACTUAL" totalsRowFunction="sum" dataDxfId="29">
      <calculatedColumnFormula>SUMIFS(tbl_transactions[[OUTGOINGS ]],tbl_transactions[CATEGORY],tbl_budget[[#This Row],[CATEGORY]],tbl_transactions[YEAR],'Month Dashboard'!$C$2,tbl_transactions[MONTH],'Month Dashboard'!$B$2)</calculatedColumnFormula>
    </tableColumn>
    <tableColumn id="4" xr3:uid="{E0487694-D6DC-4AD6-A2B9-8656FFB37AF4}" name="JANUARY" dataDxfId="28">
      <calculatedColumnFormula array="1">SUMIFS(tbl_transactions[[OUTGOINGS ]:[OUTGOINGS ]],tbl_transactions[[CATEGORY]:[CATEGORY]],tbl_budget[[#This Row],[CATEGORY]:[CATEGORY]],tbl_transactions[[MONTH]:[MONTH]],tbl_budget[[#Headers],[JANUARY]],tbl_transactions[[YEAR]:[YEAR]],'Month Dashboard'!$C$2)</calculatedColumnFormula>
    </tableColumn>
    <tableColumn id="5" xr3:uid="{1C63ADAA-9BAC-4ED2-BDF6-FA29079ED88F}" name="FEBRUARY" dataDxfId="27">
      <calculatedColumnFormula array="1">SUMIFS(tbl_transactions[[OUTGOINGS ]:[OUTGOINGS ]],tbl_transactions[[CATEGORY]:[CATEGORY]],tbl_budget[[#This Row],[CATEGORY]:[CATEGORY]],tbl_transactions[[MONTH]:[MONTH]],tbl_budget[[#Headers],[FEBRUARY]],tbl_transactions[[YEAR]:[YEAR]],'Month Dashboard'!$C$2)</calculatedColumnFormula>
    </tableColumn>
    <tableColumn id="6" xr3:uid="{E3297AAC-059F-4785-B73E-0D745BD7A8F4}" name="MARCH" dataDxfId="26">
      <calculatedColumnFormula array="1">SUMIFS(tbl_transactions[[OUTGOINGS ]:[OUTGOINGS ]],tbl_transactions[[CATEGORY]:[CATEGORY]],tbl_budget[[#This Row],[CATEGORY]:[CATEGORY]],tbl_transactions[[MONTH]:[MONTH]],tbl_budget[[#Headers],[MARCH]],tbl_transactions[[YEAR]:[YEAR]],'Month Dashboard'!$C$2)</calculatedColumnFormula>
    </tableColumn>
    <tableColumn id="7" xr3:uid="{D78892FC-F907-4F7F-9EF9-C60FF8F57F7A}" name="APRIL" dataDxfId="25">
      <calculatedColumnFormula array="1">SUMIFS(tbl_transactions[[OUTGOINGS ]:[OUTGOINGS ]],tbl_transactions[[CATEGORY]:[CATEGORY]],tbl_budget[[#This Row],[CATEGORY]:[CATEGORY]],tbl_transactions[[MONTH]:[MONTH]],tbl_budget[[#Headers],[APRIL]],tbl_transactions[[YEAR]:[YEAR]],'Month Dashboard'!$C$2)</calculatedColumnFormula>
    </tableColumn>
    <tableColumn id="8" xr3:uid="{932E4D15-A65B-4D20-9CEB-038D3C16A59E}" name="MAY" dataDxfId="24">
      <calculatedColumnFormula array="1">SUMIFS(tbl_transactions[[OUTGOINGS ]:[OUTGOINGS ]],tbl_transactions[[CATEGORY]:[CATEGORY]],tbl_budget[[#This Row],[CATEGORY]:[CATEGORY]],tbl_transactions[[MONTH]:[MONTH]],tbl_budget[[#Headers],[MAY]],tbl_transactions[[YEAR]:[YEAR]],'Month Dashboard'!$C$2)</calculatedColumnFormula>
    </tableColumn>
    <tableColumn id="9" xr3:uid="{A591966A-2E61-4613-B995-5EE4B13D0F13}" name="JUNE" dataDxfId="23">
      <calculatedColumnFormula array="1">SUMIFS(tbl_transactions[[OUTGOINGS ]:[OUTGOINGS ]],tbl_transactions[[CATEGORY]:[CATEGORY]],tbl_budget[[#This Row],[CATEGORY]:[CATEGORY]],tbl_transactions[[MONTH]:[MONTH]],tbl_budget[[#Headers],[JUNE]],tbl_transactions[[YEAR]:[YEAR]],'Month Dashboard'!$C$2)</calculatedColumnFormula>
    </tableColumn>
    <tableColumn id="10" xr3:uid="{C8B27BBB-0E69-4F50-BE25-ECC074F190BE}" name="JULY" dataDxfId="22">
      <calculatedColumnFormula array="1">SUMIFS(tbl_transactions[[OUTGOINGS ]:[OUTGOINGS ]],tbl_transactions[[CATEGORY]:[CATEGORY]],tbl_budget[[#This Row],[CATEGORY]:[CATEGORY]],tbl_transactions[[MONTH]:[MONTH]],tbl_budget[[#Headers],[JULY]],tbl_transactions[[YEAR]:[YEAR]],'Month Dashboard'!$C$2)</calculatedColumnFormula>
    </tableColumn>
    <tableColumn id="11" xr3:uid="{C7D91C71-3E54-48FB-BFDD-91953C41C238}" name="AUGUST" dataDxfId="21">
      <calculatedColumnFormula array="1">SUMIFS(tbl_transactions[[OUTGOINGS ]:[OUTGOINGS ]],tbl_transactions[[CATEGORY]:[CATEGORY]],tbl_budget[[#This Row],[CATEGORY]:[CATEGORY]],tbl_transactions[[MONTH]:[MONTH]],tbl_budget[[#Headers],[AUGUST]],tbl_transactions[[YEAR]:[YEAR]],'Month Dashboard'!$C$2)</calculatedColumnFormula>
    </tableColumn>
    <tableColumn id="12" xr3:uid="{DDF3FD0B-D521-4B63-8FD3-52E2059FFD6A}" name="SEPTEMBER" dataDxfId="20">
      <calculatedColumnFormula array="1">SUMIFS(tbl_transactions[[OUTGOINGS ]:[OUTGOINGS ]],tbl_transactions[[CATEGORY]:[CATEGORY]],tbl_budget[[#This Row],[CATEGORY]:[CATEGORY]],tbl_transactions[[MONTH]:[MONTH]],tbl_budget[[#Headers],[SEPTEMBER]],tbl_transactions[[YEAR]:[YEAR]],'Month Dashboard'!$C$2)</calculatedColumnFormula>
    </tableColumn>
    <tableColumn id="13" xr3:uid="{FB9B50ED-D42C-497D-9E84-3D02294119C7}" name="OCTOBER" dataDxfId="19">
      <calculatedColumnFormula array="1">SUMIFS(tbl_transactions[[OUTGOINGS ]:[OUTGOINGS ]],tbl_transactions[[CATEGORY]:[CATEGORY]],tbl_budget[[#This Row],[CATEGORY]:[CATEGORY]],tbl_transactions[[MONTH]:[MONTH]],tbl_budget[[#Headers],[OCTOBER]],tbl_transactions[[YEAR]:[YEAR]],'Month Dashboard'!$C$2)</calculatedColumnFormula>
    </tableColumn>
    <tableColumn id="14" xr3:uid="{11ACC4D9-2C19-4A81-857E-212222F78476}" name="NOVEMBER" dataDxfId="18">
      <calculatedColumnFormula array="1">SUMIFS(tbl_transactions[[OUTGOINGS ]:[OUTGOINGS ]],tbl_transactions[[CATEGORY]:[CATEGORY]],tbl_budget[[#This Row],[CATEGORY]:[CATEGORY]],tbl_transactions[[MONTH]:[MONTH]],tbl_budget[[#Headers],[NOVEMBER]],tbl_transactions[[YEAR]:[YEAR]],'Month Dashboard'!$C$2)</calculatedColumnFormula>
    </tableColumn>
    <tableColumn id="15" xr3:uid="{697E64F5-0229-48B0-A265-67EEA2A2F7ED}" name="DECEMBER" dataDxfId="17">
      <calculatedColumnFormula array="1">SUMIFS(tbl_transactions[[OUTGOINGS ]:[OUTGOINGS ]],tbl_transactions[[CATEGORY]:[CATEGORY]],tbl_budget[[#This Row],[CATEGORY]:[CATEGORY]],tbl_transactions[[MONTH]:[MONTH]],tbl_budget[[#Headers],[DECEMBER]],tbl_transactions[[YEAR]:[YEAR]],'Month Dashboard'!$C$2)</calculatedColumnFormula>
    </tableColumn>
    <tableColumn id="16" xr3:uid="{B0B8CAA1-212C-4235-BF3F-201CDC4C75B8}" name="TOTAL YTD" totalsRowFunction="sum" dataDxfId="16">
      <calculatedColumnFormula>SUM(tbl_budget[[#This Row],[JANUARY]:[DECEMBER]])</calculatedColumnFormula>
    </tableColumn>
    <tableColumn id="17" xr3:uid="{DC0D0919-D921-4B4F-9F15-AF8D0CD73E13}" name="YEAR BUDGET" totalsRowFunction="sum" dataDxfId="15" totalsRowDxfId="8">
      <calculatedColumnFormula>MONTH(TODAY())*tbl_budget[[#This Row],[BUDGET]]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E2335A-650F-4B70-B630-1346C16494DF}" name="Table4" displayName="Table4" ref="J14:N18" totalsRowCount="1" headerRowDxfId="35">
  <autoFilter ref="J14:N17" xr:uid="{B0E2335A-650F-4B70-B630-1346C16494DF}"/>
  <tableColumns count="5">
    <tableColumn id="1" xr3:uid="{F51A2785-E601-4423-9682-616162C58924}" name="INCOME" totalsRowLabel="Total"/>
    <tableColumn id="2" xr3:uid="{F66BCC23-8372-40B5-8650-5A7D7254287F}" name="TARGET " totalsRowFunction="sum" dataDxfId="34"/>
    <tableColumn id="3" xr3:uid="{509C49E5-2ACF-4CBD-B410-00A687B81C6C}" name="ACTUAL" totalsRowFunction="sum" dataDxfId="33">
      <calculatedColumnFormula>SUMIFS(tbl_transactions[INCOME],tbl_transactions[CATEGORY],Table4[[#This Row],[INCOME]],tbl_transactions[YEAR],'Month Dashboard'!$C$2,tbl_transactions[MONTH],'Month Dashboard'!$B$2)</calculatedColumnFormula>
    </tableColumn>
    <tableColumn id="4" xr3:uid="{691E4274-EEBF-4F57-9D33-E5E0BCCC4CBB}" name="TARGET YEAR" totalsRowFunction="sum" dataDxfId="32">
      <calculatedColumnFormula>MONTH(TODAY())*Table4[[#This Row],[TARGET ]]</calculatedColumnFormula>
    </tableColumn>
    <tableColumn id="5" xr3:uid="{B7FFE94B-B83A-4EF2-8501-1A7202F91507}" name="ACTUAL YEAR" totalsRowFunction="sum" dataDxfId="31">
      <calculatedColumnFormula>SUMIFS(tbl_transactions[INCOME],tbl_transactions[CATEGORY],Table4[[#This Row],[INCOME]],tbl_transactions[YEAR],'Year Dashboard'!$C$2)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8BC6-8FCE-41CE-992C-8F709D9A07FE}">
  <dimension ref="A1:Z317"/>
  <sheetViews>
    <sheetView tabSelected="1" workbookViewId="0">
      <selection activeCell="J24" sqref="J24"/>
    </sheetView>
  </sheetViews>
  <sheetFormatPr defaultRowHeight="15" x14ac:dyDescent="0.25"/>
  <cols>
    <col min="1" max="1" width="11.42578125" customWidth="1"/>
    <col min="2" max="2" width="10" bestFit="1" customWidth="1"/>
    <col min="3" max="3" width="14.85546875" bestFit="1" customWidth="1"/>
    <col min="4" max="4" width="14.85546875" customWidth="1"/>
    <col min="5" max="5" width="10.7109375" bestFit="1" customWidth="1"/>
    <col min="6" max="6" width="14.85546875" bestFit="1" customWidth="1"/>
    <col min="7" max="7" width="7.85546875" bestFit="1" customWidth="1"/>
    <col min="8" max="8" width="10.85546875" bestFit="1" customWidth="1"/>
    <col min="10" max="10" width="17" bestFit="1" customWidth="1"/>
    <col min="11" max="11" width="10.5703125" bestFit="1" customWidth="1"/>
    <col min="12" max="12" width="10.28515625" bestFit="1" customWidth="1"/>
    <col min="13" max="13" width="15" customWidth="1"/>
    <col min="14" max="14" width="15.140625" customWidth="1"/>
    <col min="15" max="15" width="9.85546875" customWidth="1"/>
    <col min="20" max="20" width="10.7109375" customWidth="1"/>
    <col min="21" max="21" width="13.42578125" customWidth="1"/>
    <col min="22" max="22" width="11.42578125" customWidth="1"/>
    <col min="23" max="23" width="13.42578125" customWidth="1"/>
    <col min="24" max="24" width="12.7109375" customWidth="1"/>
    <col min="25" max="25" width="12.5703125" customWidth="1"/>
    <col min="26" max="26" width="15.42578125" customWidth="1"/>
  </cols>
  <sheetData>
    <row r="1" spans="1:26" ht="21" x14ac:dyDescent="0.35">
      <c r="A1" s="2" t="s">
        <v>0</v>
      </c>
      <c r="J1" s="2" t="s">
        <v>42</v>
      </c>
    </row>
    <row r="3" spans="1:2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J3" t="s">
        <v>3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s="3">
        <v>44197</v>
      </c>
      <c r="B4" t="s">
        <v>9</v>
      </c>
      <c r="C4" t="s">
        <v>10</v>
      </c>
      <c r="D4" s="4"/>
      <c r="E4" s="5"/>
      <c r="F4" s="5">
        <v>650</v>
      </c>
      <c r="G4">
        <f>YEAR(tbl_transactions[[#This Row],[DATE ]])</f>
        <v>2021</v>
      </c>
      <c r="H4" s="4" t="str">
        <f>TEXT(tbl_transactions[[#This Row],[DATE ]],"MMMM")</f>
        <v>January</v>
      </c>
      <c r="J4" t="s">
        <v>13</v>
      </c>
      <c r="K4" s="5">
        <v>200</v>
      </c>
      <c r="L4" s="5">
        <f>SUMIFS(tbl_transactions[[OUTGOINGS ]],tbl_transactions[CATEGORY],tbl_budget[[#This Row],[CATEGORY]],tbl_transactions[YEAR],'Month Dashboard'!$C$2,tbl_transactions[MONTH],'Month Dashboard'!$B$2)</f>
        <v>56</v>
      </c>
      <c r="M4" s="5" cm="1">
        <f t="array" ref="M4">SUMIFS(tbl_transactions[[OUTGOINGS ]:[OUTGOINGS ]],tbl_transactions[[CATEGORY]:[CATEGORY]],tbl_budget[[#This Row],[CATEGORY]:[CATEGORY]],tbl_transactions[[MONTH]:[MONTH]],tbl_budget[[#Headers],[JANUARY]],tbl_transactions[[YEAR]:[YEAR]],'Month Dashboard'!$C$2)</f>
        <v>56</v>
      </c>
      <c r="N4" s="5" cm="1">
        <f t="array" ref="N4">SUMIFS(tbl_transactions[[OUTGOINGS ]:[OUTGOINGS ]],tbl_transactions[[CATEGORY]:[CATEGORY]],tbl_budget[[#This Row],[CATEGORY]:[CATEGORY]],tbl_transactions[[MONTH]:[MONTH]],tbl_budget[[#Headers],[FEBRUARY]],tbl_transactions[[YEAR]:[YEAR]],'Month Dashboard'!$C$2)</f>
        <v>216</v>
      </c>
      <c r="O4" s="5" cm="1">
        <f t="array" ref="O4">SUMIFS(tbl_transactions[[OUTGOINGS ]:[OUTGOINGS ]],tbl_transactions[[CATEGORY]:[CATEGORY]],tbl_budget[[#This Row],[CATEGORY]:[CATEGORY]],tbl_transactions[[MONTH]:[MONTH]],tbl_budget[[#Headers],[MARCH]],tbl_transactions[[YEAR]:[YEAR]],'Month Dashboard'!$C$2)</f>
        <v>133</v>
      </c>
      <c r="P4" s="5" cm="1">
        <f t="array" ref="P4">SUMIFS(tbl_transactions[[OUTGOINGS ]:[OUTGOINGS ]],tbl_transactions[[CATEGORY]:[CATEGORY]],tbl_budget[[#This Row],[CATEGORY]:[CATEGORY]],tbl_transactions[[MONTH]:[MONTH]],tbl_budget[[#Headers],[APRIL]],tbl_transactions[[YEAR]:[YEAR]],'Month Dashboard'!$C$2)</f>
        <v>262</v>
      </c>
      <c r="Q4" s="5" cm="1">
        <f t="array" ref="Q4">SUMIFS(tbl_transactions[[OUTGOINGS ]:[OUTGOINGS ]],tbl_transactions[[CATEGORY]:[CATEGORY]],tbl_budget[[#This Row],[CATEGORY]:[CATEGORY]],tbl_transactions[[MONTH]:[MONTH]],tbl_budget[[#Headers],[MAY]],tbl_transactions[[YEAR]:[YEAR]],'Month Dashboard'!$C$2)</f>
        <v>313</v>
      </c>
      <c r="R4" s="5" cm="1">
        <f t="array" ref="R4">SUMIFS(tbl_transactions[[OUTGOINGS ]:[OUTGOINGS ]],tbl_transactions[[CATEGORY]:[CATEGORY]],tbl_budget[[#This Row],[CATEGORY]:[CATEGORY]],tbl_transactions[[MONTH]:[MONTH]],tbl_budget[[#Headers],[JUNE]],tbl_transactions[[YEAR]:[YEAR]],'Month Dashboard'!$C$2)</f>
        <v>509</v>
      </c>
      <c r="S4" s="5" cm="1">
        <f t="array" ref="S4">SUMIFS(tbl_transactions[[OUTGOINGS ]:[OUTGOINGS ]],tbl_transactions[[CATEGORY]:[CATEGORY]],tbl_budget[[#This Row],[CATEGORY]:[CATEGORY]],tbl_transactions[[MONTH]:[MONTH]],tbl_budget[[#Headers],[JULY]],tbl_transactions[[YEAR]:[YEAR]],'Month Dashboard'!$C$2)</f>
        <v>277</v>
      </c>
      <c r="T4" s="5" cm="1">
        <f t="array" ref="T4">SUMIFS(tbl_transactions[[OUTGOINGS ]:[OUTGOINGS ]],tbl_transactions[[CATEGORY]:[CATEGORY]],tbl_budget[[#This Row],[CATEGORY]:[CATEGORY]],tbl_transactions[[MONTH]:[MONTH]],tbl_budget[[#Headers],[AUGUST]],tbl_transactions[[YEAR]:[YEAR]],'Month Dashboard'!$C$2)</f>
        <v>0</v>
      </c>
      <c r="U4" s="5" cm="1">
        <f t="array" ref="U4">SUMIFS(tbl_transactions[[OUTGOINGS ]:[OUTGOINGS ]],tbl_transactions[[CATEGORY]:[CATEGORY]],tbl_budget[[#This Row],[CATEGORY]:[CATEGORY]],tbl_transactions[[MONTH]:[MONTH]],tbl_budget[[#Headers],[SEPTEMBER]],tbl_transactions[[YEAR]:[YEAR]],'Month Dashboard'!$C$2)</f>
        <v>134</v>
      </c>
      <c r="V4" s="5" cm="1">
        <f t="array" ref="V4">SUMIFS(tbl_transactions[[OUTGOINGS ]:[OUTGOINGS ]],tbl_transactions[[CATEGORY]:[CATEGORY]],tbl_budget[[#This Row],[CATEGORY]:[CATEGORY]],tbl_transactions[[MONTH]:[MONTH]],tbl_budget[[#Headers],[OCTOBER]],tbl_transactions[[YEAR]:[YEAR]],'Month Dashboard'!$C$2)</f>
        <v>650</v>
      </c>
      <c r="W4" s="5" cm="1">
        <f t="array" ref="W4">SUMIFS(tbl_transactions[[OUTGOINGS ]:[OUTGOINGS ]],tbl_transactions[[CATEGORY]:[CATEGORY]],tbl_budget[[#This Row],[CATEGORY]:[CATEGORY]],tbl_transactions[[MONTH]:[MONTH]],tbl_budget[[#Headers],[NOVEMBER]],tbl_transactions[[YEAR]:[YEAR]],'Month Dashboard'!$C$2)</f>
        <v>73</v>
      </c>
      <c r="X4" s="5" cm="1">
        <f t="array" ref="X4">SUMIFS(tbl_transactions[[OUTGOINGS ]:[OUTGOINGS ]],tbl_transactions[[CATEGORY]:[CATEGORY]],tbl_budget[[#This Row],[CATEGORY]:[CATEGORY]],tbl_transactions[[MONTH]:[MONTH]],tbl_budget[[#Headers],[DECEMBER]],tbl_transactions[[YEAR]:[YEAR]],'Month Dashboard'!$C$2)</f>
        <v>119</v>
      </c>
      <c r="Y4" s="5">
        <f>SUM(tbl_budget[[#This Row],[JANUARY]:[DECEMBER]])</f>
        <v>2742</v>
      </c>
      <c r="Z4" s="5">
        <f ca="1">MONTH(TODAY())*tbl_budget[[#This Row],[BUDGET]]</f>
        <v>2200</v>
      </c>
    </row>
    <row r="5" spans="1:26" x14ac:dyDescent="0.25">
      <c r="A5" s="3">
        <v>44197</v>
      </c>
      <c r="B5" t="s">
        <v>9</v>
      </c>
      <c r="C5" t="s">
        <v>11</v>
      </c>
      <c r="D5" s="4"/>
      <c r="E5" s="5"/>
      <c r="F5" s="5">
        <v>250</v>
      </c>
      <c r="G5">
        <f>YEAR(tbl_transactions[[#This Row],[DATE ]])</f>
        <v>2021</v>
      </c>
      <c r="H5" s="4" t="str">
        <f>TEXT(tbl_transactions[[#This Row],[DATE ]],"MMMM")</f>
        <v>January</v>
      </c>
      <c r="J5" t="s">
        <v>12</v>
      </c>
      <c r="K5" s="5">
        <v>350</v>
      </c>
      <c r="L5" s="5">
        <f>SUMIFS(tbl_transactions[[OUTGOINGS ]],tbl_transactions[CATEGORY],tbl_budget[[#This Row],[CATEGORY]],tbl_transactions[YEAR],'Month Dashboard'!$C$2,tbl_transactions[MONTH],'Month Dashboard'!$B$2)</f>
        <v>695</v>
      </c>
      <c r="M5" s="5" cm="1">
        <f t="array" ref="M5">SUMIFS(tbl_transactions[[OUTGOINGS ]:[OUTGOINGS ]],tbl_transactions[[CATEGORY]:[CATEGORY]],tbl_budget[[#This Row],[CATEGORY]:[CATEGORY]],tbl_transactions[[MONTH]:[MONTH]],tbl_budget[[#Headers],[JANUARY]],tbl_transactions[[YEAR]:[YEAR]],'Month Dashboard'!$C$2)</f>
        <v>695</v>
      </c>
      <c r="N5" s="5" cm="1">
        <f t="array" ref="N5">SUMIFS(tbl_transactions[[OUTGOINGS ]:[OUTGOINGS ]],tbl_transactions[[CATEGORY]:[CATEGORY]],tbl_budget[[#This Row],[CATEGORY]:[CATEGORY]],tbl_transactions[[MONTH]:[MONTH]],tbl_budget[[#Headers],[FEBRUARY]],tbl_transactions[[YEAR]:[YEAR]],'Month Dashboard'!$C$2)</f>
        <v>686</v>
      </c>
      <c r="O5" s="5" cm="1">
        <f t="array" ref="O5">SUMIFS(tbl_transactions[[OUTGOINGS ]:[OUTGOINGS ]],tbl_transactions[[CATEGORY]:[CATEGORY]],tbl_budget[[#This Row],[CATEGORY]:[CATEGORY]],tbl_transactions[[MONTH]:[MONTH]],tbl_budget[[#Headers],[MARCH]],tbl_transactions[[YEAR]:[YEAR]],'Month Dashboard'!$C$2)</f>
        <v>798</v>
      </c>
      <c r="P5" s="5" cm="1">
        <f t="array" ref="P5">SUMIFS(tbl_transactions[[OUTGOINGS ]:[OUTGOINGS ]],tbl_transactions[[CATEGORY]:[CATEGORY]],tbl_budget[[#This Row],[CATEGORY]:[CATEGORY]],tbl_transactions[[MONTH]:[MONTH]],tbl_budget[[#Headers],[APRIL]],tbl_transactions[[YEAR]:[YEAR]],'Month Dashboard'!$C$2)</f>
        <v>803</v>
      </c>
      <c r="Q5" s="5" cm="1">
        <f t="array" ref="Q5">SUMIFS(tbl_transactions[[OUTGOINGS ]:[OUTGOINGS ]],tbl_transactions[[CATEGORY]:[CATEGORY]],tbl_budget[[#This Row],[CATEGORY]:[CATEGORY]],tbl_transactions[[MONTH]:[MONTH]],tbl_budget[[#Headers],[MAY]],tbl_transactions[[YEAR]:[YEAR]],'Month Dashboard'!$C$2)</f>
        <v>603</v>
      </c>
      <c r="R5" s="5" cm="1">
        <f t="array" ref="R5">SUMIFS(tbl_transactions[[OUTGOINGS ]:[OUTGOINGS ]],tbl_transactions[[CATEGORY]:[CATEGORY]],tbl_budget[[#This Row],[CATEGORY]:[CATEGORY]],tbl_transactions[[MONTH]:[MONTH]],tbl_budget[[#Headers],[JUNE]],tbl_transactions[[YEAR]:[YEAR]],'Month Dashboard'!$C$2)</f>
        <v>665</v>
      </c>
      <c r="S5" s="5" cm="1">
        <f t="array" ref="S5">SUMIFS(tbl_transactions[[OUTGOINGS ]:[OUTGOINGS ]],tbl_transactions[[CATEGORY]:[CATEGORY]],tbl_budget[[#This Row],[CATEGORY]:[CATEGORY]],tbl_transactions[[MONTH]:[MONTH]],tbl_budget[[#Headers],[JULY]],tbl_transactions[[YEAR]:[YEAR]],'Month Dashboard'!$C$2)</f>
        <v>554</v>
      </c>
      <c r="T5" s="5" cm="1">
        <f t="array" ref="T5">SUMIFS(tbl_transactions[[OUTGOINGS ]:[OUTGOINGS ]],tbl_transactions[[CATEGORY]:[CATEGORY]],tbl_budget[[#This Row],[CATEGORY]:[CATEGORY]],tbl_transactions[[MONTH]:[MONTH]],tbl_budget[[#Headers],[AUGUST]],tbl_transactions[[YEAR]:[YEAR]],'Month Dashboard'!$C$2)</f>
        <v>597</v>
      </c>
      <c r="U5" s="5" cm="1">
        <f t="array" ref="U5">SUMIFS(tbl_transactions[[OUTGOINGS ]:[OUTGOINGS ]],tbl_transactions[[CATEGORY]:[CATEGORY]],tbl_budget[[#This Row],[CATEGORY]:[CATEGORY]],tbl_transactions[[MONTH]:[MONTH]],tbl_budget[[#Headers],[SEPTEMBER]],tbl_transactions[[YEAR]:[YEAR]],'Month Dashboard'!$C$2)</f>
        <v>426</v>
      </c>
      <c r="V5" s="5" cm="1">
        <f t="array" ref="V5">SUMIFS(tbl_transactions[[OUTGOINGS ]:[OUTGOINGS ]],tbl_transactions[[CATEGORY]:[CATEGORY]],tbl_budget[[#This Row],[CATEGORY]:[CATEGORY]],tbl_transactions[[MONTH]:[MONTH]],tbl_budget[[#Headers],[OCTOBER]],tbl_transactions[[YEAR]:[YEAR]],'Month Dashboard'!$C$2)</f>
        <v>799</v>
      </c>
      <c r="W5" s="5" cm="1">
        <f t="array" ref="W5">SUMIFS(tbl_transactions[[OUTGOINGS ]:[OUTGOINGS ]],tbl_transactions[[CATEGORY]:[CATEGORY]],tbl_budget[[#This Row],[CATEGORY]:[CATEGORY]],tbl_transactions[[MONTH]:[MONTH]],tbl_budget[[#Headers],[NOVEMBER]],tbl_transactions[[YEAR]:[YEAR]],'Month Dashboard'!$C$2)</f>
        <v>701</v>
      </c>
      <c r="X5" s="5" cm="1">
        <f t="array" ref="X5">SUMIFS(tbl_transactions[[OUTGOINGS ]:[OUTGOINGS ]],tbl_transactions[[CATEGORY]:[CATEGORY]],tbl_budget[[#This Row],[CATEGORY]:[CATEGORY]],tbl_transactions[[MONTH]:[MONTH]],tbl_budget[[#Headers],[DECEMBER]],tbl_transactions[[YEAR]:[YEAR]],'Month Dashboard'!$C$2)</f>
        <v>756</v>
      </c>
      <c r="Y5" s="5">
        <f>SUM(tbl_budget[[#This Row],[JANUARY]:[DECEMBER]])</f>
        <v>8083</v>
      </c>
      <c r="Z5" s="5">
        <f ca="1">MONTH(TODAY())*tbl_budget[[#This Row],[BUDGET]]</f>
        <v>3850</v>
      </c>
    </row>
    <row r="6" spans="1:26" x14ac:dyDescent="0.25">
      <c r="A6" s="3">
        <v>44199</v>
      </c>
      <c r="B6" t="s">
        <v>9</v>
      </c>
      <c r="C6" t="s">
        <v>12</v>
      </c>
      <c r="D6" s="4"/>
      <c r="E6" s="5"/>
      <c r="F6" s="5">
        <v>62</v>
      </c>
      <c r="G6">
        <f>YEAR(tbl_transactions[[#This Row],[DATE ]])</f>
        <v>2021</v>
      </c>
      <c r="H6" s="4" t="str">
        <f>TEXT(tbl_transactions[[#This Row],[DATE ]],"MMMM")</f>
        <v>January</v>
      </c>
      <c r="J6" t="s">
        <v>15</v>
      </c>
      <c r="K6" s="5">
        <v>150</v>
      </c>
      <c r="L6" s="5">
        <f>SUMIFS(tbl_transactions[[OUTGOINGS ]],tbl_transactions[CATEGORY],tbl_budget[[#This Row],[CATEGORY]],tbl_transactions[YEAR],'Month Dashboard'!$C$2,tbl_transactions[MONTH],'Month Dashboard'!$B$2)</f>
        <v>171</v>
      </c>
      <c r="M6" s="5" cm="1">
        <f t="array" ref="M6">SUMIFS(tbl_transactions[[OUTGOINGS ]:[OUTGOINGS ]],tbl_transactions[[CATEGORY]:[CATEGORY]],tbl_budget[[#This Row],[CATEGORY]:[CATEGORY]],tbl_transactions[[MONTH]:[MONTH]],tbl_budget[[#Headers],[JANUARY]],tbl_transactions[[YEAR]:[YEAR]],'Month Dashboard'!$C$2)</f>
        <v>171</v>
      </c>
      <c r="N6" s="5" cm="1">
        <f t="array" ref="N6">SUMIFS(tbl_transactions[[OUTGOINGS ]:[OUTGOINGS ]],tbl_transactions[[CATEGORY]:[CATEGORY]],tbl_budget[[#This Row],[CATEGORY]:[CATEGORY]],tbl_transactions[[MONTH]:[MONTH]],tbl_budget[[#Headers],[FEBRUARY]],tbl_transactions[[YEAR]:[YEAR]],'Month Dashboard'!$C$2)</f>
        <v>164</v>
      </c>
      <c r="O6" s="5" cm="1">
        <f t="array" ref="O6">SUMIFS(tbl_transactions[[OUTGOINGS ]:[OUTGOINGS ]],tbl_transactions[[CATEGORY]:[CATEGORY]],tbl_budget[[#This Row],[CATEGORY]:[CATEGORY]],tbl_transactions[[MONTH]:[MONTH]],tbl_budget[[#Headers],[MARCH]],tbl_transactions[[YEAR]:[YEAR]],'Month Dashboard'!$C$2)</f>
        <v>154</v>
      </c>
      <c r="P6" s="5" cm="1">
        <f t="array" ref="P6">SUMIFS(tbl_transactions[[OUTGOINGS ]:[OUTGOINGS ]],tbl_transactions[[CATEGORY]:[CATEGORY]],tbl_budget[[#This Row],[CATEGORY]:[CATEGORY]],tbl_transactions[[MONTH]:[MONTH]],tbl_budget[[#Headers],[APRIL]],tbl_transactions[[YEAR]:[YEAR]],'Month Dashboard'!$C$2)</f>
        <v>145</v>
      </c>
      <c r="Q6" s="5" cm="1">
        <f t="array" ref="Q6">SUMIFS(tbl_transactions[[OUTGOINGS ]:[OUTGOINGS ]],tbl_transactions[[CATEGORY]:[CATEGORY]],tbl_budget[[#This Row],[CATEGORY]:[CATEGORY]],tbl_transactions[[MONTH]:[MONTH]],tbl_budget[[#Headers],[MAY]],tbl_transactions[[YEAR]:[YEAR]],'Month Dashboard'!$C$2)</f>
        <v>114.5</v>
      </c>
      <c r="R6" s="5" cm="1">
        <f t="array" ref="R6">SUMIFS(tbl_transactions[[OUTGOINGS ]:[OUTGOINGS ]],tbl_transactions[[CATEGORY]:[CATEGORY]],tbl_budget[[#This Row],[CATEGORY]:[CATEGORY]],tbl_transactions[[MONTH]:[MONTH]],tbl_budget[[#Headers],[JUNE]],tbl_transactions[[YEAR]:[YEAR]],'Month Dashboard'!$C$2)</f>
        <v>85</v>
      </c>
      <c r="S6" s="5" cm="1">
        <f t="array" ref="S6">SUMIFS(tbl_transactions[[OUTGOINGS ]:[OUTGOINGS ]],tbl_transactions[[CATEGORY]:[CATEGORY]],tbl_budget[[#This Row],[CATEGORY]:[CATEGORY]],tbl_transactions[[MONTH]:[MONTH]],tbl_budget[[#Headers],[JULY]],tbl_transactions[[YEAR]:[YEAR]],'Month Dashboard'!$C$2)</f>
        <v>77</v>
      </c>
      <c r="T6" s="5" cm="1">
        <f t="array" ref="T6">SUMIFS(tbl_transactions[[OUTGOINGS ]:[OUTGOINGS ]],tbl_transactions[[CATEGORY]:[CATEGORY]],tbl_budget[[#This Row],[CATEGORY]:[CATEGORY]],tbl_transactions[[MONTH]:[MONTH]],tbl_budget[[#Headers],[AUGUST]],tbl_transactions[[YEAR]:[YEAR]],'Month Dashboard'!$C$2)</f>
        <v>77</v>
      </c>
      <c r="U6" s="5" cm="1">
        <f t="array" ref="U6">SUMIFS(tbl_transactions[[OUTGOINGS ]:[OUTGOINGS ]],tbl_transactions[[CATEGORY]:[CATEGORY]],tbl_budget[[#This Row],[CATEGORY]:[CATEGORY]],tbl_transactions[[MONTH]:[MONTH]],tbl_budget[[#Headers],[SEPTEMBER]],tbl_transactions[[YEAR]:[YEAR]],'Month Dashboard'!$C$2)</f>
        <v>107</v>
      </c>
      <c r="V6" s="5" cm="1">
        <f t="array" ref="V6">SUMIFS(tbl_transactions[[OUTGOINGS ]:[OUTGOINGS ]],tbl_transactions[[CATEGORY]:[CATEGORY]],tbl_budget[[#This Row],[CATEGORY]:[CATEGORY]],tbl_transactions[[MONTH]:[MONTH]],tbl_budget[[#Headers],[OCTOBER]],tbl_transactions[[YEAR]:[YEAR]],'Month Dashboard'!$C$2)</f>
        <v>110</v>
      </c>
      <c r="W6" s="5" cm="1">
        <f t="array" ref="W6">SUMIFS(tbl_transactions[[OUTGOINGS ]:[OUTGOINGS ]],tbl_transactions[[CATEGORY]:[CATEGORY]],tbl_budget[[#This Row],[CATEGORY]:[CATEGORY]],tbl_transactions[[MONTH]:[MONTH]],tbl_budget[[#Headers],[NOVEMBER]],tbl_transactions[[YEAR]:[YEAR]],'Month Dashboard'!$C$2)</f>
        <v>135</v>
      </c>
      <c r="X6" s="5" cm="1">
        <f t="array" ref="X6">SUMIFS(tbl_transactions[[OUTGOINGS ]:[OUTGOINGS ]],tbl_transactions[[CATEGORY]:[CATEGORY]],tbl_budget[[#This Row],[CATEGORY]:[CATEGORY]],tbl_transactions[[MONTH]:[MONTH]],tbl_budget[[#Headers],[DECEMBER]],tbl_transactions[[YEAR]:[YEAR]],'Month Dashboard'!$C$2)</f>
        <v>156</v>
      </c>
      <c r="Y6" s="5">
        <f>SUM(tbl_budget[[#This Row],[JANUARY]:[DECEMBER]])</f>
        <v>1495.5</v>
      </c>
      <c r="Z6" s="5">
        <f ca="1">MONTH(TODAY())*tbl_budget[[#This Row],[BUDGET]]</f>
        <v>1650</v>
      </c>
    </row>
    <row r="7" spans="1:26" x14ac:dyDescent="0.25">
      <c r="A7" s="3">
        <v>44199</v>
      </c>
      <c r="B7" t="s">
        <v>9</v>
      </c>
      <c r="C7" t="s">
        <v>12</v>
      </c>
      <c r="D7" s="4"/>
      <c r="E7" s="5"/>
      <c r="F7" s="5">
        <v>48</v>
      </c>
      <c r="G7">
        <f>YEAR(tbl_transactions[[#This Row],[DATE ]])</f>
        <v>2021</v>
      </c>
      <c r="H7" s="4" t="str">
        <f>TEXT(tbl_transactions[[#This Row],[DATE ]],"MMMM")</f>
        <v>January</v>
      </c>
      <c r="J7" t="s">
        <v>23</v>
      </c>
      <c r="K7" s="5">
        <v>80</v>
      </c>
      <c r="L7" s="5">
        <f>SUMIFS(tbl_transactions[[OUTGOINGS ]],tbl_transactions[CATEGORY],tbl_budget[[#This Row],[CATEGORY]],tbl_transactions[YEAR],'Month Dashboard'!$C$2,tbl_transactions[MONTH],'Month Dashboard'!$B$2)</f>
        <v>0</v>
      </c>
      <c r="M7" s="5" cm="1">
        <f t="array" ref="M7">SUMIFS(tbl_transactions[[OUTGOINGS ]:[OUTGOINGS ]],tbl_transactions[[CATEGORY]:[CATEGORY]],tbl_budget[[#This Row],[CATEGORY]:[CATEGORY]],tbl_transactions[[MONTH]:[MONTH]],tbl_budget[[#Headers],[JANUARY]],tbl_transactions[[YEAR]:[YEAR]],'Month Dashboard'!$C$2)</f>
        <v>0</v>
      </c>
      <c r="N7" s="5" cm="1">
        <f t="array" ref="N7">SUMIFS(tbl_transactions[[OUTGOINGS ]:[OUTGOINGS ]],tbl_transactions[[CATEGORY]:[CATEGORY]],tbl_budget[[#This Row],[CATEGORY]:[CATEGORY]],tbl_transactions[[MONTH]:[MONTH]],tbl_budget[[#Headers],[FEBRUARY]],tbl_transactions[[YEAR]:[YEAR]],'Month Dashboard'!$C$2)</f>
        <v>774</v>
      </c>
      <c r="O7" s="5" cm="1">
        <f t="array" ref="O7">SUMIFS(tbl_transactions[[OUTGOINGS ]:[OUTGOINGS ]],tbl_transactions[[CATEGORY]:[CATEGORY]],tbl_budget[[#This Row],[CATEGORY]:[CATEGORY]],tbl_transactions[[MONTH]:[MONTH]],tbl_budget[[#Headers],[MARCH]],tbl_transactions[[YEAR]:[YEAR]],'Month Dashboard'!$C$2)</f>
        <v>0</v>
      </c>
      <c r="P7" s="5" cm="1">
        <f t="array" ref="P7">SUMIFS(tbl_transactions[[OUTGOINGS ]:[OUTGOINGS ]],tbl_transactions[[CATEGORY]:[CATEGORY]],tbl_budget[[#This Row],[CATEGORY]:[CATEGORY]],tbl_transactions[[MONTH]:[MONTH]],tbl_budget[[#Headers],[APRIL]],tbl_transactions[[YEAR]:[YEAR]],'Month Dashboard'!$C$2)</f>
        <v>496</v>
      </c>
      <c r="Q7" s="5" cm="1">
        <f t="array" ref="Q7">SUMIFS(tbl_transactions[[OUTGOINGS ]:[OUTGOINGS ]],tbl_transactions[[CATEGORY]:[CATEGORY]],tbl_budget[[#This Row],[CATEGORY]:[CATEGORY]],tbl_transactions[[MONTH]:[MONTH]],tbl_budget[[#Headers],[MAY]],tbl_transactions[[YEAR]:[YEAR]],'Month Dashboard'!$C$2)</f>
        <v>0</v>
      </c>
      <c r="R7" s="5" cm="1">
        <f t="array" ref="R7">SUMIFS(tbl_transactions[[OUTGOINGS ]:[OUTGOINGS ]],tbl_transactions[[CATEGORY]:[CATEGORY]],tbl_budget[[#This Row],[CATEGORY]:[CATEGORY]],tbl_transactions[[MONTH]:[MONTH]],tbl_budget[[#Headers],[JUNE]],tbl_transactions[[YEAR]:[YEAR]],'Month Dashboard'!$C$2)</f>
        <v>167</v>
      </c>
      <c r="S7" s="5" cm="1">
        <f t="array" ref="S7">SUMIFS(tbl_transactions[[OUTGOINGS ]:[OUTGOINGS ]],tbl_transactions[[CATEGORY]:[CATEGORY]],tbl_budget[[#This Row],[CATEGORY]:[CATEGORY]],tbl_transactions[[MONTH]:[MONTH]],tbl_budget[[#Headers],[JULY]],tbl_transactions[[YEAR]:[YEAR]],'Month Dashboard'!$C$2)</f>
        <v>202</v>
      </c>
      <c r="T7" s="5" cm="1">
        <f t="array" ref="T7">SUMIFS(tbl_transactions[[OUTGOINGS ]:[OUTGOINGS ]],tbl_transactions[[CATEGORY]:[CATEGORY]],tbl_budget[[#This Row],[CATEGORY]:[CATEGORY]],tbl_transactions[[MONTH]:[MONTH]],tbl_budget[[#Headers],[AUGUST]],tbl_transactions[[YEAR]:[YEAR]],'Month Dashboard'!$C$2)</f>
        <v>0</v>
      </c>
      <c r="U7" s="5" cm="1">
        <f t="array" ref="U7">SUMIFS(tbl_transactions[[OUTGOINGS ]:[OUTGOINGS ]],tbl_transactions[[CATEGORY]:[CATEGORY]],tbl_budget[[#This Row],[CATEGORY]:[CATEGORY]],tbl_transactions[[MONTH]:[MONTH]],tbl_budget[[#Headers],[SEPTEMBER]],tbl_transactions[[YEAR]:[YEAR]],'Month Dashboard'!$C$2)</f>
        <v>340</v>
      </c>
      <c r="V7" s="5" cm="1">
        <f t="array" ref="V7">SUMIFS(tbl_transactions[[OUTGOINGS ]:[OUTGOINGS ]],tbl_transactions[[CATEGORY]:[CATEGORY]],tbl_budget[[#This Row],[CATEGORY]:[CATEGORY]],tbl_transactions[[MONTH]:[MONTH]],tbl_budget[[#Headers],[OCTOBER]],tbl_transactions[[YEAR]:[YEAR]],'Month Dashboard'!$C$2)</f>
        <v>0</v>
      </c>
      <c r="W7" s="5" cm="1">
        <f t="array" ref="W7">SUMIFS(tbl_transactions[[OUTGOINGS ]:[OUTGOINGS ]],tbl_transactions[[CATEGORY]:[CATEGORY]],tbl_budget[[#This Row],[CATEGORY]:[CATEGORY]],tbl_transactions[[MONTH]:[MONTH]],tbl_budget[[#Headers],[NOVEMBER]],tbl_transactions[[YEAR]:[YEAR]],'Month Dashboard'!$C$2)</f>
        <v>872</v>
      </c>
      <c r="X7" s="5" cm="1">
        <f t="array" ref="X7">SUMIFS(tbl_transactions[[OUTGOINGS ]:[OUTGOINGS ]],tbl_transactions[[CATEGORY]:[CATEGORY]],tbl_budget[[#This Row],[CATEGORY]:[CATEGORY]],tbl_transactions[[MONTH]:[MONTH]],tbl_budget[[#Headers],[DECEMBER]],tbl_transactions[[YEAR]:[YEAR]],'Month Dashboard'!$C$2)</f>
        <v>300</v>
      </c>
      <c r="Y7" s="5">
        <f>SUM(tbl_budget[[#This Row],[JANUARY]:[DECEMBER]])</f>
        <v>3151</v>
      </c>
      <c r="Z7" s="5">
        <f ca="1">MONTH(TODAY())*tbl_budget[[#This Row],[BUDGET]]</f>
        <v>880</v>
      </c>
    </row>
    <row r="8" spans="1:26" x14ac:dyDescent="0.25">
      <c r="A8" s="3">
        <v>44200</v>
      </c>
      <c r="B8" t="s">
        <v>9</v>
      </c>
      <c r="C8" t="s">
        <v>13</v>
      </c>
      <c r="D8" s="4" t="s">
        <v>14</v>
      </c>
      <c r="E8" s="5"/>
      <c r="F8" s="5">
        <v>56</v>
      </c>
      <c r="G8">
        <f>YEAR(tbl_transactions[[#This Row],[DATE ]])</f>
        <v>2021</v>
      </c>
      <c r="H8" s="4" t="str">
        <f>TEXT(tbl_transactions[[#This Row],[DATE ]],"MMMM")</f>
        <v>January</v>
      </c>
      <c r="J8" t="s">
        <v>18</v>
      </c>
      <c r="K8" s="5">
        <v>100</v>
      </c>
      <c r="L8" s="5">
        <f>SUMIFS(tbl_transactions[[OUTGOINGS ]],tbl_transactions[CATEGORY],tbl_budget[[#This Row],[CATEGORY]],tbl_transactions[YEAR],'Month Dashboard'!$C$2,tbl_transactions[MONTH],'Month Dashboard'!$B$2)</f>
        <v>97</v>
      </c>
      <c r="M8" s="5" cm="1">
        <f t="array" ref="M8">SUMIFS(tbl_transactions[[OUTGOINGS ]:[OUTGOINGS ]],tbl_transactions[[CATEGORY]:[CATEGORY]],tbl_budget[[#This Row],[CATEGORY]:[CATEGORY]],tbl_transactions[[MONTH]:[MONTH]],tbl_budget[[#Headers],[JANUARY]],tbl_transactions[[YEAR]:[YEAR]],'Month Dashboard'!$C$2)</f>
        <v>97</v>
      </c>
      <c r="N8" s="5" cm="1">
        <f t="array" ref="N8">SUMIFS(tbl_transactions[[OUTGOINGS ]:[OUTGOINGS ]],tbl_transactions[[CATEGORY]:[CATEGORY]],tbl_budget[[#This Row],[CATEGORY]:[CATEGORY]],tbl_transactions[[MONTH]:[MONTH]],tbl_budget[[#Headers],[FEBRUARY]],tbl_transactions[[YEAR]:[YEAR]],'Month Dashboard'!$C$2)</f>
        <v>205</v>
      </c>
      <c r="O8" s="5" cm="1">
        <f t="array" ref="O8">SUMIFS(tbl_transactions[[OUTGOINGS ]:[OUTGOINGS ]],tbl_transactions[[CATEGORY]:[CATEGORY]],tbl_budget[[#This Row],[CATEGORY]:[CATEGORY]],tbl_transactions[[MONTH]:[MONTH]],tbl_budget[[#Headers],[MARCH]],tbl_transactions[[YEAR]:[YEAR]],'Month Dashboard'!$C$2)</f>
        <v>133</v>
      </c>
      <c r="P8" s="5" cm="1">
        <f t="array" ref="P8">SUMIFS(tbl_transactions[[OUTGOINGS ]:[OUTGOINGS ]],tbl_transactions[[CATEGORY]:[CATEGORY]],tbl_budget[[#This Row],[CATEGORY]:[CATEGORY]],tbl_transactions[[MONTH]:[MONTH]],tbl_budget[[#Headers],[APRIL]],tbl_transactions[[YEAR]:[YEAR]],'Month Dashboard'!$C$2)</f>
        <v>124</v>
      </c>
      <c r="Q8" s="5" cm="1">
        <f t="array" ref="Q8">SUMIFS(tbl_transactions[[OUTGOINGS ]:[OUTGOINGS ]],tbl_transactions[[CATEGORY]:[CATEGORY]],tbl_budget[[#This Row],[CATEGORY]:[CATEGORY]],tbl_transactions[[MONTH]:[MONTH]],tbl_budget[[#Headers],[MAY]],tbl_transactions[[YEAR]:[YEAR]],'Month Dashboard'!$C$2)</f>
        <v>22</v>
      </c>
      <c r="R8" s="5" cm="1">
        <f t="array" ref="R8">SUMIFS(tbl_transactions[[OUTGOINGS ]:[OUTGOINGS ]],tbl_transactions[[CATEGORY]:[CATEGORY]],tbl_budget[[#This Row],[CATEGORY]:[CATEGORY]],tbl_transactions[[MONTH]:[MONTH]],tbl_budget[[#Headers],[JUNE]],tbl_transactions[[YEAR]:[YEAR]],'Month Dashboard'!$C$2)</f>
        <v>56</v>
      </c>
      <c r="S8" s="5" cm="1">
        <f t="array" ref="S8">SUMIFS(tbl_transactions[[OUTGOINGS ]:[OUTGOINGS ]],tbl_transactions[[CATEGORY]:[CATEGORY]],tbl_budget[[#This Row],[CATEGORY]:[CATEGORY]],tbl_transactions[[MONTH]:[MONTH]],tbl_budget[[#Headers],[JULY]],tbl_transactions[[YEAR]:[YEAR]],'Month Dashboard'!$C$2)</f>
        <v>112</v>
      </c>
      <c r="T8" s="5" cm="1">
        <f t="array" ref="T8">SUMIFS(tbl_transactions[[OUTGOINGS ]:[OUTGOINGS ]],tbl_transactions[[CATEGORY]:[CATEGORY]],tbl_budget[[#This Row],[CATEGORY]:[CATEGORY]],tbl_transactions[[MONTH]:[MONTH]],tbl_budget[[#Headers],[AUGUST]],tbl_transactions[[YEAR]:[YEAR]],'Month Dashboard'!$C$2)</f>
        <v>163</v>
      </c>
      <c r="U8" s="5" cm="1">
        <f t="array" ref="U8">SUMIFS(tbl_transactions[[OUTGOINGS ]:[OUTGOINGS ]],tbl_transactions[[CATEGORY]:[CATEGORY]],tbl_budget[[#This Row],[CATEGORY]:[CATEGORY]],tbl_transactions[[MONTH]:[MONTH]],tbl_budget[[#Headers],[SEPTEMBER]],tbl_transactions[[YEAR]:[YEAR]],'Month Dashboard'!$C$2)</f>
        <v>66</v>
      </c>
      <c r="V8" s="5" cm="1">
        <f t="array" ref="V8">SUMIFS(tbl_transactions[[OUTGOINGS ]:[OUTGOINGS ]],tbl_transactions[[CATEGORY]:[CATEGORY]],tbl_budget[[#This Row],[CATEGORY]:[CATEGORY]],tbl_transactions[[MONTH]:[MONTH]],tbl_budget[[#Headers],[OCTOBER]],tbl_transactions[[YEAR]:[YEAR]],'Month Dashboard'!$C$2)</f>
        <v>68</v>
      </c>
      <c r="W8" s="5" cm="1">
        <f t="array" ref="W8">SUMIFS(tbl_transactions[[OUTGOINGS ]:[OUTGOINGS ]],tbl_transactions[[CATEGORY]:[CATEGORY]],tbl_budget[[#This Row],[CATEGORY]:[CATEGORY]],tbl_transactions[[MONTH]:[MONTH]],tbl_budget[[#Headers],[NOVEMBER]],tbl_transactions[[YEAR]:[YEAR]],'Month Dashboard'!$C$2)</f>
        <v>160</v>
      </c>
      <c r="X8" s="5" cm="1">
        <f t="array" ref="X8">SUMIFS(tbl_transactions[[OUTGOINGS ]:[OUTGOINGS ]],tbl_transactions[[CATEGORY]:[CATEGORY]],tbl_budget[[#This Row],[CATEGORY]:[CATEGORY]],tbl_transactions[[MONTH]:[MONTH]],tbl_budget[[#Headers],[DECEMBER]],tbl_transactions[[YEAR]:[YEAR]],'Month Dashboard'!$C$2)</f>
        <v>118</v>
      </c>
      <c r="Y8" s="5">
        <f>SUM(tbl_budget[[#This Row],[JANUARY]:[DECEMBER]])</f>
        <v>1324</v>
      </c>
      <c r="Z8" s="5">
        <f ca="1">MONTH(TODAY())*tbl_budget[[#This Row],[BUDGET]]</f>
        <v>1100</v>
      </c>
    </row>
    <row r="9" spans="1:26" x14ac:dyDescent="0.25">
      <c r="A9" s="3">
        <v>44202</v>
      </c>
      <c r="B9" t="s">
        <v>9</v>
      </c>
      <c r="C9" t="s">
        <v>15</v>
      </c>
      <c r="D9" s="4" t="s">
        <v>16</v>
      </c>
      <c r="E9" s="5"/>
      <c r="F9" s="5">
        <v>145</v>
      </c>
      <c r="G9">
        <f>YEAR(tbl_transactions[[#This Row],[DATE ]])</f>
        <v>2021</v>
      </c>
      <c r="H9" s="4" t="str">
        <f>TEXT(tbl_transactions[[#This Row],[DATE ]],"MMMM")</f>
        <v>January</v>
      </c>
      <c r="J9" t="s">
        <v>10</v>
      </c>
      <c r="K9" s="5">
        <v>650</v>
      </c>
      <c r="L9" s="5">
        <f>SUMIFS(tbl_transactions[[OUTGOINGS ]],tbl_transactions[CATEGORY],tbl_budget[[#This Row],[CATEGORY]],tbl_transactions[YEAR],'Month Dashboard'!$C$2,tbl_transactions[MONTH],'Month Dashboard'!$B$2)</f>
        <v>650</v>
      </c>
      <c r="M9" s="5" cm="1">
        <f t="array" ref="M9">SUMIFS(tbl_transactions[[OUTGOINGS ]:[OUTGOINGS ]],tbl_transactions[[CATEGORY]:[CATEGORY]],tbl_budget[[#This Row],[CATEGORY]:[CATEGORY]],tbl_transactions[[MONTH]:[MONTH]],tbl_budget[[#Headers],[JANUARY]],tbl_transactions[[YEAR]:[YEAR]],'Month Dashboard'!$C$2)</f>
        <v>650</v>
      </c>
      <c r="N9" s="5" cm="1">
        <f t="array" ref="N9">SUMIFS(tbl_transactions[[OUTGOINGS ]:[OUTGOINGS ]],tbl_transactions[[CATEGORY]:[CATEGORY]],tbl_budget[[#This Row],[CATEGORY]:[CATEGORY]],tbl_transactions[[MONTH]:[MONTH]],tbl_budget[[#Headers],[FEBRUARY]],tbl_transactions[[YEAR]:[YEAR]],'Month Dashboard'!$C$2)</f>
        <v>650</v>
      </c>
      <c r="O9" s="5" cm="1">
        <f t="array" ref="O9">SUMIFS(tbl_transactions[[OUTGOINGS ]:[OUTGOINGS ]],tbl_transactions[[CATEGORY]:[CATEGORY]],tbl_budget[[#This Row],[CATEGORY]:[CATEGORY]],tbl_transactions[[MONTH]:[MONTH]],tbl_budget[[#Headers],[MARCH]],tbl_transactions[[YEAR]:[YEAR]],'Month Dashboard'!$C$2)</f>
        <v>650</v>
      </c>
      <c r="P9" s="5" cm="1">
        <f t="array" ref="P9">SUMIFS(tbl_transactions[[OUTGOINGS ]:[OUTGOINGS ]],tbl_transactions[[CATEGORY]:[CATEGORY]],tbl_budget[[#This Row],[CATEGORY]:[CATEGORY]],tbl_transactions[[MONTH]:[MONTH]],tbl_budget[[#Headers],[APRIL]],tbl_transactions[[YEAR]:[YEAR]],'Month Dashboard'!$C$2)</f>
        <v>650</v>
      </c>
      <c r="Q9" s="5" cm="1">
        <f t="array" ref="Q9">SUMIFS(tbl_transactions[[OUTGOINGS ]:[OUTGOINGS ]],tbl_transactions[[CATEGORY]:[CATEGORY]],tbl_budget[[#This Row],[CATEGORY]:[CATEGORY]],tbl_transactions[[MONTH]:[MONTH]],tbl_budget[[#Headers],[MAY]],tbl_transactions[[YEAR]:[YEAR]],'Month Dashboard'!$C$2)</f>
        <v>650</v>
      </c>
      <c r="R9" s="5" cm="1">
        <f t="array" ref="R9">SUMIFS(tbl_transactions[[OUTGOINGS ]:[OUTGOINGS ]],tbl_transactions[[CATEGORY]:[CATEGORY]],tbl_budget[[#This Row],[CATEGORY]:[CATEGORY]],tbl_transactions[[MONTH]:[MONTH]],tbl_budget[[#Headers],[JUNE]],tbl_transactions[[YEAR]:[YEAR]],'Month Dashboard'!$C$2)</f>
        <v>650</v>
      </c>
      <c r="S9" s="5" cm="1">
        <f t="array" ref="S9">SUMIFS(tbl_transactions[[OUTGOINGS ]:[OUTGOINGS ]],tbl_transactions[[CATEGORY]:[CATEGORY]],tbl_budget[[#This Row],[CATEGORY]:[CATEGORY]],tbl_transactions[[MONTH]:[MONTH]],tbl_budget[[#Headers],[JULY]],tbl_transactions[[YEAR]:[YEAR]],'Month Dashboard'!$C$2)</f>
        <v>650</v>
      </c>
      <c r="T9" s="5" cm="1">
        <f t="array" ref="T9">SUMIFS(tbl_transactions[[OUTGOINGS ]:[OUTGOINGS ]],tbl_transactions[[CATEGORY]:[CATEGORY]],tbl_budget[[#This Row],[CATEGORY]:[CATEGORY]],tbl_transactions[[MONTH]:[MONTH]],tbl_budget[[#Headers],[AUGUST]],tbl_transactions[[YEAR]:[YEAR]],'Month Dashboard'!$C$2)</f>
        <v>650</v>
      </c>
      <c r="U9" s="5" cm="1">
        <f t="array" ref="U9">SUMIFS(tbl_transactions[[OUTGOINGS ]:[OUTGOINGS ]],tbl_transactions[[CATEGORY]:[CATEGORY]],tbl_budget[[#This Row],[CATEGORY]:[CATEGORY]],tbl_transactions[[MONTH]:[MONTH]],tbl_budget[[#Headers],[SEPTEMBER]],tbl_transactions[[YEAR]:[YEAR]],'Month Dashboard'!$C$2)</f>
        <v>650</v>
      </c>
      <c r="V9" s="5" cm="1">
        <f t="array" ref="V9">SUMIFS(tbl_transactions[[OUTGOINGS ]:[OUTGOINGS ]],tbl_transactions[[CATEGORY]:[CATEGORY]],tbl_budget[[#This Row],[CATEGORY]:[CATEGORY]],tbl_transactions[[MONTH]:[MONTH]],tbl_budget[[#Headers],[OCTOBER]],tbl_transactions[[YEAR]:[YEAR]],'Month Dashboard'!$C$2)</f>
        <v>650</v>
      </c>
      <c r="W9" s="5" cm="1">
        <f t="array" ref="W9">SUMIFS(tbl_transactions[[OUTGOINGS ]:[OUTGOINGS ]],tbl_transactions[[CATEGORY]:[CATEGORY]],tbl_budget[[#This Row],[CATEGORY]:[CATEGORY]],tbl_transactions[[MONTH]:[MONTH]],tbl_budget[[#Headers],[NOVEMBER]],tbl_transactions[[YEAR]:[YEAR]],'Month Dashboard'!$C$2)</f>
        <v>650</v>
      </c>
      <c r="X9" s="5" cm="1">
        <f t="array" ref="X9">SUMIFS(tbl_transactions[[OUTGOINGS ]:[OUTGOINGS ]],tbl_transactions[[CATEGORY]:[CATEGORY]],tbl_budget[[#This Row],[CATEGORY]:[CATEGORY]],tbl_transactions[[MONTH]:[MONTH]],tbl_budget[[#Headers],[DECEMBER]],tbl_transactions[[YEAR]:[YEAR]],'Month Dashboard'!$C$2)</f>
        <v>650</v>
      </c>
      <c r="Y9" s="5">
        <f>SUM(tbl_budget[[#This Row],[JANUARY]:[DECEMBER]])</f>
        <v>7800</v>
      </c>
      <c r="Z9" s="5">
        <f ca="1">MONTH(TODAY())*tbl_budget[[#This Row],[BUDGET]]</f>
        <v>7150</v>
      </c>
    </row>
    <row r="10" spans="1:26" x14ac:dyDescent="0.25">
      <c r="A10" s="3">
        <v>44203</v>
      </c>
      <c r="B10" t="s">
        <v>9</v>
      </c>
      <c r="C10" t="s">
        <v>12</v>
      </c>
      <c r="D10" s="4"/>
      <c r="E10" s="5"/>
      <c r="F10" s="5">
        <v>42</v>
      </c>
      <c r="G10">
        <f>YEAR(tbl_transactions[[#This Row],[DATE ]])</f>
        <v>2021</v>
      </c>
      <c r="H10" s="4" t="str">
        <f>TEXT(tbl_transactions[[#This Row],[DATE ]],"MMMM")</f>
        <v>January</v>
      </c>
      <c r="J10" t="s">
        <v>11</v>
      </c>
      <c r="K10" s="5">
        <v>100</v>
      </c>
      <c r="L10" s="5">
        <f>SUMIFS(tbl_transactions[[OUTGOINGS ]],tbl_transactions[CATEGORY],tbl_budget[[#This Row],[CATEGORY]],tbl_transactions[YEAR],'Month Dashboard'!$C$2,tbl_transactions[MONTH],'Month Dashboard'!$B$2)</f>
        <v>250</v>
      </c>
      <c r="M10" s="5" cm="1">
        <f t="array" ref="M10">SUMIFS(tbl_transactions[[OUTGOINGS ]:[OUTGOINGS ]],tbl_transactions[[CATEGORY]:[CATEGORY]],tbl_budget[[#This Row],[CATEGORY]:[CATEGORY]],tbl_transactions[[MONTH]:[MONTH]],tbl_budget[[#Headers],[JANUARY]],tbl_transactions[[YEAR]:[YEAR]],'Month Dashboard'!$C$2)</f>
        <v>250</v>
      </c>
      <c r="N10" s="5" cm="1">
        <f t="array" ref="N10">SUMIFS(tbl_transactions[[OUTGOINGS ]:[OUTGOINGS ]],tbl_transactions[[CATEGORY]:[CATEGORY]],tbl_budget[[#This Row],[CATEGORY]:[CATEGORY]],tbl_transactions[[MONTH]:[MONTH]],tbl_budget[[#Headers],[FEBRUARY]],tbl_transactions[[YEAR]:[YEAR]],'Month Dashboard'!$C$2)</f>
        <v>250</v>
      </c>
      <c r="O10" s="5" cm="1">
        <f t="array" ref="O10">SUMIFS(tbl_transactions[[OUTGOINGS ]:[OUTGOINGS ]],tbl_transactions[[CATEGORY]:[CATEGORY]],tbl_budget[[#This Row],[CATEGORY]:[CATEGORY]],tbl_transactions[[MONTH]:[MONTH]],tbl_budget[[#Headers],[MARCH]],tbl_transactions[[YEAR]:[YEAR]],'Month Dashboard'!$C$2)</f>
        <v>250</v>
      </c>
      <c r="P10" s="5" cm="1">
        <f t="array" ref="P10">SUMIFS(tbl_transactions[[OUTGOINGS ]:[OUTGOINGS ]],tbl_transactions[[CATEGORY]:[CATEGORY]],tbl_budget[[#This Row],[CATEGORY]:[CATEGORY]],tbl_transactions[[MONTH]:[MONTH]],tbl_budget[[#Headers],[APRIL]],tbl_transactions[[YEAR]:[YEAR]],'Month Dashboard'!$C$2)</f>
        <v>250</v>
      </c>
      <c r="Q10" s="5" cm="1">
        <f t="array" ref="Q10">SUMIFS(tbl_transactions[[OUTGOINGS ]:[OUTGOINGS ]],tbl_transactions[[CATEGORY]:[CATEGORY]],tbl_budget[[#This Row],[CATEGORY]:[CATEGORY]],tbl_transactions[[MONTH]:[MONTH]],tbl_budget[[#Headers],[MAY]],tbl_transactions[[YEAR]:[YEAR]],'Month Dashboard'!$C$2)</f>
        <v>250</v>
      </c>
      <c r="R10" s="5" cm="1">
        <f t="array" ref="R10">SUMIFS(tbl_transactions[[OUTGOINGS ]:[OUTGOINGS ]],tbl_transactions[[CATEGORY]:[CATEGORY]],tbl_budget[[#This Row],[CATEGORY]:[CATEGORY]],tbl_transactions[[MONTH]:[MONTH]],tbl_budget[[#Headers],[JUNE]],tbl_transactions[[YEAR]:[YEAR]],'Month Dashboard'!$C$2)</f>
        <v>250</v>
      </c>
      <c r="S10" s="5" cm="1">
        <f t="array" ref="S10">SUMIFS(tbl_transactions[[OUTGOINGS ]:[OUTGOINGS ]],tbl_transactions[[CATEGORY]:[CATEGORY]],tbl_budget[[#This Row],[CATEGORY]:[CATEGORY]],tbl_transactions[[MONTH]:[MONTH]],tbl_budget[[#Headers],[JULY]],tbl_transactions[[YEAR]:[YEAR]],'Month Dashboard'!$C$2)</f>
        <v>250</v>
      </c>
      <c r="T10" s="5" cm="1">
        <f t="array" ref="T10">SUMIFS(tbl_transactions[[OUTGOINGS ]:[OUTGOINGS ]],tbl_transactions[[CATEGORY]:[CATEGORY]],tbl_budget[[#This Row],[CATEGORY]:[CATEGORY]],tbl_transactions[[MONTH]:[MONTH]],tbl_budget[[#Headers],[AUGUST]],tbl_transactions[[YEAR]:[YEAR]],'Month Dashboard'!$C$2)</f>
        <v>250</v>
      </c>
      <c r="U10" s="5" cm="1">
        <f t="array" ref="U10">SUMIFS(tbl_transactions[[OUTGOINGS ]:[OUTGOINGS ]],tbl_transactions[[CATEGORY]:[CATEGORY]],tbl_budget[[#This Row],[CATEGORY]:[CATEGORY]],tbl_transactions[[MONTH]:[MONTH]],tbl_budget[[#Headers],[SEPTEMBER]],tbl_transactions[[YEAR]:[YEAR]],'Month Dashboard'!$C$2)</f>
        <v>250</v>
      </c>
      <c r="V10" s="5" cm="1">
        <f t="array" ref="V10">SUMIFS(tbl_transactions[[OUTGOINGS ]:[OUTGOINGS ]],tbl_transactions[[CATEGORY]:[CATEGORY]],tbl_budget[[#This Row],[CATEGORY]:[CATEGORY]],tbl_transactions[[MONTH]:[MONTH]],tbl_budget[[#Headers],[OCTOBER]],tbl_transactions[[YEAR]:[YEAR]],'Month Dashboard'!$C$2)</f>
        <v>250</v>
      </c>
      <c r="W10" s="5" cm="1">
        <f t="array" ref="W10">SUMIFS(tbl_transactions[[OUTGOINGS ]:[OUTGOINGS ]],tbl_transactions[[CATEGORY]:[CATEGORY]],tbl_budget[[#This Row],[CATEGORY]:[CATEGORY]],tbl_transactions[[MONTH]:[MONTH]],tbl_budget[[#Headers],[NOVEMBER]],tbl_transactions[[YEAR]:[YEAR]],'Month Dashboard'!$C$2)</f>
        <v>250</v>
      </c>
      <c r="X10" s="5" cm="1">
        <f t="array" ref="X10">SUMIFS(tbl_transactions[[OUTGOINGS ]:[OUTGOINGS ]],tbl_transactions[[CATEGORY]:[CATEGORY]],tbl_budget[[#This Row],[CATEGORY]:[CATEGORY]],tbl_transactions[[MONTH]:[MONTH]],tbl_budget[[#Headers],[DECEMBER]],tbl_transactions[[YEAR]:[YEAR]],'Month Dashboard'!$C$2)</f>
        <v>250</v>
      </c>
      <c r="Y10" s="5">
        <f>SUM(tbl_budget[[#This Row],[JANUARY]:[DECEMBER]])</f>
        <v>3000</v>
      </c>
      <c r="Z10" s="5">
        <f ca="1">MONTH(TODAY())*tbl_budget[[#This Row],[BUDGET]]</f>
        <v>1100</v>
      </c>
    </row>
    <row r="11" spans="1:26" x14ac:dyDescent="0.25">
      <c r="A11" s="3">
        <v>44205</v>
      </c>
      <c r="B11" t="s">
        <v>9</v>
      </c>
      <c r="C11" t="s">
        <v>12</v>
      </c>
      <c r="D11" s="4"/>
      <c r="E11" s="5"/>
      <c r="F11" s="5">
        <v>41</v>
      </c>
      <c r="G11">
        <f>YEAR(tbl_transactions[[#This Row],[DATE ]])</f>
        <v>2021</v>
      </c>
      <c r="H11" s="4" t="str">
        <f>TEXT(tbl_transactions[[#This Row],[DATE ]],"MMMM")</f>
        <v>January</v>
      </c>
      <c r="J11" t="s">
        <v>47</v>
      </c>
      <c r="K11" s="5">
        <f>SUBTOTAL(109,tbl_budget[BUDGET])</f>
        <v>1630</v>
      </c>
      <c r="L11" s="5">
        <f>SUBTOTAL(109,tbl_budget[ACTUAL])</f>
        <v>1919</v>
      </c>
      <c r="Y11" s="5">
        <f>SUBTOTAL(109,tbl_budget[TOTAL YTD])</f>
        <v>27595.5</v>
      </c>
      <c r="Z11" s="5">
        <f ca="1">SUBTOTAL(109,tbl_budget[YEAR BUDGET])</f>
        <v>17930</v>
      </c>
    </row>
    <row r="12" spans="1:26" x14ac:dyDescent="0.25">
      <c r="A12" s="3">
        <v>44205</v>
      </c>
      <c r="B12" t="s">
        <v>9</v>
      </c>
      <c r="C12" t="s">
        <v>15</v>
      </c>
      <c r="D12" s="4" t="s">
        <v>17</v>
      </c>
      <c r="E12" s="5"/>
      <c r="F12" s="5">
        <v>26</v>
      </c>
      <c r="G12">
        <f>YEAR(tbl_transactions[[#This Row],[DATE ]])</f>
        <v>2021</v>
      </c>
      <c r="H12" s="4" t="str">
        <f>TEXT(tbl_transactions[[#This Row],[DATE ]],"MMMM")</f>
        <v>January</v>
      </c>
      <c r="J12" s="1"/>
      <c r="K12" s="8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44209</v>
      </c>
      <c r="B13" t="s">
        <v>9</v>
      </c>
      <c r="C13" t="s">
        <v>18</v>
      </c>
      <c r="D13" s="4"/>
      <c r="E13" s="5"/>
      <c r="F13" s="5">
        <v>57</v>
      </c>
      <c r="G13">
        <f>YEAR(tbl_transactions[[#This Row],[DATE ]])</f>
        <v>2021</v>
      </c>
      <c r="H13" s="4" t="str">
        <f>TEXT(tbl_transactions[[#This Row],[DATE ]],"MMMM")</f>
        <v>January</v>
      </c>
    </row>
    <row r="14" spans="1:26" x14ac:dyDescent="0.25">
      <c r="A14" s="3">
        <v>44210</v>
      </c>
      <c r="B14" t="s">
        <v>9</v>
      </c>
      <c r="C14" t="s">
        <v>12</v>
      </c>
      <c r="D14" s="4"/>
      <c r="E14" s="5"/>
      <c r="F14" s="5">
        <v>43</v>
      </c>
      <c r="G14">
        <f>YEAR(tbl_transactions[[#This Row],[DATE ]])</f>
        <v>2021</v>
      </c>
      <c r="H14" s="4" t="str">
        <f>TEXT(tbl_transactions[[#This Row],[DATE ]],"MMMM")</f>
        <v>January</v>
      </c>
      <c r="J14" s="1" t="s">
        <v>5</v>
      </c>
      <c r="K14" s="1" t="s">
        <v>43</v>
      </c>
      <c r="L14" s="1" t="s">
        <v>27</v>
      </c>
      <c r="M14" s="1" t="s">
        <v>44</v>
      </c>
      <c r="N14" s="1" t="s">
        <v>45</v>
      </c>
    </row>
    <row r="15" spans="1:26" x14ac:dyDescent="0.25">
      <c r="A15" s="3">
        <v>44213</v>
      </c>
      <c r="B15" t="s">
        <v>9</v>
      </c>
      <c r="C15" t="s">
        <v>12</v>
      </c>
      <c r="D15" s="4"/>
      <c r="E15" s="5"/>
      <c r="F15" s="5">
        <v>76</v>
      </c>
      <c r="G15">
        <f>YEAR(tbl_transactions[[#This Row],[DATE ]])</f>
        <v>2021</v>
      </c>
      <c r="H15" s="4" t="str">
        <f>TEXT(tbl_transactions[[#This Row],[DATE ]],"MMMM")</f>
        <v>January</v>
      </c>
      <c r="J15" t="s">
        <v>20</v>
      </c>
      <c r="K15" s="5">
        <v>4000</v>
      </c>
      <c r="L15" s="5">
        <f>SUMIFS(tbl_transactions[INCOME],tbl_transactions[CATEGORY],Table4[[#This Row],[INCOME]],tbl_transactions[YEAR],'Month Dashboard'!$C$2,tbl_transactions[MONTH],'Month Dashboard'!$B$2)</f>
        <v>1501</v>
      </c>
      <c r="M15" s="5">
        <f ca="1">MONTH(TODAY())*Table4[[#This Row],[TARGET ]]</f>
        <v>44000</v>
      </c>
      <c r="N15" s="5">
        <f>SUMIFS(tbl_transactions[INCOME],tbl_transactions[CATEGORY],Table4[[#This Row],[INCOME]],tbl_transactions[YEAR],'Year Dashboard'!$C$2)</f>
        <v>20139</v>
      </c>
    </row>
    <row r="16" spans="1:26" x14ac:dyDescent="0.25">
      <c r="A16" s="3">
        <v>44213</v>
      </c>
      <c r="B16" t="s">
        <v>9</v>
      </c>
      <c r="C16" t="s">
        <v>12</v>
      </c>
      <c r="D16" s="4"/>
      <c r="E16" s="5"/>
      <c r="F16" s="5">
        <v>66</v>
      </c>
      <c r="G16">
        <f>YEAR(tbl_transactions[[#This Row],[DATE ]])</f>
        <v>2021</v>
      </c>
      <c r="H16" s="4" t="str">
        <f>TEXT(tbl_transactions[[#This Row],[DATE ]],"MMMM")</f>
        <v>January</v>
      </c>
      <c r="J16" t="s">
        <v>21</v>
      </c>
      <c r="K16" s="5">
        <v>750</v>
      </c>
      <c r="L16" s="5">
        <f>SUMIFS(tbl_transactions[INCOME],tbl_transactions[CATEGORY],Table4[[#This Row],[INCOME]],tbl_transactions[YEAR],'Month Dashboard'!$C$2,tbl_transactions[MONTH],'Month Dashboard'!$B$2)</f>
        <v>1479</v>
      </c>
      <c r="M16" s="5">
        <f ca="1">MONTH(TODAY())*Table4[[#This Row],[TARGET ]]</f>
        <v>8250</v>
      </c>
      <c r="N16" s="5">
        <f>SUMIFS(tbl_transactions[INCOME],tbl_transactions[CATEGORY],Table4[[#This Row],[INCOME]],tbl_transactions[YEAR],'Year Dashboard'!$C$2)</f>
        <v>14935</v>
      </c>
    </row>
    <row r="17" spans="1:14" x14ac:dyDescent="0.25">
      <c r="A17" s="3">
        <v>44215</v>
      </c>
      <c r="B17" t="s">
        <v>9</v>
      </c>
      <c r="C17" t="s">
        <v>12</v>
      </c>
      <c r="D17" s="4"/>
      <c r="E17" s="5"/>
      <c r="F17" s="5">
        <v>25</v>
      </c>
      <c r="G17">
        <f>YEAR(tbl_transactions[[#This Row],[DATE ]])</f>
        <v>2021</v>
      </c>
      <c r="H17" s="4" t="str">
        <f>TEXT(tbl_transactions[[#This Row],[DATE ]],"MMMM")</f>
        <v>January</v>
      </c>
      <c r="J17" t="s">
        <v>22</v>
      </c>
      <c r="K17" s="5">
        <v>2000</v>
      </c>
      <c r="L17" s="5">
        <f>SUMIFS(tbl_transactions[INCOME],tbl_transactions[CATEGORY],Table4[[#This Row],[INCOME]],tbl_transactions[YEAR],'Month Dashboard'!$C$2,tbl_transactions[MONTH],'Month Dashboard'!$B$2)</f>
        <v>3715</v>
      </c>
      <c r="M17" s="5">
        <f ca="1">MONTH(TODAY())*Table4[[#This Row],[TARGET ]]</f>
        <v>22000</v>
      </c>
      <c r="N17" s="5">
        <f>SUMIFS(tbl_transactions[INCOME],tbl_transactions[CATEGORY],Table4[[#This Row],[INCOME]],tbl_transactions[YEAR],'Year Dashboard'!$C$2)</f>
        <v>45122</v>
      </c>
    </row>
    <row r="18" spans="1:14" x14ac:dyDescent="0.25">
      <c r="A18" s="3">
        <v>44222</v>
      </c>
      <c r="B18" t="s">
        <v>9</v>
      </c>
      <c r="C18" t="s">
        <v>18</v>
      </c>
      <c r="D18" s="4"/>
      <c r="E18" s="5"/>
      <c r="F18" s="5">
        <v>40</v>
      </c>
      <c r="G18">
        <f>YEAR(tbl_transactions[[#This Row],[DATE ]])</f>
        <v>2021</v>
      </c>
      <c r="H18" s="4" t="str">
        <f>TEXT(tbl_transactions[[#This Row],[DATE ]],"MMMM")</f>
        <v>January</v>
      </c>
      <c r="J18" t="s">
        <v>47</v>
      </c>
      <c r="K18" s="5">
        <f>SUBTOTAL(109,Table4[[TARGET ]])</f>
        <v>6750</v>
      </c>
      <c r="L18" s="5">
        <f>SUBTOTAL(109,Table4[ACTUAL])</f>
        <v>6695</v>
      </c>
      <c r="M18" s="5">
        <f ca="1">SUBTOTAL(109,Table4[TARGET YEAR])</f>
        <v>74250</v>
      </c>
      <c r="N18" s="5">
        <f>SUBTOTAL(109,Table4[ACTUAL YEAR])</f>
        <v>80196</v>
      </c>
    </row>
    <row r="19" spans="1:14" x14ac:dyDescent="0.25">
      <c r="A19" s="3">
        <v>44224</v>
      </c>
      <c r="B19" t="s">
        <v>9</v>
      </c>
      <c r="C19" t="s">
        <v>12</v>
      </c>
      <c r="D19" s="4"/>
      <c r="E19" s="5"/>
      <c r="F19" s="5">
        <v>76</v>
      </c>
      <c r="G19">
        <f>YEAR(tbl_transactions[[#This Row],[DATE ]])</f>
        <v>2021</v>
      </c>
      <c r="H19" s="4" t="str">
        <f>TEXT(tbl_transactions[[#This Row],[DATE ]],"MMMM")</f>
        <v>January</v>
      </c>
    </row>
    <row r="20" spans="1:14" x14ac:dyDescent="0.25">
      <c r="A20" s="3">
        <v>44224</v>
      </c>
      <c r="B20" t="s">
        <v>9</v>
      </c>
      <c r="C20" t="s">
        <v>12</v>
      </c>
      <c r="D20" s="4"/>
      <c r="E20" s="5"/>
      <c r="F20" s="5">
        <v>51</v>
      </c>
      <c r="G20">
        <f>YEAR(tbl_transactions[[#This Row],[DATE ]])</f>
        <v>2021</v>
      </c>
      <c r="H20" s="4" t="str">
        <f>TEXT(tbl_transactions[[#This Row],[DATE ]],"MMMM")</f>
        <v>January</v>
      </c>
    </row>
    <row r="21" spans="1:14" x14ac:dyDescent="0.25">
      <c r="A21" s="3">
        <v>44224</v>
      </c>
      <c r="B21" t="s">
        <v>9</v>
      </c>
      <c r="C21" t="s">
        <v>12</v>
      </c>
      <c r="D21" s="4"/>
      <c r="E21" s="5"/>
      <c r="F21" s="5">
        <v>68</v>
      </c>
      <c r="G21">
        <f>YEAR(tbl_transactions[[#This Row],[DATE ]])</f>
        <v>2021</v>
      </c>
      <c r="H21" s="4" t="str">
        <f>TEXT(tbl_transactions[[#This Row],[DATE ]],"MMMM")</f>
        <v>January</v>
      </c>
    </row>
    <row r="22" spans="1:14" x14ac:dyDescent="0.25">
      <c r="A22" s="3">
        <v>44226</v>
      </c>
      <c r="B22" t="s">
        <v>9</v>
      </c>
      <c r="C22" t="s">
        <v>12</v>
      </c>
      <c r="D22" s="4"/>
      <c r="E22" s="5"/>
      <c r="F22" s="5">
        <v>31</v>
      </c>
      <c r="G22">
        <f>YEAR(tbl_transactions[[#This Row],[DATE ]])</f>
        <v>2021</v>
      </c>
      <c r="H22" s="4" t="str">
        <f>TEXT(tbl_transactions[[#This Row],[DATE ]],"MMMM")</f>
        <v>January</v>
      </c>
    </row>
    <row r="23" spans="1:14" x14ac:dyDescent="0.25">
      <c r="A23" s="3">
        <v>44227</v>
      </c>
      <c r="B23" t="s">
        <v>9</v>
      </c>
      <c r="C23" t="s">
        <v>12</v>
      </c>
      <c r="D23" s="4"/>
      <c r="E23" s="5"/>
      <c r="F23" s="5">
        <v>66</v>
      </c>
      <c r="G23">
        <f>YEAR(tbl_transactions[[#This Row],[DATE ]])</f>
        <v>2021</v>
      </c>
      <c r="H23" s="4" t="str">
        <f>TEXT(tbl_transactions[[#This Row],[DATE ]],"MMMM")</f>
        <v>January</v>
      </c>
    </row>
    <row r="24" spans="1:14" x14ac:dyDescent="0.25">
      <c r="A24" s="3">
        <v>44227</v>
      </c>
      <c r="B24" t="s">
        <v>19</v>
      </c>
      <c r="C24" t="s">
        <v>20</v>
      </c>
      <c r="D24" s="4"/>
      <c r="E24" s="5">
        <v>1501</v>
      </c>
      <c r="F24" s="5"/>
      <c r="G24">
        <f>YEAR(tbl_transactions[[#This Row],[DATE ]])</f>
        <v>2021</v>
      </c>
      <c r="H24" s="4" t="str">
        <f>TEXT(tbl_transactions[[#This Row],[DATE ]],"MMMM")</f>
        <v>January</v>
      </c>
    </row>
    <row r="25" spans="1:14" x14ac:dyDescent="0.25">
      <c r="A25" s="3">
        <v>44227</v>
      </c>
      <c r="B25" t="s">
        <v>19</v>
      </c>
      <c r="C25" t="s">
        <v>21</v>
      </c>
      <c r="D25" s="4"/>
      <c r="E25" s="5">
        <v>1479</v>
      </c>
      <c r="F25" s="5"/>
      <c r="G25">
        <f>YEAR(tbl_transactions[[#This Row],[DATE ]])</f>
        <v>2021</v>
      </c>
      <c r="H25" s="4" t="str">
        <f>TEXT(tbl_transactions[[#This Row],[DATE ]],"MMMM")</f>
        <v>January</v>
      </c>
    </row>
    <row r="26" spans="1:14" x14ac:dyDescent="0.25">
      <c r="A26" s="3">
        <v>44227</v>
      </c>
      <c r="B26" t="s">
        <v>19</v>
      </c>
      <c r="C26" t="s">
        <v>22</v>
      </c>
      <c r="D26" s="4"/>
      <c r="E26" s="5">
        <v>3715</v>
      </c>
      <c r="F26" s="5"/>
      <c r="G26">
        <f>YEAR(tbl_transactions[[#This Row],[DATE ]])</f>
        <v>2021</v>
      </c>
      <c r="H26" s="4" t="str">
        <f>TEXT(tbl_transactions[[#This Row],[DATE ]],"MMMM")</f>
        <v>January</v>
      </c>
    </row>
    <row r="27" spans="1:14" x14ac:dyDescent="0.25">
      <c r="A27" s="3">
        <v>44228</v>
      </c>
      <c r="B27" t="s">
        <v>9</v>
      </c>
      <c r="C27" t="s">
        <v>10</v>
      </c>
      <c r="D27" s="4"/>
      <c r="E27" s="5"/>
      <c r="F27" s="5">
        <v>650</v>
      </c>
      <c r="G27">
        <f>YEAR(tbl_transactions[[#This Row],[DATE ]])</f>
        <v>2021</v>
      </c>
      <c r="H27" s="4" t="str">
        <f>TEXT(tbl_transactions[[#This Row],[DATE ]],"MMMM")</f>
        <v>February</v>
      </c>
    </row>
    <row r="28" spans="1:14" x14ac:dyDescent="0.25">
      <c r="A28" s="3">
        <v>44228</v>
      </c>
      <c r="B28" t="s">
        <v>9</v>
      </c>
      <c r="C28" t="s">
        <v>18</v>
      </c>
      <c r="D28" s="4"/>
      <c r="E28" s="5"/>
      <c r="F28" s="5">
        <v>56</v>
      </c>
      <c r="G28">
        <f>YEAR(tbl_transactions[[#This Row],[DATE ]])</f>
        <v>2021</v>
      </c>
      <c r="H28" s="4" t="str">
        <f>TEXT(tbl_transactions[[#This Row],[DATE ]],"MMMM")</f>
        <v>February</v>
      </c>
    </row>
    <row r="29" spans="1:14" x14ac:dyDescent="0.25">
      <c r="A29" s="3">
        <v>44228</v>
      </c>
      <c r="B29" t="s">
        <v>9</v>
      </c>
      <c r="C29" t="s">
        <v>11</v>
      </c>
      <c r="D29" s="4"/>
      <c r="E29" s="5"/>
      <c r="F29" s="5">
        <v>250</v>
      </c>
      <c r="G29">
        <f>YEAR(tbl_transactions[[#This Row],[DATE ]])</f>
        <v>2021</v>
      </c>
      <c r="H29" s="4" t="str">
        <f>TEXT(tbl_transactions[[#This Row],[DATE ]],"MMMM")</f>
        <v>February</v>
      </c>
    </row>
    <row r="30" spans="1:14" x14ac:dyDescent="0.25">
      <c r="A30" s="3">
        <v>44229</v>
      </c>
      <c r="B30" t="s">
        <v>9</v>
      </c>
      <c r="C30" t="s">
        <v>13</v>
      </c>
      <c r="D30" s="4" t="s">
        <v>14</v>
      </c>
      <c r="E30" s="5"/>
      <c r="F30" s="5">
        <v>45</v>
      </c>
      <c r="G30">
        <f>YEAR(tbl_transactions[[#This Row],[DATE ]])</f>
        <v>2021</v>
      </c>
      <c r="H30" s="4" t="str">
        <f>TEXT(tbl_transactions[[#This Row],[DATE ]],"MMMM")</f>
        <v>February</v>
      </c>
    </row>
    <row r="31" spans="1:14" x14ac:dyDescent="0.25">
      <c r="A31" s="3">
        <v>44229</v>
      </c>
      <c r="B31" t="s">
        <v>9</v>
      </c>
      <c r="C31" t="s">
        <v>12</v>
      </c>
      <c r="D31" s="4"/>
      <c r="E31" s="5"/>
      <c r="F31" s="5">
        <v>38</v>
      </c>
      <c r="G31">
        <f>YEAR(tbl_transactions[[#This Row],[DATE ]])</f>
        <v>2021</v>
      </c>
      <c r="H31" s="4" t="str">
        <f>TEXT(tbl_transactions[[#This Row],[DATE ]],"MMMM")</f>
        <v>February</v>
      </c>
    </row>
    <row r="32" spans="1:14" x14ac:dyDescent="0.25">
      <c r="A32" s="3">
        <v>44232</v>
      </c>
      <c r="B32" t="s">
        <v>9</v>
      </c>
      <c r="C32" t="s">
        <v>13</v>
      </c>
      <c r="D32" s="4" t="s">
        <v>14</v>
      </c>
      <c r="E32" s="5"/>
      <c r="F32" s="5">
        <v>50</v>
      </c>
      <c r="G32">
        <f>YEAR(tbl_transactions[[#This Row],[DATE ]])</f>
        <v>2021</v>
      </c>
      <c r="H32" s="4" t="str">
        <f>TEXT(tbl_transactions[[#This Row],[DATE ]],"MMMM")</f>
        <v>February</v>
      </c>
    </row>
    <row r="33" spans="1:8" x14ac:dyDescent="0.25">
      <c r="A33" s="3">
        <v>44232</v>
      </c>
      <c r="B33" t="s">
        <v>9</v>
      </c>
      <c r="C33" t="s">
        <v>23</v>
      </c>
      <c r="D33" s="4"/>
      <c r="E33" s="5"/>
      <c r="F33" s="5">
        <v>236</v>
      </c>
      <c r="G33">
        <f>YEAR(tbl_transactions[[#This Row],[DATE ]])</f>
        <v>2021</v>
      </c>
      <c r="H33" s="4" t="str">
        <f>TEXT(tbl_transactions[[#This Row],[DATE ]],"MMMM")</f>
        <v>February</v>
      </c>
    </row>
    <row r="34" spans="1:8" x14ac:dyDescent="0.25">
      <c r="A34" s="3">
        <v>44233</v>
      </c>
      <c r="B34" t="s">
        <v>9</v>
      </c>
      <c r="C34" t="s">
        <v>15</v>
      </c>
      <c r="D34" s="4"/>
      <c r="E34" s="5"/>
      <c r="F34" s="5">
        <v>139</v>
      </c>
      <c r="G34">
        <f>YEAR(tbl_transactions[[#This Row],[DATE ]])</f>
        <v>2021</v>
      </c>
      <c r="H34" s="4" t="str">
        <f>TEXT(tbl_transactions[[#This Row],[DATE ]],"MMMM")</f>
        <v>February</v>
      </c>
    </row>
    <row r="35" spans="1:8" x14ac:dyDescent="0.25">
      <c r="A35" s="3">
        <v>44235</v>
      </c>
      <c r="B35" t="s">
        <v>9</v>
      </c>
      <c r="C35" t="s">
        <v>23</v>
      </c>
      <c r="D35" s="4"/>
      <c r="E35" s="5"/>
      <c r="F35" s="5">
        <v>294</v>
      </c>
      <c r="G35">
        <f>YEAR(tbl_transactions[[#This Row],[DATE ]])</f>
        <v>2021</v>
      </c>
      <c r="H35" s="4" t="str">
        <f>TEXT(tbl_transactions[[#This Row],[DATE ]],"MMMM")</f>
        <v>February</v>
      </c>
    </row>
    <row r="36" spans="1:8" x14ac:dyDescent="0.25">
      <c r="A36" s="3">
        <v>44236</v>
      </c>
      <c r="B36" t="s">
        <v>9</v>
      </c>
      <c r="C36" t="s">
        <v>15</v>
      </c>
      <c r="D36" s="4" t="s">
        <v>17</v>
      </c>
      <c r="E36" s="5"/>
      <c r="F36" s="5">
        <v>25</v>
      </c>
      <c r="G36">
        <f>YEAR(tbl_transactions[[#This Row],[DATE ]])</f>
        <v>2021</v>
      </c>
      <c r="H36" s="4" t="str">
        <f>TEXT(tbl_transactions[[#This Row],[DATE ]],"MMMM")</f>
        <v>February</v>
      </c>
    </row>
    <row r="37" spans="1:8" x14ac:dyDescent="0.25">
      <c r="A37" s="3">
        <v>44239</v>
      </c>
      <c r="B37" t="s">
        <v>9</v>
      </c>
      <c r="C37" t="s">
        <v>12</v>
      </c>
      <c r="D37" s="4"/>
      <c r="E37" s="5"/>
      <c r="F37" s="5">
        <v>60</v>
      </c>
      <c r="G37">
        <f>YEAR(tbl_transactions[[#This Row],[DATE ]])</f>
        <v>2021</v>
      </c>
      <c r="H37" s="4" t="str">
        <f>TEXT(tbl_transactions[[#This Row],[DATE ]],"MMMM")</f>
        <v>February</v>
      </c>
    </row>
    <row r="38" spans="1:8" x14ac:dyDescent="0.25">
      <c r="A38" s="3">
        <v>44240</v>
      </c>
      <c r="B38" t="s">
        <v>9</v>
      </c>
      <c r="C38" t="s">
        <v>12</v>
      </c>
      <c r="D38" s="4"/>
      <c r="E38" s="5"/>
      <c r="F38" s="5">
        <v>44</v>
      </c>
      <c r="G38">
        <f>YEAR(tbl_transactions[[#This Row],[DATE ]])</f>
        <v>2021</v>
      </c>
      <c r="H38" s="4" t="str">
        <f>TEXT(tbl_transactions[[#This Row],[DATE ]],"MMMM")</f>
        <v>February</v>
      </c>
    </row>
    <row r="39" spans="1:8" x14ac:dyDescent="0.25">
      <c r="A39" s="3">
        <v>44240</v>
      </c>
      <c r="B39" t="s">
        <v>9</v>
      </c>
      <c r="C39" t="s">
        <v>12</v>
      </c>
      <c r="D39" s="4"/>
      <c r="E39" s="5"/>
      <c r="F39" s="5">
        <v>57</v>
      </c>
      <c r="G39">
        <f>YEAR(tbl_transactions[[#This Row],[DATE ]])</f>
        <v>2021</v>
      </c>
      <c r="H39" s="4" t="str">
        <f>TEXT(tbl_transactions[[#This Row],[DATE ]],"MMMM")</f>
        <v>February</v>
      </c>
    </row>
    <row r="40" spans="1:8" x14ac:dyDescent="0.25">
      <c r="A40" s="3">
        <v>44240</v>
      </c>
      <c r="B40" t="s">
        <v>9</v>
      </c>
      <c r="C40" t="s">
        <v>12</v>
      </c>
      <c r="D40" s="4"/>
      <c r="E40" s="5"/>
      <c r="F40" s="5">
        <v>62</v>
      </c>
      <c r="G40">
        <f>YEAR(tbl_transactions[[#This Row],[DATE ]])</f>
        <v>2021</v>
      </c>
      <c r="H40" s="4" t="str">
        <f>TEXT(tbl_transactions[[#This Row],[DATE ]],"MMMM")</f>
        <v>February</v>
      </c>
    </row>
    <row r="41" spans="1:8" x14ac:dyDescent="0.25">
      <c r="A41" s="3">
        <v>44241</v>
      </c>
      <c r="B41" t="s">
        <v>9</v>
      </c>
      <c r="C41" t="s">
        <v>13</v>
      </c>
      <c r="D41" s="4" t="s">
        <v>14</v>
      </c>
      <c r="E41" s="5"/>
      <c r="F41" s="5">
        <v>55</v>
      </c>
      <c r="G41">
        <f>YEAR(tbl_transactions[[#This Row],[DATE ]])</f>
        <v>2021</v>
      </c>
      <c r="H41" s="4" t="str">
        <f>TEXT(tbl_transactions[[#This Row],[DATE ]],"MMMM")</f>
        <v>February</v>
      </c>
    </row>
    <row r="42" spans="1:8" x14ac:dyDescent="0.25">
      <c r="A42" s="3">
        <v>44241</v>
      </c>
      <c r="B42" t="s">
        <v>9</v>
      </c>
      <c r="C42" t="s">
        <v>12</v>
      </c>
      <c r="D42" s="4"/>
      <c r="E42" s="5"/>
      <c r="F42" s="5">
        <v>40</v>
      </c>
      <c r="G42">
        <f>YEAR(tbl_transactions[[#This Row],[DATE ]])</f>
        <v>2021</v>
      </c>
      <c r="H42" s="4" t="str">
        <f>TEXT(tbl_transactions[[#This Row],[DATE ]],"MMMM")</f>
        <v>February</v>
      </c>
    </row>
    <row r="43" spans="1:8" x14ac:dyDescent="0.25">
      <c r="A43" s="3">
        <v>44243</v>
      </c>
      <c r="B43" t="s">
        <v>9</v>
      </c>
      <c r="C43" t="s">
        <v>12</v>
      </c>
      <c r="D43" s="4"/>
      <c r="E43" s="5"/>
      <c r="F43" s="5">
        <v>62</v>
      </c>
      <c r="G43">
        <f>YEAR(tbl_transactions[[#This Row],[DATE ]])</f>
        <v>2021</v>
      </c>
      <c r="H43" s="4" t="str">
        <f>TEXT(tbl_transactions[[#This Row],[DATE ]],"MMMM")</f>
        <v>February</v>
      </c>
    </row>
    <row r="44" spans="1:8" x14ac:dyDescent="0.25">
      <c r="A44" s="3">
        <v>44244</v>
      </c>
      <c r="B44" t="s">
        <v>9</v>
      </c>
      <c r="C44" t="s">
        <v>23</v>
      </c>
      <c r="D44" s="4"/>
      <c r="E44" s="5"/>
      <c r="F44" s="5">
        <v>244</v>
      </c>
      <c r="G44">
        <f>YEAR(tbl_transactions[[#This Row],[DATE ]])</f>
        <v>2021</v>
      </c>
      <c r="H44" s="4" t="str">
        <f>TEXT(tbl_transactions[[#This Row],[DATE ]],"MMMM")</f>
        <v>February</v>
      </c>
    </row>
    <row r="45" spans="1:8" x14ac:dyDescent="0.25">
      <c r="A45" s="3">
        <v>44245</v>
      </c>
      <c r="B45" t="s">
        <v>9</v>
      </c>
      <c r="C45" t="s">
        <v>12</v>
      </c>
      <c r="D45" s="4"/>
      <c r="E45" s="5"/>
      <c r="F45" s="5">
        <v>37</v>
      </c>
      <c r="G45">
        <f>YEAR(tbl_transactions[[#This Row],[DATE ]])</f>
        <v>2021</v>
      </c>
      <c r="H45" s="4" t="str">
        <f>TEXT(tbl_transactions[[#This Row],[DATE ]],"MMMM")</f>
        <v>February</v>
      </c>
    </row>
    <row r="46" spans="1:8" x14ac:dyDescent="0.25">
      <c r="A46" s="3">
        <v>44246</v>
      </c>
      <c r="B46" t="s">
        <v>9</v>
      </c>
      <c r="C46" t="s">
        <v>13</v>
      </c>
      <c r="D46" s="4" t="s">
        <v>14</v>
      </c>
      <c r="E46" s="5"/>
      <c r="F46" s="5">
        <v>66</v>
      </c>
      <c r="G46">
        <f>YEAR(tbl_transactions[[#This Row],[DATE ]])</f>
        <v>2021</v>
      </c>
      <c r="H46" s="4" t="str">
        <f>TEXT(tbl_transactions[[#This Row],[DATE ]],"MMMM")</f>
        <v>February</v>
      </c>
    </row>
    <row r="47" spans="1:8" x14ac:dyDescent="0.25">
      <c r="A47" s="3">
        <v>44248</v>
      </c>
      <c r="B47" t="s">
        <v>9</v>
      </c>
      <c r="C47" t="s">
        <v>12</v>
      </c>
      <c r="D47" s="4"/>
      <c r="E47" s="5"/>
      <c r="F47" s="5">
        <v>52</v>
      </c>
      <c r="G47">
        <f>YEAR(tbl_transactions[[#This Row],[DATE ]])</f>
        <v>2021</v>
      </c>
      <c r="H47" s="4" t="str">
        <f>TEXT(tbl_transactions[[#This Row],[DATE ]],"MMMM")</f>
        <v>February</v>
      </c>
    </row>
    <row r="48" spans="1:8" x14ac:dyDescent="0.25">
      <c r="A48" s="3">
        <v>44249</v>
      </c>
      <c r="B48" t="s">
        <v>9</v>
      </c>
      <c r="C48" t="s">
        <v>12</v>
      </c>
      <c r="D48" s="4"/>
      <c r="E48" s="5"/>
      <c r="F48" s="5">
        <v>48</v>
      </c>
      <c r="G48">
        <f>YEAR(tbl_transactions[[#This Row],[DATE ]])</f>
        <v>2021</v>
      </c>
      <c r="H48" s="4" t="str">
        <f>TEXT(tbl_transactions[[#This Row],[DATE ]],"MMMM")</f>
        <v>February</v>
      </c>
    </row>
    <row r="49" spans="1:8" x14ac:dyDescent="0.25">
      <c r="A49" s="3">
        <v>44252</v>
      </c>
      <c r="B49" t="s">
        <v>9</v>
      </c>
      <c r="C49" t="s">
        <v>12</v>
      </c>
      <c r="D49" s="4"/>
      <c r="E49" s="5"/>
      <c r="F49" s="5">
        <v>34</v>
      </c>
      <c r="G49">
        <f>YEAR(tbl_transactions[[#This Row],[DATE ]])</f>
        <v>2021</v>
      </c>
      <c r="H49" s="4" t="str">
        <f>TEXT(tbl_transactions[[#This Row],[DATE ]],"MMMM")</f>
        <v>February</v>
      </c>
    </row>
    <row r="50" spans="1:8" x14ac:dyDescent="0.25">
      <c r="A50" s="3">
        <v>44252</v>
      </c>
      <c r="B50" t="s">
        <v>9</v>
      </c>
      <c r="C50" t="s">
        <v>18</v>
      </c>
      <c r="D50" s="4"/>
      <c r="E50" s="5"/>
      <c r="F50" s="5">
        <v>64</v>
      </c>
      <c r="G50">
        <f>YEAR(tbl_transactions[[#This Row],[DATE ]])</f>
        <v>2021</v>
      </c>
      <c r="H50" s="4" t="str">
        <f>TEXT(tbl_transactions[[#This Row],[DATE ]],"MMMM")</f>
        <v>February</v>
      </c>
    </row>
    <row r="51" spans="1:8" x14ac:dyDescent="0.25">
      <c r="A51" s="3">
        <v>44254</v>
      </c>
      <c r="B51" t="s">
        <v>9</v>
      </c>
      <c r="C51" t="s">
        <v>12</v>
      </c>
      <c r="D51" s="4"/>
      <c r="E51" s="5"/>
      <c r="F51" s="5">
        <v>58</v>
      </c>
      <c r="G51">
        <f>YEAR(tbl_transactions[[#This Row],[DATE ]])</f>
        <v>2021</v>
      </c>
      <c r="H51" s="4" t="str">
        <f>TEXT(tbl_transactions[[#This Row],[DATE ]],"MMMM")</f>
        <v>February</v>
      </c>
    </row>
    <row r="52" spans="1:8" x14ac:dyDescent="0.25">
      <c r="A52" s="3">
        <v>44254</v>
      </c>
      <c r="B52" t="s">
        <v>9</v>
      </c>
      <c r="C52" t="s">
        <v>12</v>
      </c>
      <c r="D52" s="4"/>
      <c r="E52" s="5"/>
      <c r="F52" s="5">
        <v>45</v>
      </c>
      <c r="G52">
        <f>YEAR(tbl_transactions[[#This Row],[DATE ]])</f>
        <v>2021</v>
      </c>
      <c r="H52" s="4" t="str">
        <f>TEXT(tbl_transactions[[#This Row],[DATE ]],"MMMM")</f>
        <v>February</v>
      </c>
    </row>
    <row r="53" spans="1:8" x14ac:dyDescent="0.25">
      <c r="A53" s="3">
        <v>44255</v>
      </c>
      <c r="B53" t="s">
        <v>9</v>
      </c>
      <c r="C53" t="s">
        <v>12</v>
      </c>
      <c r="D53" s="4"/>
      <c r="E53" s="5"/>
      <c r="F53" s="5">
        <v>49</v>
      </c>
      <c r="G53">
        <f>YEAR(tbl_transactions[[#This Row],[DATE ]])</f>
        <v>2021</v>
      </c>
      <c r="H53" s="4" t="str">
        <f>TEXT(tbl_transactions[[#This Row],[DATE ]],"MMMM")</f>
        <v>February</v>
      </c>
    </row>
    <row r="54" spans="1:8" x14ac:dyDescent="0.25">
      <c r="A54" s="3">
        <v>44255</v>
      </c>
      <c r="B54" t="s">
        <v>9</v>
      </c>
      <c r="C54" t="s">
        <v>18</v>
      </c>
      <c r="D54" s="4"/>
      <c r="E54" s="5"/>
      <c r="F54" s="5">
        <v>32</v>
      </c>
      <c r="G54">
        <f>YEAR(tbl_transactions[[#This Row],[DATE ]])</f>
        <v>2021</v>
      </c>
      <c r="H54" s="4" t="str">
        <f>TEXT(tbl_transactions[[#This Row],[DATE ]],"MMMM")</f>
        <v>February</v>
      </c>
    </row>
    <row r="55" spans="1:8" x14ac:dyDescent="0.25">
      <c r="A55" s="3">
        <v>44255</v>
      </c>
      <c r="B55" t="s">
        <v>9</v>
      </c>
      <c r="C55" t="s">
        <v>18</v>
      </c>
      <c r="D55" s="4"/>
      <c r="E55" s="5"/>
      <c r="F55" s="5">
        <v>53</v>
      </c>
      <c r="G55">
        <f>YEAR(tbl_transactions[[#This Row],[DATE ]])</f>
        <v>2021</v>
      </c>
      <c r="H55" s="4" t="str">
        <f>TEXT(tbl_transactions[[#This Row],[DATE ]],"MMMM")</f>
        <v>February</v>
      </c>
    </row>
    <row r="56" spans="1:8" x14ac:dyDescent="0.25">
      <c r="A56" s="3">
        <v>44255</v>
      </c>
      <c r="B56" t="s">
        <v>19</v>
      </c>
      <c r="C56" t="s">
        <v>20</v>
      </c>
      <c r="D56" s="4"/>
      <c r="E56" s="5">
        <v>1901</v>
      </c>
      <c r="F56" s="5"/>
      <c r="G56">
        <f>YEAR(tbl_transactions[[#This Row],[DATE ]])</f>
        <v>2021</v>
      </c>
      <c r="H56" s="4" t="str">
        <f>TEXT(tbl_transactions[[#This Row],[DATE ]],"MMMM")</f>
        <v>February</v>
      </c>
    </row>
    <row r="57" spans="1:8" x14ac:dyDescent="0.25">
      <c r="A57" s="3">
        <v>44255</v>
      </c>
      <c r="B57" t="s">
        <v>19</v>
      </c>
      <c r="C57" t="s">
        <v>21</v>
      </c>
      <c r="D57" s="4"/>
      <c r="E57" s="5">
        <v>1150</v>
      </c>
      <c r="F57" s="5"/>
      <c r="G57">
        <f>YEAR(tbl_transactions[[#This Row],[DATE ]])</f>
        <v>2021</v>
      </c>
      <c r="H57" s="4" t="str">
        <f>TEXT(tbl_transactions[[#This Row],[DATE ]],"MMMM")</f>
        <v>February</v>
      </c>
    </row>
    <row r="58" spans="1:8" x14ac:dyDescent="0.25">
      <c r="A58" s="3">
        <v>44255</v>
      </c>
      <c r="B58" t="s">
        <v>19</v>
      </c>
      <c r="C58" t="s">
        <v>22</v>
      </c>
      <c r="D58" s="4"/>
      <c r="E58" s="5">
        <v>3839</v>
      </c>
      <c r="F58" s="5"/>
      <c r="G58">
        <f>YEAR(tbl_transactions[[#This Row],[DATE ]])</f>
        <v>2021</v>
      </c>
      <c r="H58" s="4" t="str">
        <f>TEXT(tbl_transactions[[#This Row],[DATE ]],"MMMM")</f>
        <v>February</v>
      </c>
    </row>
    <row r="59" spans="1:8" x14ac:dyDescent="0.25">
      <c r="A59" s="3">
        <v>44256</v>
      </c>
      <c r="B59" t="s">
        <v>9</v>
      </c>
      <c r="C59" t="s">
        <v>10</v>
      </c>
      <c r="D59" s="4"/>
      <c r="E59" s="5"/>
      <c r="F59" s="5">
        <v>650</v>
      </c>
      <c r="G59">
        <f>YEAR(tbl_transactions[[#This Row],[DATE ]])</f>
        <v>2021</v>
      </c>
      <c r="H59" s="4" t="str">
        <f>TEXT(tbl_transactions[[#This Row],[DATE ]],"MMMM")</f>
        <v>March</v>
      </c>
    </row>
    <row r="60" spans="1:8" x14ac:dyDescent="0.25">
      <c r="A60" s="3">
        <v>44256</v>
      </c>
      <c r="B60" t="s">
        <v>9</v>
      </c>
      <c r="C60" t="s">
        <v>12</v>
      </c>
      <c r="D60" s="4"/>
      <c r="E60" s="5"/>
      <c r="F60" s="5">
        <v>28</v>
      </c>
      <c r="G60">
        <f>YEAR(tbl_transactions[[#This Row],[DATE ]])</f>
        <v>2021</v>
      </c>
      <c r="H60" s="4" t="str">
        <f>TEXT(tbl_transactions[[#This Row],[DATE ]],"MMMM")</f>
        <v>March</v>
      </c>
    </row>
    <row r="61" spans="1:8" x14ac:dyDescent="0.25">
      <c r="A61" s="3">
        <v>44256</v>
      </c>
      <c r="B61" t="s">
        <v>9</v>
      </c>
      <c r="C61" t="s">
        <v>11</v>
      </c>
      <c r="D61" s="4"/>
      <c r="E61" s="5"/>
      <c r="F61" s="5">
        <v>250</v>
      </c>
      <c r="G61">
        <f>YEAR(tbl_transactions[[#This Row],[DATE ]])</f>
        <v>2021</v>
      </c>
      <c r="H61" s="4" t="str">
        <f>TEXT(tbl_transactions[[#This Row],[DATE ]],"MMMM")</f>
        <v>March</v>
      </c>
    </row>
    <row r="62" spans="1:8" x14ac:dyDescent="0.25">
      <c r="A62" s="3">
        <v>44257</v>
      </c>
      <c r="B62" t="s">
        <v>9</v>
      </c>
      <c r="C62" t="s">
        <v>12</v>
      </c>
      <c r="D62" s="4"/>
      <c r="E62" s="5"/>
      <c r="F62" s="5">
        <v>45</v>
      </c>
      <c r="G62">
        <f>YEAR(tbl_transactions[[#This Row],[DATE ]])</f>
        <v>2021</v>
      </c>
      <c r="H62" s="4" t="str">
        <f>TEXT(tbl_transactions[[#This Row],[DATE ]],"MMMM")</f>
        <v>March</v>
      </c>
    </row>
    <row r="63" spans="1:8" x14ac:dyDescent="0.25">
      <c r="A63" s="3">
        <v>44259</v>
      </c>
      <c r="B63" t="s">
        <v>9</v>
      </c>
      <c r="C63" t="s">
        <v>18</v>
      </c>
      <c r="D63" s="4"/>
      <c r="E63" s="5"/>
      <c r="F63" s="5">
        <v>36</v>
      </c>
      <c r="G63">
        <f>YEAR(tbl_transactions[[#This Row],[DATE ]])</f>
        <v>2021</v>
      </c>
      <c r="H63" s="4" t="str">
        <f>TEXT(tbl_transactions[[#This Row],[DATE ]],"MMMM")</f>
        <v>March</v>
      </c>
    </row>
    <row r="64" spans="1:8" x14ac:dyDescent="0.25">
      <c r="A64" s="3">
        <v>44260</v>
      </c>
      <c r="B64" t="s">
        <v>9</v>
      </c>
      <c r="C64" t="s">
        <v>18</v>
      </c>
      <c r="D64" s="4"/>
      <c r="E64" s="5"/>
      <c r="F64" s="5">
        <v>22</v>
      </c>
      <c r="G64">
        <f>YEAR(tbl_transactions[[#This Row],[DATE ]])</f>
        <v>2021</v>
      </c>
      <c r="H64" s="4" t="str">
        <f>TEXT(tbl_transactions[[#This Row],[DATE ]],"MMMM")</f>
        <v>March</v>
      </c>
    </row>
    <row r="65" spans="1:8" x14ac:dyDescent="0.25">
      <c r="A65" s="3">
        <v>44261</v>
      </c>
      <c r="B65" t="s">
        <v>9</v>
      </c>
      <c r="C65" t="s">
        <v>12</v>
      </c>
      <c r="D65" s="4"/>
      <c r="E65" s="5"/>
      <c r="F65" s="5">
        <v>62</v>
      </c>
      <c r="G65">
        <f>YEAR(tbl_transactions[[#This Row],[DATE ]])</f>
        <v>2021</v>
      </c>
      <c r="H65" s="4" t="str">
        <f>TEXT(tbl_transactions[[#This Row],[DATE ]],"MMMM")</f>
        <v>March</v>
      </c>
    </row>
    <row r="66" spans="1:8" x14ac:dyDescent="0.25">
      <c r="A66" s="3">
        <v>44261</v>
      </c>
      <c r="B66" t="s">
        <v>9</v>
      </c>
      <c r="C66" t="s">
        <v>15</v>
      </c>
      <c r="D66" s="4"/>
      <c r="E66" s="5"/>
      <c r="F66" s="5">
        <v>125</v>
      </c>
      <c r="G66">
        <f>YEAR(tbl_transactions[[#This Row],[DATE ]])</f>
        <v>2021</v>
      </c>
      <c r="H66" s="4" t="str">
        <f>TEXT(tbl_transactions[[#This Row],[DATE ]],"MMMM")</f>
        <v>March</v>
      </c>
    </row>
    <row r="67" spans="1:8" x14ac:dyDescent="0.25">
      <c r="A67" s="3">
        <v>44263</v>
      </c>
      <c r="B67" t="s">
        <v>9</v>
      </c>
      <c r="C67" t="s">
        <v>12</v>
      </c>
      <c r="D67" s="4"/>
      <c r="E67" s="5"/>
      <c r="F67" s="5">
        <v>78</v>
      </c>
      <c r="G67">
        <f>YEAR(tbl_transactions[[#This Row],[DATE ]])</f>
        <v>2021</v>
      </c>
      <c r="H67" s="4" t="str">
        <f>TEXT(tbl_transactions[[#This Row],[DATE ]],"MMMM")</f>
        <v>March</v>
      </c>
    </row>
    <row r="68" spans="1:8" x14ac:dyDescent="0.25">
      <c r="A68" s="3">
        <v>44264</v>
      </c>
      <c r="B68" t="s">
        <v>9</v>
      </c>
      <c r="C68" t="s">
        <v>12</v>
      </c>
      <c r="D68" s="4"/>
      <c r="E68" s="5"/>
      <c r="F68" s="5">
        <v>45</v>
      </c>
      <c r="G68">
        <f>YEAR(tbl_transactions[[#This Row],[DATE ]])</f>
        <v>2021</v>
      </c>
      <c r="H68" s="4" t="str">
        <f>TEXT(tbl_transactions[[#This Row],[DATE ]],"MMMM")</f>
        <v>March</v>
      </c>
    </row>
    <row r="69" spans="1:8" x14ac:dyDescent="0.25">
      <c r="A69" s="3">
        <v>44264</v>
      </c>
      <c r="B69" t="s">
        <v>9</v>
      </c>
      <c r="C69" t="s">
        <v>15</v>
      </c>
      <c r="D69" s="4" t="s">
        <v>17</v>
      </c>
      <c r="E69" s="5"/>
      <c r="F69" s="5">
        <v>29</v>
      </c>
      <c r="G69">
        <f>YEAR(tbl_transactions[[#This Row],[DATE ]])</f>
        <v>2021</v>
      </c>
      <c r="H69" s="4" t="str">
        <f>TEXT(tbl_transactions[[#This Row],[DATE ]],"MMMM")</f>
        <v>March</v>
      </c>
    </row>
    <row r="70" spans="1:8" x14ac:dyDescent="0.25">
      <c r="A70" s="3">
        <v>44267</v>
      </c>
      <c r="B70" t="s">
        <v>9</v>
      </c>
      <c r="C70" t="s">
        <v>12</v>
      </c>
      <c r="D70" s="4"/>
      <c r="E70" s="5"/>
      <c r="F70" s="5">
        <v>72</v>
      </c>
      <c r="G70">
        <f>YEAR(tbl_transactions[[#This Row],[DATE ]])</f>
        <v>2021</v>
      </c>
      <c r="H70" s="4" t="str">
        <f>TEXT(tbl_transactions[[#This Row],[DATE ]],"MMMM")</f>
        <v>March</v>
      </c>
    </row>
    <row r="71" spans="1:8" x14ac:dyDescent="0.25">
      <c r="A71" s="3">
        <v>44268</v>
      </c>
      <c r="B71" t="s">
        <v>9</v>
      </c>
      <c r="C71" t="s">
        <v>12</v>
      </c>
      <c r="D71" s="4"/>
      <c r="E71" s="5"/>
      <c r="F71" s="5">
        <v>46</v>
      </c>
      <c r="G71">
        <f>YEAR(tbl_transactions[[#This Row],[DATE ]])</f>
        <v>2021</v>
      </c>
      <c r="H71" s="4" t="str">
        <f>TEXT(tbl_transactions[[#This Row],[DATE ]],"MMMM")</f>
        <v>March</v>
      </c>
    </row>
    <row r="72" spans="1:8" x14ac:dyDescent="0.25">
      <c r="A72" s="3">
        <v>44269</v>
      </c>
      <c r="B72" t="s">
        <v>9</v>
      </c>
      <c r="C72" t="s">
        <v>12</v>
      </c>
      <c r="D72" s="4"/>
      <c r="E72" s="5"/>
      <c r="F72" s="5">
        <v>78</v>
      </c>
      <c r="G72">
        <f>YEAR(tbl_transactions[[#This Row],[DATE ]])</f>
        <v>2021</v>
      </c>
      <c r="H72" s="4" t="str">
        <f>TEXT(tbl_transactions[[#This Row],[DATE ]],"MMMM")</f>
        <v>March</v>
      </c>
    </row>
    <row r="73" spans="1:8" x14ac:dyDescent="0.25">
      <c r="A73" s="3">
        <v>44271</v>
      </c>
      <c r="B73" t="s">
        <v>9</v>
      </c>
      <c r="C73" t="s">
        <v>12</v>
      </c>
      <c r="D73" s="4"/>
      <c r="E73" s="5"/>
      <c r="F73" s="5">
        <v>27</v>
      </c>
      <c r="G73">
        <f>YEAR(tbl_transactions[[#This Row],[DATE ]])</f>
        <v>2021</v>
      </c>
      <c r="H73" s="4" t="str">
        <f>TEXT(tbl_transactions[[#This Row],[DATE ]],"MMMM")</f>
        <v>March</v>
      </c>
    </row>
    <row r="74" spans="1:8" x14ac:dyDescent="0.25">
      <c r="A74" s="3">
        <v>44273</v>
      </c>
      <c r="B74" t="s">
        <v>9</v>
      </c>
      <c r="C74" t="s">
        <v>13</v>
      </c>
      <c r="D74" s="4" t="s">
        <v>14</v>
      </c>
      <c r="E74" s="5"/>
      <c r="F74" s="5">
        <v>76</v>
      </c>
      <c r="G74">
        <f>YEAR(tbl_transactions[[#This Row],[DATE ]])</f>
        <v>2021</v>
      </c>
      <c r="H74" s="4" t="str">
        <f>TEXT(tbl_transactions[[#This Row],[DATE ]],"MMMM")</f>
        <v>March</v>
      </c>
    </row>
    <row r="75" spans="1:8" x14ac:dyDescent="0.25">
      <c r="A75" s="3">
        <v>44273</v>
      </c>
      <c r="B75" t="s">
        <v>9</v>
      </c>
      <c r="C75" t="s">
        <v>12</v>
      </c>
      <c r="D75" s="4"/>
      <c r="E75" s="5"/>
      <c r="F75" s="5">
        <v>66</v>
      </c>
      <c r="G75">
        <f>YEAR(tbl_transactions[[#This Row],[DATE ]])</f>
        <v>2021</v>
      </c>
      <c r="H75" s="4" t="str">
        <f>TEXT(tbl_transactions[[#This Row],[DATE ]],"MMMM")</f>
        <v>March</v>
      </c>
    </row>
    <row r="76" spans="1:8" x14ac:dyDescent="0.25">
      <c r="A76" s="3">
        <v>44277</v>
      </c>
      <c r="B76" t="s">
        <v>9</v>
      </c>
      <c r="C76" t="s">
        <v>13</v>
      </c>
      <c r="D76" s="4" t="s">
        <v>14</v>
      </c>
      <c r="E76" s="5"/>
      <c r="F76" s="5">
        <v>57</v>
      </c>
      <c r="G76">
        <f>YEAR(tbl_transactions[[#This Row],[DATE ]])</f>
        <v>2021</v>
      </c>
      <c r="H76" s="4" t="str">
        <f>TEXT(tbl_transactions[[#This Row],[DATE ]],"MMMM")</f>
        <v>March</v>
      </c>
    </row>
    <row r="77" spans="1:8" x14ac:dyDescent="0.25">
      <c r="A77" s="3">
        <v>44277</v>
      </c>
      <c r="B77" t="s">
        <v>9</v>
      </c>
      <c r="C77" t="s">
        <v>12</v>
      </c>
      <c r="D77" s="4"/>
      <c r="E77" s="5"/>
      <c r="F77" s="5">
        <v>56</v>
      </c>
      <c r="G77">
        <f>YEAR(tbl_transactions[[#This Row],[DATE ]])</f>
        <v>2021</v>
      </c>
      <c r="H77" s="4" t="str">
        <f>TEXT(tbl_transactions[[#This Row],[DATE ]],"MMMM")</f>
        <v>March</v>
      </c>
    </row>
    <row r="78" spans="1:8" x14ac:dyDescent="0.25">
      <c r="A78" s="3">
        <v>44281</v>
      </c>
      <c r="B78" t="s">
        <v>9</v>
      </c>
      <c r="C78" t="s">
        <v>12</v>
      </c>
      <c r="D78" s="4"/>
      <c r="E78" s="5"/>
      <c r="F78" s="5">
        <v>44</v>
      </c>
      <c r="G78">
        <f>YEAR(tbl_transactions[[#This Row],[DATE ]])</f>
        <v>2021</v>
      </c>
      <c r="H78" s="4" t="str">
        <f>TEXT(tbl_transactions[[#This Row],[DATE ]],"MMMM")</f>
        <v>March</v>
      </c>
    </row>
    <row r="79" spans="1:8" x14ac:dyDescent="0.25">
      <c r="A79" s="3">
        <v>44283</v>
      </c>
      <c r="B79" t="s">
        <v>9</v>
      </c>
      <c r="C79" t="s">
        <v>18</v>
      </c>
      <c r="D79" s="4"/>
      <c r="E79" s="5"/>
      <c r="F79" s="5">
        <v>75</v>
      </c>
      <c r="G79">
        <f>YEAR(tbl_transactions[[#This Row],[DATE ]])</f>
        <v>2021</v>
      </c>
      <c r="H79" s="4" t="str">
        <f>TEXT(tbl_transactions[[#This Row],[DATE ]],"MMMM")</f>
        <v>March</v>
      </c>
    </row>
    <row r="80" spans="1:8" x14ac:dyDescent="0.25">
      <c r="A80" s="3">
        <v>44284</v>
      </c>
      <c r="B80" t="s">
        <v>9</v>
      </c>
      <c r="C80" t="s">
        <v>12</v>
      </c>
      <c r="D80" s="4"/>
      <c r="E80" s="5"/>
      <c r="F80" s="5">
        <v>45</v>
      </c>
      <c r="G80">
        <f>YEAR(tbl_transactions[[#This Row],[DATE ]])</f>
        <v>2021</v>
      </c>
      <c r="H80" s="4" t="str">
        <f>TEXT(tbl_transactions[[#This Row],[DATE ]],"MMMM")</f>
        <v>March</v>
      </c>
    </row>
    <row r="81" spans="1:8" x14ac:dyDescent="0.25">
      <c r="A81" s="3">
        <v>44284</v>
      </c>
      <c r="B81" t="s">
        <v>9</v>
      </c>
      <c r="C81" t="s">
        <v>12</v>
      </c>
      <c r="D81" s="4"/>
      <c r="E81" s="5"/>
      <c r="F81" s="5">
        <v>42</v>
      </c>
      <c r="G81">
        <f>YEAR(tbl_transactions[[#This Row],[DATE ]])</f>
        <v>2021</v>
      </c>
      <c r="H81" s="4" t="str">
        <f>TEXT(tbl_transactions[[#This Row],[DATE ]],"MMMM")</f>
        <v>March</v>
      </c>
    </row>
    <row r="82" spans="1:8" x14ac:dyDescent="0.25">
      <c r="A82" s="3">
        <v>44286</v>
      </c>
      <c r="B82" t="s">
        <v>9</v>
      </c>
      <c r="C82" t="s">
        <v>12</v>
      </c>
      <c r="D82" s="4"/>
      <c r="E82" s="5"/>
      <c r="F82" s="5">
        <v>64</v>
      </c>
      <c r="G82">
        <f>YEAR(tbl_transactions[[#This Row],[DATE ]])</f>
        <v>2021</v>
      </c>
      <c r="H82" s="4" t="str">
        <f>TEXT(tbl_transactions[[#This Row],[DATE ]],"MMMM")</f>
        <v>March</v>
      </c>
    </row>
    <row r="83" spans="1:8" x14ac:dyDescent="0.25">
      <c r="A83" s="3">
        <v>44286</v>
      </c>
      <c r="B83" t="s">
        <v>19</v>
      </c>
      <c r="C83" t="s">
        <v>20</v>
      </c>
      <c r="D83" s="4"/>
      <c r="E83" s="5">
        <v>1597</v>
      </c>
      <c r="F83" s="5"/>
      <c r="G83">
        <f>YEAR(tbl_transactions[[#This Row],[DATE ]])</f>
        <v>2021</v>
      </c>
      <c r="H83" s="4" t="str">
        <f>TEXT(tbl_transactions[[#This Row],[DATE ]],"MMMM")</f>
        <v>March</v>
      </c>
    </row>
    <row r="84" spans="1:8" x14ac:dyDescent="0.25">
      <c r="A84" s="3">
        <v>44286</v>
      </c>
      <c r="B84" t="s">
        <v>19</v>
      </c>
      <c r="C84" t="s">
        <v>21</v>
      </c>
      <c r="D84" s="4"/>
      <c r="E84" s="5">
        <v>1177</v>
      </c>
      <c r="F84" s="5"/>
      <c r="G84">
        <f>YEAR(tbl_transactions[[#This Row],[DATE ]])</f>
        <v>2021</v>
      </c>
      <c r="H84" s="4" t="str">
        <f>TEXT(tbl_transactions[[#This Row],[DATE ]],"MMMM")</f>
        <v>March</v>
      </c>
    </row>
    <row r="85" spans="1:8" x14ac:dyDescent="0.25">
      <c r="A85" s="3">
        <v>44286</v>
      </c>
      <c r="B85" t="s">
        <v>19</v>
      </c>
      <c r="C85" t="s">
        <v>22</v>
      </c>
      <c r="D85" s="4"/>
      <c r="E85" s="5">
        <v>3741</v>
      </c>
      <c r="F85" s="5"/>
      <c r="G85">
        <f>YEAR(tbl_transactions[[#This Row],[DATE ]])</f>
        <v>2021</v>
      </c>
      <c r="H85" s="4" t="str">
        <f>TEXT(tbl_transactions[[#This Row],[DATE ]],"MMMM")</f>
        <v>March</v>
      </c>
    </row>
    <row r="86" spans="1:8" x14ac:dyDescent="0.25">
      <c r="A86" s="3">
        <v>44287</v>
      </c>
      <c r="B86" t="s">
        <v>9</v>
      </c>
      <c r="C86" t="s">
        <v>10</v>
      </c>
      <c r="D86" s="4"/>
      <c r="E86" s="5"/>
      <c r="F86" s="5">
        <v>650</v>
      </c>
      <c r="G86">
        <f>YEAR(tbl_transactions[[#This Row],[DATE ]])</f>
        <v>2021</v>
      </c>
      <c r="H86" s="4" t="str">
        <f>TEXT(tbl_transactions[[#This Row],[DATE ]],"MMMM")</f>
        <v>April</v>
      </c>
    </row>
    <row r="87" spans="1:8" x14ac:dyDescent="0.25">
      <c r="A87" s="3">
        <v>44287</v>
      </c>
      <c r="B87" t="s">
        <v>9</v>
      </c>
      <c r="C87" t="s">
        <v>13</v>
      </c>
      <c r="D87" s="4" t="s">
        <v>14</v>
      </c>
      <c r="E87" s="5"/>
      <c r="F87" s="5">
        <v>51</v>
      </c>
      <c r="G87">
        <f>YEAR(tbl_transactions[[#This Row],[DATE ]])</f>
        <v>2021</v>
      </c>
      <c r="H87" s="4" t="str">
        <f>TEXT(tbl_transactions[[#This Row],[DATE ]],"MMMM")</f>
        <v>April</v>
      </c>
    </row>
    <row r="88" spans="1:8" x14ac:dyDescent="0.25">
      <c r="A88" s="3">
        <v>44287</v>
      </c>
      <c r="B88" t="s">
        <v>9</v>
      </c>
      <c r="C88" t="s">
        <v>12</v>
      </c>
      <c r="D88" s="4"/>
      <c r="E88" s="5"/>
      <c r="F88" s="5">
        <v>75</v>
      </c>
      <c r="G88">
        <f>YEAR(tbl_transactions[[#This Row],[DATE ]])</f>
        <v>2021</v>
      </c>
      <c r="H88" s="4" t="str">
        <f>TEXT(tbl_transactions[[#This Row],[DATE ]],"MMMM")</f>
        <v>April</v>
      </c>
    </row>
    <row r="89" spans="1:8" x14ac:dyDescent="0.25">
      <c r="A89" s="3">
        <v>44287</v>
      </c>
      <c r="B89" t="s">
        <v>9</v>
      </c>
      <c r="C89" t="s">
        <v>12</v>
      </c>
      <c r="D89" s="4"/>
      <c r="E89" s="5"/>
      <c r="F89" s="5">
        <v>54</v>
      </c>
      <c r="G89">
        <f>YEAR(tbl_transactions[[#This Row],[DATE ]])</f>
        <v>2021</v>
      </c>
      <c r="H89" s="4" t="str">
        <f>TEXT(tbl_transactions[[#This Row],[DATE ]],"MMMM")</f>
        <v>April</v>
      </c>
    </row>
    <row r="90" spans="1:8" x14ac:dyDescent="0.25">
      <c r="A90" s="3">
        <v>44287</v>
      </c>
      <c r="B90" t="s">
        <v>9</v>
      </c>
      <c r="C90" t="s">
        <v>11</v>
      </c>
      <c r="D90" s="4"/>
      <c r="E90" s="5"/>
      <c r="F90" s="5">
        <v>250</v>
      </c>
      <c r="G90">
        <f>YEAR(tbl_transactions[[#This Row],[DATE ]])</f>
        <v>2021</v>
      </c>
      <c r="H90" s="4" t="str">
        <f>TEXT(tbl_transactions[[#This Row],[DATE ]],"MMMM")</f>
        <v>April</v>
      </c>
    </row>
    <row r="91" spans="1:8" x14ac:dyDescent="0.25">
      <c r="A91" s="3">
        <v>44292</v>
      </c>
      <c r="B91" t="s">
        <v>9</v>
      </c>
      <c r="C91" t="s">
        <v>15</v>
      </c>
      <c r="D91" s="4"/>
      <c r="E91" s="5"/>
      <c r="F91" s="5">
        <v>119</v>
      </c>
      <c r="G91">
        <f>YEAR(tbl_transactions[[#This Row],[DATE ]])</f>
        <v>2021</v>
      </c>
      <c r="H91" s="4" t="str">
        <f>TEXT(tbl_transactions[[#This Row],[DATE ]],"MMMM")</f>
        <v>April</v>
      </c>
    </row>
    <row r="92" spans="1:8" x14ac:dyDescent="0.25">
      <c r="A92" s="3">
        <v>44295</v>
      </c>
      <c r="B92" t="s">
        <v>9</v>
      </c>
      <c r="C92" t="s">
        <v>13</v>
      </c>
      <c r="D92" s="4" t="s">
        <v>14</v>
      </c>
      <c r="E92" s="5"/>
      <c r="F92" s="5">
        <v>80</v>
      </c>
      <c r="G92">
        <f>YEAR(tbl_transactions[[#This Row],[DATE ]])</f>
        <v>2021</v>
      </c>
      <c r="H92" s="4" t="str">
        <f>TEXT(tbl_transactions[[#This Row],[DATE ]],"MMMM")</f>
        <v>April</v>
      </c>
    </row>
    <row r="93" spans="1:8" x14ac:dyDescent="0.25">
      <c r="A93" s="3">
        <v>44295</v>
      </c>
      <c r="B93" t="s">
        <v>9</v>
      </c>
      <c r="C93" t="s">
        <v>15</v>
      </c>
      <c r="D93" s="4" t="s">
        <v>17</v>
      </c>
      <c r="E93" s="5"/>
      <c r="F93" s="5">
        <v>26</v>
      </c>
      <c r="G93">
        <f>YEAR(tbl_transactions[[#This Row],[DATE ]])</f>
        <v>2021</v>
      </c>
      <c r="H93" s="4" t="str">
        <f>TEXT(tbl_transactions[[#This Row],[DATE ]],"MMMM")</f>
        <v>April</v>
      </c>
    </row>
    <row r="94" spans="1:8" x14ac:dyDescent="0.25">
      <c r="A94" s="3">
        <v>44296</v>
      </c>
      <c r="B94" t="s">
        <v>9</v>
      </c>
      <c r="C94" t="s">
        <v>12</v>
      </c>
      <c r="D94" s="4"/>
      <c r="E94" s="5"/>
      <c r="F94" s="5">
        <v>40</v>
      </c>
      <c r="G94">
        <f>YEAR(tbl_transactions[[#This Row],[DATE ]])</f>
        <v>2021</v>
      </c>
      <c r="H94" s="4" t="str">
        <f>TEXT(tbl_transactions[[#This Row],[DATE ]],"MMMM")</f>
        <v>April</v>
      </c>
    </row>
    <row r="95" spans="1:8" x14ac:dyDescent="0.25">
      <c r="A95" s="3">
        <v>44299</v>
      </c>
      <c r="B95" t="s">
        <v>9</v>
      </c>
      <c r="C95" t="s">
        <v>12</v>
      </c>
      <c r="D95" s="4"/>
      <c r="E95" s="5"/>
      <c r="F95" s="5">
        <v>65</v>
      </c>
      <c r="G95">
        <f>YEAR(tbl_transactions[[#This Row],[DATE ]])</f>
        <v>2021</v>
      </c>
      <c r="H95" s="4" t="str">
        <f>TEXT(tbl_transactions[[#This Row],[DATE ]],"MMMM")</f>
        <v>April</v>
      </c>
    </row>
    <row r="96" spans="1:8" x14ac:dyDescent="0.25">
      <c r="A96" s="3">
        <v>44299</v>
      </c>
      <c r="B96" t="s">
        <v>9</v>
      </c>
      <c r="C96" t="s">
        <v>23</v>
      </c>
      <c r="D96" s="4"/>
      <c r="E96" s="5"/>
      <c r="F96" s="5">
        <v>275</v>
      </c>
      <c r="G96">
        <f>YEAR(tbl_transactions[[#This Row],[DATE ]])</f>
        <v>2021</v>
      </c>
      <c r="H96" s="4" t="str">
        <f>TEXT(tbl_transactions[[#This Row],[DATE ]],"MMMM")</f>
        <v>April</v>
      </c>
    </row>
    <row r="97" spans="1:8" x14ac:dyDescent="0.25">
      <c r="A97" s="3">
        <v>44300</v>
      </c>
      <c r="B97" t="s">
        <v>9</v>
      </c>
      <c r="C97" t="s">
        <v>13</v>
      </c>
      <c r="D97" s="4" t="s">
        <v>14</v>
      </c>
      <c r="E97" s="5"/>
      <c r="F97" s="5">
        <v>79</v>
      </c>
      <c r="G97">
        <f>YEAR(tbl_transactions[[#This Row],[DATE ]])</f>
        <v>2021</v>
      </c>
      <c r="H97" s="4" t="str">
        <f>TEXT(tbl_transactions[[#This Row],[DATE ]],"MMMM")</f>
        <v>April</v>
      </c>
    </row>
    <row r="98" spans="1:8" x14ac:dyDescent="0.25">
      <c r="A98" s="3">
        <v>44300</v>
      </c>
      <c r="B98" t="s">
        <v>9</v>
      </c>
      <c r="C98" t="s">
        <v>12</v>
      </c>
      <c r="D98" s="4"/>
      <c r="E98" s="5"/>
      <c r="F98" s="5">
        <v>48</v>
      </c>
      <c r="G98">
        <f>YEAR(tbl_transactions[[#This Row],[DATE ]])</f>
        <v>2021</v>
      </c>
      <c r="H98" s="4" t="str">
        <f>TEXT(tbl_transactions[[#This Row],[DATE ]],"MMMM")</f>
        <v>April</v>
      </c>
    </row>
    <row r="99" spans="1:8" x14ac:dyDescent="0.25">
      <c r="A99" s="3">
        <v>44300</v>
      </c>
      <c r="B99" t="s">
        <v>9</v>
      </c>
      <c r="C99" t="s">
        <v>12</v>
      </c>
      <c r="D99" s="4"/>
      <c r="E99" s="5"/>
      <c r="F99" s="5">
        <v>76</v>
      </c>
      <c r="G99">
        <f>YEAR(tbl_transactions[[#This Row],[DATE ]])</f>
        <v>2021</v>
      </c>
      <c r="H99" s="4" t="str">
        <f>TEXT(tbl_transactions[[#This Row],[DATE ]],"MMMM")</f>
        <v>April</v>
      </c>
    </row>
    <row r="100" spans="1:8" x14ac:dyDescent="0.25">
      <c r="A100" s="3">
        <v>44300</v>
      </c>
      <c r="B100" t="s">
        <v>9</v>
      </c>
      <c r="C100" t="s">
        <v>18</v>
      </c>
      <c r="D100" s="4"/>
      <c r="E100" s="5"/>
      <c r="F100" s="5">
        <v>64</v>
      </c>
      <c r="G100">
        <f>YEAR(tbl_transactions[[#This Row],[DATE ]])</f>
        <v>2021</v>
      </c>
      <c r="H100" s="4" t="str">
        <f>TEXT(tbl_transactions[[#This Row],[DATE ]],"MMMM")</f>
        <v>April</v>
      </c>
    </row>
    <row r="101" spans="1:8" x14ac:dyDescent="0.25">
      <c r="A101" s="3">
        <v>44302</v>
      </c>
      <c r="B101" t="s">
        <v>9</v>
      </c>
      <c r="C101" t="s">
        <v>12</v>
      </c>
      <c r="D101" s="4"/>
      <c r="E101" s="5"/>
      <c r="F101" s="5">
        <v>64</v>
      </c>
      <c r="G101">
        <f>YEAR(tbl_transactions[[#This Row],[DATE ]])</f>
        <v>2021</v>
      </c>
      <c r="H101" s="4" t="str">
        <f>TEXT(tbl_transactions[[#This Row],[DATE ]],"MMMM")</f>
        <v>April</v>
      </c>
    </row>
    <row r="102" spans="1:8" x14ac:dyDescent="0.25">
      <c r="A102" s="3">
        <v>44305</v>
      </c>
      <c r="B102" t="s">
        <v>9</v>
      </c>
      <c r="C102" t="s">
        <v>12</v>
      </c>
      <c r="D102" s="4"/>
      <c r="E102" s="5"/>
      <c r="F102" s="5">
        <v>44</v>
      </c>
      <c r="G102">
        <f>YEAR(tbl_transactions[[#This Row],[DATE ]])</f>
        <v>2021</v>
      </c>
      <c r="H102" s="4" t="str">
        <f>TEXT(tbl_transactions[[#This Row],[DATE ]],"MMMM")</f>
        <v>April</v>
      </c>
    </row>
    <row r="103" spans="1:8" x14ac:dyDescent="0.25">
      <c r="A103" s="3">
        <v>44306</v>
      </c>
      <c r="B103" t="s">
        <v>9</v>
      </c>
      <c r="C103" t="s">
        <v>12</v>
      </c>
      <c r="D103" s="4"/>
      <c r="E103" s="5"/>
      <c r="F103" s="5">
        <v>80</v>
      </c>
      <c r="G103">
        <f>YEAR(tbl_transactions[[#This Row],[DATE ]])</f>
        <v>2021</v>
      </c>
      <c r="H103" s="4" t="str">
        <f>TEXT(tbl_transactions[[#This Row],[DATE ]],"MMMM")</f>
        <v>April</v>
      </c>
    </row>
    <row r="104" spans="1:8" x14ac:dyDescent="0.25">
      <c r="A104" s="3">
        <v>44309</v>
      </c>
      <c r="B104" t="s">
        <v>9</v>
      </c>
      <c r="C104" t="s">
        <v>13</v>
      </c>
      <c r="D104" s="4" t="s">
        <v>14</v>
      </c>
      <c r="E104" s="5"/>
      <c r="F104" s="5">
        <v>52</v>
      </c>
      <c r="G104">
        <f>YEAR(tbl_transactions[[#This Row],[DATE ]])</f>
        <v>2021</v>
      </c>
      <c r="H104" s="4" t="str">
        <f>TEXT(tbl_transactions[[#This Row],[DATE ]],"MMMM")</f>
        <v>April</v>
      </c>
    </row>
    <row r="105" spans="1:8" x14ac:dyDescent="0.25">
      <c r="A105" s="3">
        <v>44310</v>
      </c>
      <c r="B105" t="s">
        <v>9</v>
      </c>
      <c r="C105" t="s">
        <v>12</v>
      </c>
      <c r="D105" s="4"/>
      <c r="E105" s="5"/>
      <c r="F105" s="5">
        <v>67</v>
      </c>
      <c r="G105">
        <f>YEAR(tbl_transactions[[#This Row],[DATE ]])</f>
        <v>2021</v>
      </c>
      <c r="H105" s="4" t="str">
        <f>TEXT(tbl_transactions[[#This Row],[DATE ]],"MMMM")</f>
        <v>April</v>
      </c>
    </row>
    <row r="106" spans="1:8" x14ac:dyDescent="0.25">
      <c r="A106" s="3">
        <v>44310</v>
      </c>
      <c r="B106" t="s">
        <v>9</v>
      </c>
      <c r="C106" t="s">
        <v>18</v>
      </c>
      <c r="D106" s="4"/>
      <c r="E106" s="5"/>
      <c r="F106" s="5">
        <v>60</v>
      </c>
      <c r="G106">
        <f>YEAR(tbl_transactions[[#This Row],[DATE ]])</f>
        <v>2021</v>
      </c>
      <c r="H106" s="4" t="str">
        <f>TEXT(tbl_transactions[[#This Row],[DATE ]],"MMMM")</f>
        <v>April</v>
      </c>
    </row>
    <row r="107" spans="1:8" x14ac:dyDescent="0.25">
      <c r="A107" s="3">
        <v>44310</v>
      </c>
      <c r="B107" t="s">
        <v>9</v>
      </c>
      <c r="C107" t="s">
        <v>23</v>
      </c>
      <c r="D107" s="4"/>
      <c r="E107" s="5"/>
      <c r="F107" s="5">
        <v>221</v>
      </c>
      <c r="G107">
        <f>YEAR(tbl_transactions[[#This Row],[DATE ]])</f>
        <v>2021</v>
      </c>
      <c r="H107" s="4" t="str">
        <f>TEXT(tbl_transactions[[#This Row],[DATE ]],"MMMM")</f>
        <v>April</v>
      </c>
    </row>
    <row r="108" spans="1:8" x14ac:dyDescent="0.25">
      <c r="A108" s="3">
        <v>44312</v>
      </c>
      <c r="B108" t="s">
        <v>9</v>
      </c>
      <c r="C108" t="s">
        <v>12</v>
      </c>
      <c r="D108" s="4"/>
      <c r="E108" s="5"/>
      <c r="F108" s="5">
        <v>36</v>
      </c>
      <c r="G108">
        <f>YEAR(tbl_transactions[[#This Row],[DATE ]])</f>
        <v>2021</v>
      </c>
      <c r="H108" s="4" t="str">
        <f>TEXT(tbl_transactions[[#This Row],[DATE ]],"MMMM")</f>
        <v>April</v>
      </c>
    </row>
    <row r="109" spans="1:8" x14ac:dyDescent="0.25">
      <c r="A109" s="3">
        <v>44312</v>
      </c>
      <c r="B109" t="s">
        <v>9</v>
      </c>
      <c r="C109" t="s">
        <v>12</v>
      </c>
      <c r="D109" s="4"/>
      <c r="E109" s="5"/>
      <c r="F109" s="5">
        <v>58</v>
      </c>
      <c r="G109">
        <f>YEAR(tbl_transactions[[#This Row],[DATE ]])</f>
        <v>2021</v>
      </c>
      <c r="H109" s="4" t="str">
        <f>TEXT(tbl_transactions[[#This Row],[DATE ]],"MMMM")</f>
        <v>April</v>
      </c>
    </row>
    <row r="110" spans="1:8" x14ac:dyDescent="0.25">
      <c r="A110" s="3">
        <v>44313</v>
      </c>
      <c r="B110" t="s">
        <v>9</v>
      </c>
      <c r="C110" t="s">
        <v>12</v>
      </c>
      <c r="D110" s="4"/>
      <c r="E110" s="5"/>
      <c r="F110" s="5">
        <v>50</v>
      </c>
      <c r="G110">
        <f>YEAR(tbl_transactions[[#This Row],[DATE ]])</f>
        <v>2021</v>
      </c>
      <c r="H110" s="4" t="str">
        <f>TEXT(tbl_transactions[[#This Row],[DATE ]],"MMMM")</f>
        <v>April</v>
      </c>
    </row>
    <row r="111" spans="1:8" x14ac:dyDescent="0.25">
      <c r="A111" s="3">
        <v>44313</v>
      </c>
      <c r="B111" t="s">
        <v>9</v>
      </c>
      <c r="C111" t="s">
        <v>12</v>
      </c>
      <c r="D111" s="4"/>
      <c r="E111" s="5"/>
      <c r="F111" s="5">
        <v>46</v>
      </c>
      <c r="G111">
        <f>YEAR(tbl_transactions[[#This Row],[DATE ]])</f>
        <v>2021</v>
      </c>
      <c r="H111" s="4" t="str">
        <f>TEXT(tbl_transactions[[#This Row],[DATE ]],"MMMM")</f>
        <v>April</v>
      </c>
    </row>
    <row r="112" spans="1:8" x14ac:dyDescent="0.25">
      <c r="A112" s="3">
        <v>44316</v>
      </c>
      <c r="B112" t="s">
        <v>19</v>
      </c>
      <c r="C112" t="s">
        <v>20</v>
      </c>
      <c r="D112" s="4"/>
      <c r="E112" s="5">
        <v>1504</v>
      </c>
      <c r="F112" s="5"/>
      <c r="G112">
        <f>YEAR(tbl_transactions[[#This Row],[DATE ]])</f>
        <v>2021</v>
      </c>
      <c r="H112" s="4" t="str">
        <f>TEXT(tbl_transactions[[#This Row],[DATE ]],"MMMM")</f>
        <v>April</v>
      </c>
    </row>
    <row r="113" spans="1:8" x14ac:dyDescent="0.25">
      <c r="A113" s="3">
        <v>44316</v>
      </c>
      <c r="B113" t="s">
        <v>19</v>
      </c>
      <c r="C113" t="s">
        <v>21</v>
      </c>
      <c r="D113" s="4"/>
      <c r="E113" s="5">
        <v>1340</v>
      </c>
      <c r="F113" s="5"/>
      <c r="G113">
        <f>YEAR(tbl_transactions[[#This Row],[DATE ]])</f>
        <v>2021</v>
      </c>
      <c r="H113" s="4" t="str">
        <f>TEXT(tbl_transactions[[#This Row],[DATE ]],"MMMM")</f>
        <v>April</v>
      </c>
    </row>
    <row r="114" spans="1:8" x14ac:dyDescent="0.25">
      <c r="A114" s="3">
        <v>44316</v>
      </c>
      <c r="B114" t="s">
        <v>19</v>
      </c>
      <c r="C114" t="s">
        <v>22</v>
      </c>
      <c r="D114" s="4"/>
      <c r="E114" s="5">
        <v>3621</v>
      </c>
      <c r="F114" s="5"/>
      <c r="G114">
        <f>YEAR(tbl_transactions[[#This Row],[DATE ]])</f>
        <v>2021</v>
      </c>
      <c r="H114" s="4" t="str">
        <f>TEXT(tbl_transactions[[#This Row],[DATE ]],"MMMM")</f>
        <v>April</v>
      </c>
    </row>
    <row r="115" spans="1:8" x14ac:dyDescent="0.25">
      <c r="A115" s="3">
        <v>44317</v>
      </c>
      <c r="B115" t="s">
        <v>9</v>
      </c>
      <c r="C115" t="s">
        <v>10</v>
      </c>
      <c r="D115" s="4"/>
      <c r="E115" s="5"/>
      <c r="F115" s="5">
        <v>650</v>
      </c>
      <c r="G115">
        <f>YEAR(tbl_transactions[[#This Row],[DATE ]])</f>
        <v>2021</v>
      </c>
      <c r="H115" s="4" t="str">
        <f>TEXT(tbl_transactions[[#This Row],[DATE ]],"MMMM")</f>
        <v>May</v>
      </c>
    </row>
    <row r="116" spans="1:8" x14ac:dyDescent="0.25">
      <c r="A116" s="3">
        <v>44317</v>
      </c>
      <c r="B116" t="s">
        <v>9</v>
      </c>
      <c r="C116" t="s">
        <v>11</v>
      </c>
      <c r="D116" s="4"/>
      <c r="E116" s="5"/>
      <c r="F116" s="5">
        <v>250</v>
      </c>
      <c r="G116">
        <f>YEAR(tbl_transactions[[#This Row],[DATE ]])</f>
        <v>2021</v>
      </c>
      <c r="H116" s="4" t="str">
        <f>TEXT(tbl_transactions[[#This Row],[DATE ]],"MMMM")</f>
        <v>May</v>
      </c>
    </row>
    <row r="117" spans="1:8" x14ac:dyDescent="0.25">
      <c r="A117" s="3">
        <v>44320</v>
      </c>
      <c r="B117" t="s">
        <v>9</v>
      </c>
      <c r="C117" t="s">
        <v>12</v>
      </c>
      <c r="D117" s="4"/>
      <c r="E117" s="5"/>
      <c r="F117" s="5">
        <v>32</v>
      </c>
      <c r="G117">
        <f>YEAR(tbl_transactions[[#This Row],[DATE ]])</f>
        <v>2021</v>
      </c>
      <c r="H117" s="4" t="str">
        <f>TEXT(tbl_transactions[[#This Row],[DATE ]],"MMMM")</f>
        <v>May</v>
      </c>
    </row>
    <row r="118" spans="1:8" x14ac:dyDescent="0.25">
      <c r="A118" s="3">
        <v>44321</v>
      </c>
      <c r="B118" t="s">
        <v>9</v>
      </c>
      <c r="C118" t="s">
        <v>13</v>
      </c>
      <c r="D118" s="4" t="s">
        <v>14</v>
      </c>
      <c r="E118" s="5"/>
      <c r="F118" s="5">
        <v>47</v>
      </c>
      <c r="G118">
        <f>YEAR(tbl_transactions[[#This Row],[DATE ]])</f>
        <v>2021</v>
      </c>
      <c r="H118" s="4" t="str">
        <f>TEXT(tbl_transactions[[#This Row],[DATE ]],"MMMM")</f>
        <v>May</v>
      </c>
    </row>
    <row r="119" spans="1:8" x14ac:dyDescent="0.25">
      <c r="A119" s="3">
        <v>44322</v>
      </c>
      <c r="B119" t="s">
        <v>9</v>
      </c>
      <c r="C119" t="s">
        <v>12</v>
      </c>
      <c r="D119" s="4"/>
      <c r="E119" s="5"/>
      <c r="F119" s="5">
        <v>43</v>
      </c>
      <c r="G119">
        <f>YEAR(tbl_transactions[[#This Row],[DATE ]])</f>
        <v>2021</v>
      </c>
      <c r="H119" s="4" t="str">
        <f>TEXT(tbl_transactions[[#This Row],[DATE ]],"MMMM")</f>
        <v>May</v>
      </c>
    </row>
    <row r="120" spans="1:8" x14ac:dyDescent="0.25">
      <c r="A120" s="3">
        <v>44322</v>
      </c>
      <c r="B120" t="s">
        <v>9</v>
      </c>
      <c r="C120" t="s">
        <v>15</v>
      </c>
      <c r="D120" s="4"/>
      <c r="E120" s="5"/>
      <c r="F120" s="5">
        <v>87.5</v>
      </c>
      <c r="G120">
        <f>YEAR(tbl_transactions[[#This Row],[DATE ]])</f>
        <v>2021</v>
      </c>
      <c r="H120" s="4" t="str">
        <f>TEXT(tbl_transactions[[#This Row],[DATE ]],"MMMM")</f>
        <v>May</v>
      </c>
    </row>
    <row r="121" spans="1:8" x14ac:dyDescent="0.25">
      <c r="A121" s="3">
        <v>44323</v>
      </c>
      <c r="B121" t="s">
        <v>9</v>
      </c>
      <c r="C121" t="s">
        <v>12</v>
      </c>
      <c r="D121" s="4"/>
      <c r="E121" s="5"/>
      <c r="F121" s="5">
        <v>80</v>
      </c>
      <c r="G121">
        <f>YEAR(tbl_transactions[[#This Row],[DATE ]])</f>
        <v>2021</v>
      </c>
      <c r="H121" s="4" t="str">
        <f>TEXT(tbl_transactions[[#This Row],[DATE ]],"MMMM")</f>
        <v>May</v>
      </c>
    </row>
    <row r="122" spans="1:8" x14ac:dyDescent="0.25">
      <c r="A122" s="3">
        <v>44323</v>
      </c>
      <c r="B122" t="s">
        <v>9</v>
      </c>
      <c r="C122" t="s">
        <v>12</v>
      </c>
      <c r="D122" s="4"/>
      <c r="E122" s="5"/>
      <c r="F122" s="5">
        <v>34</v>
      </c>
      <c r="G122">
        <f>YEAR(tbl_transactions[[#This Row],[DATE ]])</f>
        <v>2021</v>
      </c>
      <c r="H122" s="4" t="str">
        <f>TEXT(tbl_transactions[[#This Row],[DATE ]],"MMMM")</f>
        <v>May</v>
      </c>
    </row>
    <row r="123" spans="1:8" x14ac:dyDescent="0.25">
      <c r="A123" s="3">
        <v>44325</v>
      </c>
      <c r="B123" t="s">
        <v>9</v>
      </c>
      <c r="C123" t="s">
        <v>15</v>
      </c>
      <c r="D123" s="4" t="s">
        <v>17</v>
      </c>
      <c r="E123" s="5"/>
      <c r="F123" s="5">
        <v>27</v>
      </c>
      <c r="G123">
        <f>YEAR(tbl_transactions[[#This Row],[DATE ]])</f>
        <v>2021</v>
      </c>
      <c r="H123" s="4" t="str">
        <f>TEXT(tbl_transactions[[#This Row],[DATE ]],"MMMM")</f>
        <v>May</v>
      </c>
    </row>
    <row r="124" spans="1:8" x14ac:dyDescent="0.25">
      <c r="A124" s="3">
        <v>44329</v>
      </c>
      <c r="B124" t="s">
        <v>9</v>
      </c>
      <c r="C124" t="s">
        <v>13</v>
      </c>
      <c r="D124" s="4" t="s">
        <v>14</v>
      </c>
      <c r="E124" s="5"/>
      <c r="F124" s="5">
        <v>75</v>
      </c>
      <c r="G124">
        <f>YEAR(tbl_transactions[[#This Row],[DATE ]])</f>
        <v>2021</v>
      </c>
      <c r="H124" s="4" t="str">
        <f>TEXT(tbl_transactions[[#This Row],[DATE ]],"MMMM")</f>
        <v>May</v>
      </c>
    </row>
    <row r="125" spans="1:8" x14ac:dyDescent="0.25">
      <c r="A125" s="3">
        <v>44332</v>
      </c>
      <c r="B125" t="s">
        <v>9</v>
      </c>
      <c r="C125" t="s">
        <v>12</v>
      </c>
      <c r="D125" s="4"/>
      <c r="E125" s="5"/>
      <c r="F125" s="5">
        <v>48</v>
      </c>
      <c r="G125">
        <f>YEAR(tbl_transactions[[#This Row],[DATE ]])</f>
        <v>2021</v>
      </c>
      <c r="H125" s="4" t="str">
        <f>TEXT(tbl_transactions[[#This Row],[DATE ]],"MMMM")</f>
        <v>May</v>
      </c>
    </row>
    <row r="126" spans="1:8" x14ac:dyDescent="0.25">
      <c r="A126" s="3">
        <v>44333</v>
      </c>
      <c r="B126" t="s">
        <v>9</v>
      </c>
      <c r="C126" t="s">
        <v>12</v>
      </c>
      <c r="D126" s="4"/>
      <c r="E126" s="5"/>
      <c r="F126" s="5">
        <v>73</v>
      </c>
      <c r="G126">
        <f>YEAR(tbl_transactions[[#This Row],[DATE ]])</f>
        <v>2021</v>
      </c>
      <c r="H126" s="4" t="str">
        <f>TEXT(tbl_transactions[[#This Row],[DATE ]],"MMMM")</f>
        <v>May</v>
      </c>
    </row>
    <row r="127" spans="1:8" x14ac:dyDescent="0.25">
      <c r="A127" s="3">
        <v>44333</v>
      </c>
      <c r="B127" t="s">
        <v>9</v>
      </c>
      <c r="C127" t="s">
        <v>18</v>
      </c>
      <c r="D127" s="4"/>
      <c r="E127" s="5"/>
      <c r="F127" s="5">
        <v>22</v>
      </c>
      <c r="G127">
        <f>YEAR(tbl_transactions[[#This Row],[DATE ]])</f>
        <v>2021</v>
      </c>
      <c r="H127" s="4" t="str">
        <f>TEXT(tbl_transactions[[#This Row],[DATE ]],"MMMM")</f>
        <v>May</v>
      </c>
    </row>
    <row r="128" spans="1:8" x14ac:dyDescent="0.25">
      <c r="A128" s="3">
        <v>44334</v>
      </c>
      <c r="B128" t="s">
        <v>9</v>
      </c>
      <c r="C128" t="s">
        <v>13</v>
      </c>
      <c r="D128" s="4" t="s">
        <v>14</v>
      </c>
      <c r="E128" s="5"/>
      <c r="F128" s="5">
        <v>66</v>
      </c>
      <c r="G128">
        <f>YEAR(tbl_transactions[[#This Row],[DATE ]])</f>
        <v>2021</v>
      </c>
      <c r="H128" s="4" t="str">
        <f>TEXT(tbl_transactions[[#This Row],[DATE ]],"MMMM")</f>
        <v>May</v>
      </c>
    </row>
    <row r="129" spans="1:8" x14ac:dyDescent="0.25">
      <c r="A129" s="3">
        <v>44334</v>
      </c>
      <c r="B129" t="s">
        <v>9</v>
      </c>
      <c r="C129" t="s">
        <v>12</v>
      </c>
      <c r="D129" s="4"/>
      <c r="E129" s="5"/>
      <c r="F129" s="5">
        <v>69</v>
      </c>
      <c r="G129">
        <f>YEAR(tbl_transactions[[#This Row],[DATE ]])</f>
        <v>2021</v>
      </c>
      <c r="H129" s="4" t="str">
        <f>TEXT(tbl_transactions[[#This Row],[DATE ]],"MMMM")</f>
        <v>May</v>
      </c>
    </row>
    <row r="130" spans="1:8" x14ac:dyDescent="0.25">
      <c r="A130" s="3">
        <v>44339</v>
      </c>
      <c r="B130" t="s">
        <v>9</v>
      </c>
      <c r="C130" t="s">
        <v>12</v>
      </c>
      <c r="D130" s="4"/>
      <c r="E130" s="5"/>
      <c r="F130" s="5">
        <v>54</v>
      </c>
      <c r="G130">
        <f>YEAR(tbl_transactions[[#This Row],[DATE ]])</f>
        <v>2021</v>
      </c>
      <c r="H130" s="4" t="str">
        <f>TEXT(tbl_transactions[[#This Row],[DATE ]],"MMMM")</f>
        <v>May</v>
      </c>
    </row>
    <row r="131" spans="1:8" x14ac:dyDescent="0.25">
      <c r="A131" s="3">
        <v>44340</v>
      </c>
      <c r="B131" t="s">
        <v>9</v>
      </c>
      <c r="C131" t="s">
        <v>13</v>
      </c>
      <c r="D131" s="4" t="s">
        <v>14</v>
      </c>
      <c r="E131" s="5"/>
      <c r="F131" s="5">
        <v>59</v>
      </c>
      <c r="G131">
        <f>YEAR(tbl_transactions[[#This Row],[DATE ]])</f>
        <v>2021</v>
      </c>
      <c r="H131" s="4" t="str">
        <f>TEXT(tbl_transactions[[#This Row],[DATE ]],"MMMM")</f>
        <v>May</v>
      </c>
    </row>
    <row r="132" spans="1:8" x14ac:dyDescent="0.25">
      <c r="A132" s="3">
        <v>44341</v>
      </c>
      <c r="B132" t="s">
        <v>9</v>
      </c>
      <c r="C132" t="s">
        <v>12</v>
      </c>
      <c r="D132" s="4"/>
      <c r="E132" s="5"/>
      <c r="F132" s="5">
        <v>70</v>
      </c>
      <c r="G132">
        <f>YEAR(tbl_transactions[[#This Row],[DATE ]])</f>
        <v>2021</v>
      </c>
      <c r="H132" s="4" t="str">
        <f>TEXT(tbl_transactions[[#This Row],[DATE ]],"MMMM")</f>
        <v>May</v>
      </c>
    </row>
    <row r="133" spans="1:8" x14ac:dyDescent="0.25">
      <c r="A133" s="3">
        <v>44342</v>
      </c>
      <c r="B133" t="s">
        <v>9</v>
      </c>
      <c r="C133" t="s">
        <v>12</v>
      </c>
      <c r="D133" s="4"/>
      <c r="E133" s="5"/>
      <c r="F133" s="5">
        <v>27</v>
      </c>
      <c r="G133">
        <f>YEAR(tbl_transactions[[#This Row],[DATE ]])</f>
        <v>2021</v>
      </c>
      <c r="H133" s="4" t="str">
        <f>TEXT(tbl_transactions[[#This Row],[DATE ]],"MMMM")</f>
        <v>May</v>
      </c>
    </row>
    <row r="134" spans="1:8" x14ac:dyDescent="0.25">
      <c r="A134" s="3">
        <v>44344</v>
      </c>
      <c r="B134" t="s">
        <v>9</v>
      </c>
      <c r="C134" t="s">
        <v>12</v>
      </c>
      <c r="D134" s="4"/>
      <c r="E134" s="5"/>
      <c r="F134" s="5">
        <v>34</v>
      </c>
      <c r="G134">
        <f>YEAR(tbl_transactions[[#This Row],[DATE ]])</f>
        <v>2021</v>
      </c>
      <c r="H134" s="4" t="str">
        <f>TEXT(tbl_transactions[[#This Row],[DATE ]],"MMMM")</f>
        <v>May</v>
      </c>
    </row>
    <row r="135" spans="1:8" x14ac:dyDescent="0.25">
      <c r="A135" s="3">
        <v>44346</v>
      </c>
      <c r="B135" t="s">
        <v>9</v>
      </c>
      <c r="C135" t="s">
        <v>13</v>
      </c>
      <c r="D135" s="4" t="s">
        <v>14</v>
      </c>
      <c r="E135" s="5"/>
      <c r="F135" s="5">
        <v>66</v>
      </c>
      <c r="G135">
        <f>YEAR(tbl_transactions[[#This Row],[DATE ]])</f>
        <v>2021</v>
      </c>
      <c r="H135" s="4" t="str">
        <f>TEXT(tbl_transactions[[#This Row],[DATE ]],"MMMM")</f>
        <v>May</v>
      </c>
    </row>
    <row r="136" spans="1:8" x14ac:dyDescent="0.25">
      <c r="A136" s="3">
        <v>44346</v>
      </c>
      <c r="B136" t="s">
        <v>9</v>
      </c>
      <c r="C136" t="s">
        <v>12</v>
      </c>
      <c r="D136" s="4"/>
      <c r="E136" s="5"/>
      <c r="F136" s="5">
        <v>39</v>
      </c>
      <c r="G136">
        <f>YEAR(tbl_transactions[[#This Row],[DATE ]])</f>
        <v>2021</v>
      </c>
      <c r="H136" s="4" t="str">
        <f>TEXT(tbl_transactions[[#This Row],[DATE ]],"MMMM")</f>
        <v>May</v>
      </c>
    </row>
    <row r="137" spans="1:8" x14ac:dyDescent="0.25">
      <c r="A137" s="3">
        <v>44347</v>
      </c>
      <c r="B137" t="s">
        <v>19</v>
      </c>
      <c r="C137" t="s">
        <v>20</v>
      </c>
      <c r="D137" s="4"/>
      <c r="E137" s="5">
        <v>1695</v>
      </c>
      <c r="F137" s="5"/>
      <c r="G137">
        <f>YEAR(tbl_transactions[[#This Row],[DATE ]])</f>
        <v>2021</v>
      </c>
      <c r="H137" s="4" t="str">
        <f>TEXT(tbl_transactions[[#This Row],[DATE ]],"MMMM")</f>
        <v>May</v>
      </c>
    </row>
    <row r="138" spans="1:8" x14ac:dyDescent="0.25">
      <c r="A138" s="3">
        <v>44347</v>
      </c>
      <c r="B138" t="s">
        <v>19</v>
      </c>
      <c r="C138" t="s">
        <v>21</v>
      </c>
      <c r="D138" s="4"/>
      <c r="E138" s="5">
        <v>1249</v>
      </c>
      <c r="F138" s="5"/>
      <c r="G138">
        <f>YEAR(tbl_transactions[[#This Row],[DATE ]])</f>
        <v>2021</v>
      </c>
      <c r="H138" s="4" t="str">
        <f>TEXT(tbl_transactions[[#This Row],[DATE ]],"MMMM")</f>
        <v>May</v>
      </c>
    </row>
    <row r="139" spans="1:8" x14ac:dyDescent="0.25">
      <c r="A139" s="3">
        <v>44347</v>
      </c>
      <c r="B139" t="s">
        <v>19</v>
      </c>
      <c r="C139" t="s">
        <v>22</v>
      </c>
      <c r="D139" s="4"/>
      <c r="E139" s="5">
        <v>3549</v>
      </c>
      <c r="F139" s="5"/>
      <c r="G139">
        <f>YEAR(tbl_transactions[[#This Row],[DATE ]])</f>
        <v>2021</v>
      </c>
      <c r="H139" s="4" t="str">
        <f>TEXT(tbl_transactions[[#This Row],[DATE ]],"MMMM")</f>
        <v>May</v>
      </c>
    </row>
    <row r="140" spans="1:8" x14ac:dyDescent="0.25">
      <c r="A140" s="3">
        <v>44348</v>
      </c>
      <c r="B140" t="s">
        <v>9</v>
      </c>
      <c r="C140" t="s">
        <v>10</v>
      </c>
      <c r="D140" s="4"/>
      <c r="E140" s="5"/>
      <c r="F140" s="5">
        <v>650</v>
      </c>
      <c r="G140">
        <f>YEAR(tbl_transactions[[#This Row],[DATE ]])</f>
        <v>2021</v>
      </c>
      <c r="H140" s="4" t="str">
        <f>TEXT(tbl_transactions[[#This Row],[DATE ]],"MMMM")</f>
        <v>June</v>
      </c>
    </row>
    <row r="141" spans="1:8" x14ac:dyDescent="0.25">
      <c r="A141" s="3">
        <v>44348</v>
      </c>
      <c r="B141" t="s">
        <v>9</v>
      </c>
      <c r="C141" t="s">
        <v>11</v>
      </c>
      <c r="D141" s="4"/>
      <c r="E141" s="5"/>
      <c r="F141" s="5">
        <v>250</v>
      </c>
      <c r="G141">
        <f>YEAR(tbl_transactions[[#This Row],[DATE ]])</f>
        <v>2021</v>
      </c>
      <c r="H141" s="4" t="str">
        <f>TEXT(tbl_transactions[[#This Row],[DATE ]],"MMMM")</f>
        <v>June</v>
      </c>
    </row>
    <row r="142" spans="1:8" x14ac:dyDescent="0.25">
      <c r="A142" s="3">
        <v>44349</v>
      </c>
      <c r="B142" t="s">
        <v>9</v>
      </c>
      <c r="C142" t="s">
        <v>18</v>
      </c>
      <c r="D142" s="4"/>
      <c r="E142" s="5"/>
      <c r="F142" s="5">
        <v>56</v>
      </c>
      <c r="G142">
        <f>YEAR(tbl_transactions[[#This Row],[DATE ]])</f>
        <v>2021</v>
      </c>
      <c r="H142" s="4" t="str">
        <f>TEXT(tbl_transactions[[#This Row],[DATE ]],"MMMM")</f>
        <v>June</v>
      </c>
    </row>
    <row r="143" spans="1:8" x14ac:dyDescent="0.25">
      <c r="A143" s="3">
        <v>44351</v>
      </c>
      <c r="B143" t="s">
        <v>9</v>
      </c>
      <c r="C143" t="s">
        <v>13</v>
      </c>
      <c r="D143" s="4" t="s">
        <v>14</v>
      </c>
      <c r="E143" s="5"/>
      <c r="F143" s="5">
        <v>68</v>
      </c>
      <c r="G143">
        <f>YEAR(tbl_transactions[[#This Row],[DATE ]])</f>
        <v>2021</v>
      </c>
      <c r="H143" s="4" t="str">
        <f>TEXT(tbl_transactions[[#This Row],[DATE ]],"MMMM")</f>
        <v>June</v>
      </c>
    </row>
    <row r="144" spans="1:8" x14ac:dyDescent="0.25">
      <c r="A144" s="3">
        <v>44351</v>
      </c>
      <c r="B144" t="s">
        <v>9</v>
      </c>
      <c r="C144" t="s">
        <v>12</v>
      </c>
      <c r="D144" s="4"/>
      <c r="E144" s="5"/>
      <c r="F144" s="5">
        <v>74</v>
      </c>
      <c r="G144">
        <f>YEAR(tbl_transactions[[#This Row],[DATE ]])</f>
        <v>2021</v>
      </c>
      <c r="H144" s="4" t="str">
        <f>TEXT(tbl_transactions[[#This Row],[DATE ]],"MMMM")</f>
        <v>June</v>
      </c>
    </row>
    <row r="145" spans="1:8" x14ac:dyDescent="0.25">
      <c r="A145" s="3">
        <v>44351</v>
      </c>
      <c r="B145" t="s">
        <v>9</v>
      </c>
      <c r="C145" t="s">
        <v>12</v>
      </c>
      <c r="D145" s="4"/>
      <c r="E145" s="5"/>
      <c r="F145" s="5">
        <v>72</v>
      </c>
      <c r="G145">
        <f>YEAR(tbl_transactions[[#This Row],[DATE ]])</f>
        <v>2021</v>
      </c>
      <c r="H145" s="4" t="str">
        <f>TEXT(tbl_transactions[[#This Row],[DATE ]],"MMMM")</f>
        <v>June</v>
      </c>
    </row>
    <row r="146" spans="1:8" x14ac:dyDescent="0.25">
      <c r="A146" s="3">
        <v>44353</v>
      </c>
      <c r="B146" t="s">
        <v>9</v>
      </c>
      <c r="C146" t="s">
        <v>12</v>
      </c>
      <c r="D146" s="4"/>
      <c r="E146" s="5"/>
      <c r="F146" s="5">
        <v>33</v>
      </c>
      <c r="G146">
        <f>YEAR(tbl_transactions[[#This Row],[DATE ]])</f>
        <v>2021</v>
      </c>
      <c r="H146" s="4" t="str">
        <f>TEXT(tbl_transactions[[#This Row],[DATE ]],"MMMM")</f>
        <v>June</v>
      </c>
    </row>
    <row r="147" spans="1:8" x14ac:dyDescent="0.25">
      <c r="A147" s="3">
        <v>44353</v>
      </c>
      <c r="B147" t="s">
        <v>9</v>
      </c>
      <c r="C147" t="s">
        <v>15</v>
      </c>
      <c r="D147" s="4"/>
      <c r="E147" s="5"/>
      <c r="F147" s="5">
        <v>56</v>
      </c>
      <c r="G147">
        <f>YEAR(tbl_transactions[[#This Row],[DATE ]])</f>
        <v>2021</v>
      </c>
      <c r="H147" s="4" t="str">
        <f>TEXT(tbl_transactions[[#This Row],[DATE ]],"MMMM")</f>
        <v>June</v>
      </c>
    </row>
    <row r="148" spans="1:8" x14ac:dyDescent="0.25">
      <c r="A148" s="3">
        <v>44354</v>
      </c>
      <c r="B148" t="s">
        <v>9</v>
      </c>
      <c r="C148" t="s">
        <v>12</v>
      </c>
      <c r="D148" s="4"/>
      <c r="E148" s="5"/>
      <c r="F148" s="5">
        <v>36</v>
      </c>
      <c r="G148">
        <f>YEAR(tbl_transactions[[#This Row],[DATE ]])</f>
        <v>2021</v>
      </c>
      <c r="H148" s="4" t="str">
        <f>TEXT(tbl_transactions[[#This Row],[DATE ]],"MMMM")</f>
        <v>June</v>
      </c>
    </row>
    <row r="149" spans="1:8" x14ac:dyDescent="0.25">
      <c r="A149" s="3">
        <v>44354</v>
      </c>
      <c r="B149" t="s">
        <v>9</v>
      </c>
      <c r="C149" t="s">
        <v>12</v>
      </c>
      <c r="D149" s="4"/>
      <c r="E149" s="5"/>
      <c r="F149" s="5">
        <v>25</v>
      </c>
      <c r="G149">
        <f>YEAR(tbl_transactions[[#This Row],[DATE ]])</f>
        <v>2021</v>
      </c>
      <c r="H149" s="4" t="str">
        <f>TEXT(tbl_transactions[[#This Row],[DATE ]],"MMMM")</f>
        <v>June</v>
      </c>
    </row>
    <row r="150" spans="1:8" x14ac:dyDescent="0.25">
      <c r="A150" s="3">
        <v>44355</v>
      </c>
      <c r="B150" t="s">
        <v>9</v>
      </c>
      <c r="C150" t="s">
        <v>12</v>
      </c>
      <c r="D150" s="4"/>
      <c r="E150" s="5"/>
      <c r="F150" s="5">
        <v>57</v>
      </c>
      <c r="G150">
        <f>YEAR(tbl_transactions[[#This Row],[DATE ]])</f>
        <v>2021</v>
      </c>
      <c r="H150" s="4" t="str">
        <f>TEXT(tbl_transactions[[#This Row],[DATE ]],"MMMM")</f>
        <v>June</v>
      </c>
    </row>
    <row r="151" spans="1:8" x14ac:dyDescent="0.25">
      <c r="A151" s="3">
        <v>44356</v>
      </c>
      <c r="B151" t="s">
        <v>9</v>
      </c>
      <c r="C151" t="s">
        <v>15</v>
      </c>
      <c r="D151" s="4" t="s">
        <v>17</v>
      </c>
      <c r="E151" s="5"/>
      <c r="F151" s="5">
        <v>29</v>
      </c>
      <c r="G151">
        <f>YEAR(tbl_transactions[[#This Row],[DATE ]])</f>
        <v>2021</v>
      </c>
      <c r="H151" s="4" t="str">
        <f>TEXT(tbl_transactions[[#This Row],[DATE ]],"MMMM")</f>
        <v>June</v>
      </c>
    </row>
    <row r="152" spans="1:8" x14ac:dyDescent="0.25">
      <c r="A152" s="3">
        <v>44358</v>
      </c>
      <c r="B152" t="s">
        <v>9</v>
      </c>
      <c r="C152" t="s">
        <v>12</v>
      </c>
      <c r="D152" s="4"/>
      <c r="E152" s="5"/>
      <c r="F152" s="5">
        <v>79</v>
      </c>
      <c r="G152">
        <f>YEAR(tbl_transactions[[#This Row],[DATE ]])</f>
        <v>2021</v>
      </c>
      <c r="H152" s="4" t="str">
        <f>TEXT(tbl_transactions[[#This Row],[DATE ]],"MMMM")</f>
        <v>June</v>
      </c>
    </row>
    <row r="153" spans="1:8" x14ac:dyDescent="0.25">
      <c r="A153" s="3">
        <v>44359</v>
      </c>
      <c r="B153" t="s">
        <v>9</v>
      </c>
      <c r="C153" t="s">
        <v>12</v>
      </c>
      <c r="D153" s="4"/>
      <c r="E153" s="5"/>
      <c r="F153" s="5">
        <v>30</v>
      </c>
      <c r="G153">
        <f>YEAR(tbl_transactions[[#This Row],[DATE ]])</f>
        <v>2021</v>
      </c>
      <c r="H153" s="4" t="str">
        <f>TEXT(tbl_transactions[[#This Row],[DATE ]],"MMMM")</f>
        <v>June</v>
      </c>
    </row>
    <row r="154" spans="1:8" x14ac:dyDescent="0.25">
      <c r="A154" s="3">
        <v>44360</v>
      </c>
      <c r="B154" t="s">
        <v>9</v>
      </c>
      <c r="C154" t="s">
        <v>13</v>
      </c>
      <c r="D154" s="4" t="s">
        <v>14</v>
      </c>
      <c r="E154" s="5"/>
      <c r="F154" s="5">
        <v>77</v>
      </c>
      <c r="G154">
        <f>YEAR(tbl_transactions[[#This Row],[DATE ]])</f>
        <v>2021</v>
      </c>
      <c r="H154" s="4" t="str">
        <f>TEXT(tbl_transactions[[#This Row],[DATE ]],"MMMM")</f>
        <v>June</v>
      </c>
    </row>
    <row r="155" spans="1:8" x14ac:dyDescent="0.25">
      <c r="A155" s="3">
        <v>44360</v>
      </c>
      <c r="B155" t="s">
        <v>9</v>
      </c>
      <c r="C155" t="s">
        <v>12</v>
      </c>
      <c r="D155" s="4"/>
      <c r="E155" s="5"/>
      <c r="F155" s="5">
        <v>56</v>
      </c>
      <c r="G155">
        <f>YEAR(tbl_transactions[[#This Row],[DATE ]])</f>
        <v>2021</v>
      </c>
      <c r="H155" s="4" t="str">
        <f>TEXT(tbl_transactions[[#This Row],[DATE ]],"MMMM")</f>
        <v>June</v>
      </c>
    </row>
    <row r="156" spans="1:8" x14ac:dyDescent="0.25">
      <c r="A156" s="3">
        <v>44362</v>
      </c>
      <c r="B156" t="s">
        <v>9</v>
      </c>
      <c r="C156" t="s">
        <v>13</v>
      </c>
      <c r="D156" s="4" t="s">
        <v>24</v>
      </c>
      <c r="E156" s="5"/>
      <c r="F156" s="5">
        <v>294</v>
      </c>
      <c r="G156">
        <f>YEAR(tbl_transactions[[#This Row],[DATE ]])</f>
        <v>2021</v>
      </c>
      <c r="H156" s="4" t="str">
        <f>TEXT(tbl_transactions[[#This Row],[DATE ]],"MMMM")</f>
        <v>June</v>
      </c>
    </row>
    <row r="157" spans="1:8" x14ac:dyDescent="0.25">
      <c r="A157" s="3">
        <v>44364</v>
      </c>
      <c r="B157" t="s">
        <v>9</v>
      </c>
      <c r="C157" t="s">
        <v>12</v>
      </c>
      <c r="D157" s="4"/>
      <c r="E157" s="5"/>
      <c r="F157" s="5">
        <v>42</v>
      </c>
      <c r="G157">
        <f>YEAR(tbl_transactions[[#This Row],[DATE ]])</f>
        <v>2021</v>
      </c>
      <c r="H157" s="4" t="str">
        <f>TEXT(tbl_transactions[[#This Row],[DATE ]],"MMMM")</f>
        <v>June</v>
      </c>
    </row>
    <row r="158" spans="1:8" x14ac:dyDescent="0.25">
      <c r="A158" s="3">
        <v>44367</v>
      </c>
      <c r="B158" t="s">
        <v>9</v>
      </c>
      <c r="C158" t="s">
        <v>12</v>
      </c>
      <c r="D158" s="4"/>
      <c r="E158" s="5"/>
      <c r="F158" s="5">
        <v>72</v>
      </c>
      <c r="G158">
        <f>YEAR(tbl_transactions[[#This Row],[DATE ]])</f>
        <v>2021</v>
      </c>
      <c r="H158" s="4" t="str">
        <f>TEXT(tbl_transactions[[#This Row],[DATE ]],"MMMM")</f>
        <v>June</v>
      </c>
    </row>
    <row r="159" spans="1:8" x14ac:dyDescent="0.25">
      <c r="A159" s="3">
        <v>44368</v>
      </c>
      <c r="B159" t="s">
        <v>9</v>
      </c>
      <c r="C159" t="s">
        <v>12</v>
      </c>
      <c r="D159" s="4"/>
      <c r="E159" s="5"/>
      <c r="F159" s="5">
        <v>56</v>
      </c>
      <c r="G159">
        <f>YEAR(tbl_transactions[[#This Row],[DATE ]])</f>
        <v>2021</v>
      </c>
      <c r="H159" s="4" t="str">
        <f>TEXT(tbl_transactions[[#This Row],[DATE ]],"MMMM")</f>
        <v>June</v>
      </c>
    </row>
    <row r="160" spans="1:8" x14ac:dyDescent="0.25">
      <c r="A160" s="3">
        <v>44368</v>
      </c>
      <c r="B160" t="s">
        <v>9</v>
      </c>
      <c r="C160" t="s">
        <v>23</v>
      </c>
      <c r="D160" s="4"/>
      <c r="E160" s="5"/>
      <c r="F160" s="5">
        <v>167</v>
      </c>
      <c r="G160">
        <f>YEAR(tbl_transactions[[#This Row],[DATE ]])</f>
        <v>2021</v>
      </c>
      <c r="H160" s="4" t="str">
        <f>TEXT(tbl_transactions[[#This Row],[DATE ]],"MMMM")</f>
        <v>June</v>
      </c>
    </row>
    <row r="161" spans="1:8" x14ac:dyDescent="0.25">
      <c r="A161" s="3">
        <v>44369</v>
      </c>
      <c r="B161" t="s">
        <v>9</v>
      </c>
      <c r="C161" t="s">
        <v>12</v>
      </c>
      <c r="D161" s="4"/>
      <c r="E161" s="5"/>
      <c r="F161" s="5">
        <v>33</v>
      </c>
      <c r="G161">
        <f>YEAR(tbl_transactions[[#This Row],[DATE ]])</f>
        <v>2021</v>
      </c>
      <c r="H161" s="4" t="str">
        <f>TEXT(tbl_transactions[[#This Row],[DATE ]],"MMMM")</f>
        <v>June</v>
      </c>
    </row>
    <row r="162" spans="1:8" x14ac:dyDescent="0.25">
      <c r="A162" s="3">
        <v>44377</v>
      </c>
      <c r="B162" t="s">
        <v>9</v>
      </c>
      <c r="C162" t="s">
        <v>13</v>
      </c>
      <c r="D162" s="4" t="s">
        <v>14</v>
      </c>
      <c r="E162" s="5"/>
      <c r="F162" s="5">
        <v>70</v>
      </c>
      <c r="G162">
        <f>YEAR(tbl_transactions[[#This Row],[DATE ]])</f>
        <v>2021</v>
      </c>
      <c r="H162" s="4" t="str">
        <f>TEXT(tbl_transactions[[#This Row],[DATE ]],"MMMM")</f>
        <v>June</v>
      </c>
    </row>
    <row r="163" spans="1:8" x14ac:dyDescent="0.25">
      <c r="A163" s="3">
        <v>44377</v>
      </c>
      <c r="B163" t="s">
        <v>19</v>
      </c>
      <c r="C163" t="s">
        <v>20</v>
      </c>
      <c r="D163" s="4"/>
      <c r="E163" s="5">
        <v>1823</v>
      </c>
      <c r="F163" s="5"/>
      <c r="G163">
        <f>YEAR(tbl_transactions[[#This Row],[DATE ]])</f>
        <v>2021</v>
      </c>
      <c r="H163" s="4" t="str">
        <f>TEXT(tbl_transactions[[#This Row],[DATE ]],"MMMM")</f>
        <v>June</v>
      </c>
    </row>
    <row r="164" spans="1:8" x14ac:dyDescent="0.25">
      <c r="A164" s="3">
        <v>44377</v>
      </c>
      <c r="B164" t="s">
        <v>19</v>
      </c>
      <c r="C164" t="s">
        <v>21</v>
      </c>
      <c r="D164" s="4"/>
      <c r="E164" s="5">
        <v>1370</v>
      </c>
      <c r="F164" s="5"/>
      <c r="G164">
        <f>YEAR(tbl_transactions[[#This Row],[DATE ]])</f>
        <v>2021</v>
      </c>
      <c r="H164" s="4" t="str">
        <f>TEXT(tbl_transactions[[#This Row],[DATE ]],"MMMM")</f>
        <v>June</v>
      </c>
    </row>
    <row r="165" spans="1:8" x14ac:dyDescent="0.25">
      <c r="A165" s="3">
        <v>44377</v>
      </c>
      <c r="B165" t="s">
        <v>19</v>
      </c>
      <c r="C165" t="s">
        <v>22</v>
      </c>
      <c r="D165" s="4"/>
      <c r="E165" s="5">
        <v>3942</v>
      </c>
      <c r="F165" s="5"/>
      <c r="G165">
        <f>YEAR(tbl_transactions[[#This Row],[DATE ]])</f>
        <v>2021</v>
      </c>
      <c r="H165" s="4" t="str">
        <f>TEXT(tbl_transactions[[#This Row],[DATE ]],"MMMM")</f>
        <v>June</v>
      </c>
    </row>
    <row r="166" spans="1:8" x14ac:dyDescent="0.25">
      <c r="A166" s="3">
        <v>44378</v>
      </c>
      <c r="B166" t="s">
        <v>9</v>
      </c>
      <c r="C166" t="s">
        <v>10</v>
      </c>
      <c r="D166" s="4"/>
      <c r="E166" s="5"/>
      <c r="F166" s="5">
        <v>650</v>
      </c>
      <c r="G166">
        <f>YEAR(tbl_transactions[[#This Row],[DATE ]])</f>
        <v>2021</v>
      </c>
      <c r="H166" s="4" t="str">
        <f>TEXT(tbl_transactions[[#This Row],[DATE ]],"MMMM")</f>
        <v>July</v>
      </c>
    </row>
    <row r="167" spans="1:8" x14ac:dyDescent="0.25">
      <c r="A167" s="3">
        <v>44378</v>
      </c>
      <c r="B167" t="s">
        <v>9</v>
      </c>
      <c r="C167" t="s">
        <v>11</v>
      </c>
      <c r="D167" s="4"/>
      <c r="E167" s="5"/>
      <c r="F167" s="5">
        <v>250</v>
      </c>
      <c r="G167">
        <f>YEAR(tbl_transactions[[#This Row],[DATE ]])</f>
        <v>2021</v>
      </c>
      <c r="H167" s="4" t="str">
        <f>TEXT(tbl_transactions[[#This Row],[DATE ]],"MMMM")</f>
        <v>July</v>
      </c>
    </row>
    <row r="168" spans="1:8" x14ac:dyDescent="0.25">
      <c r="A168" s="3">
        <v>44383</v>
      </c>
      <c r="B168" t="s">
        <v>9</v>
      </c>
      <c r="C168" t="s">
        <v>15</v>
      </c>
      <c r="D168" s="4"/>
      <c r="E168" s="5"/>
      <c r="F168" s="5">
        <v>49</v>
      </c>
      <c r="G168">
        <f>YEAR(tbl_transactions[[#This Row],[DATE ]])</f>
        <v>2021</v>
      </c>
      <c r="H168" s="4" t="str">
        <f>TEXT(tbl_transactions[[#This Row],[DATE ]],"MMMM")</f>
        <v>July</v>
      </c>
    </row>
    <row r="169" spans="1:8" x14ac:dyDescent="0.25">
      <c r="A169" s="3">
        <v>44386</v>
      </c>
      <c r="B169" t="s">
        <v>9</v>
      </c>
      <c r="C169" t="s">
        <v>15</v>
      </c>
      <c r="D169" s="4" t="s">
        <v>17</v>
      </c>
      <c r="E169" s="5"/>
      <c r="F169" s="5">
        <v>28</v>
      </c>
      <c r="G169">
        <f>YEAR(tbl_transactions[[#This Row],[DATE ]])</f>
        <v>2021</v>
      </c>
      <c r="H169" s="4" t="str">
        <f>TEXT(tbl_transactions[[#This Row],[DATE ]],"MMMM")</f>
        <v>July</v>
      </c>
    </row>
    <row r="170" spans="1:8" x14ac:dyDescent="0.25">
      <c r="A170" s="3">
        <v>44387</v>
      </c>
      <c r="B170" t="s">
        <v>9</v>
      </c>
      <c r="C170" t="s">
        <v>12</v>
      </c>
      <c r="D170" s="4"/>
      <c r="E170" s="5"/>
      <c r="F170" s="5">
        <v>51</v>
      </c>
      <c r="G170">
        <f>YEAR(tbl_transactions[[#This Row],[DATE ]])</f>
        <v>2021</v>
      </c>
      <c r="H170" s="4" t="str">
        <f>TEXT(tbl_transactions[[#This Row],[DATE ]],"MMMM")</f>
        <v>July</v>
      </c>
    </row>
    <row r="171" spans="1:8" x14ac:dyDescent="0.25">
      <c r="A171" s="3">
        <v>44387</v>
      </c>
      <c r="B171" t="s">
        <v>9</v>
      </c>
      <c r="C171" t="s">
        <v>23</v>
      </c>
      <c r="D171" s="4"/>
      <c r="E171" s="5"/>
      <c r="F171" s="5">
        <v>202</v>
      </c>
      <c r="G171">
        <f>YEAR(tbl_transactions[[#This Row],[DATE ]])</f>
        <v>2021</v>
      </c>
      <c r="H171" s="4" t="str">
        <f>TEXT(tbl_transactions[[#This Row],[DATE ]],"MMMM")</f>
        <v>July</v>
      </c>
    </row>
    <row r="172" spans="1:8" x14ac:dyDescent="0.25">
      <c r="A172" s="3">
        <v>44388</v>
      </c>
      <c r="B172" t="s">
        <v>9</v>
      </c>
      <c r="C172" t="s">
        <v>13</v>
      </c>
      <c r="D172" s="4" t="s">
        <v>14</v>
      </c>
      <c r="E172" s="5"/>
      <c r="F172" s="5">
        <v>51</v>
      </c>
      <c r="G172">
        <f>YEAR(tbl_transactions[[#This Row],[DATE ]])</f>
        <v>2021</v>
      </c>
      <c r="H172" s="4" t="str">
        <f>TEXT(tbl_transactions[[#This Row],[DATE ]],"MMMM")</f>
        <v>July</v>
      </c>
    </row>
    <row r="173" spans="1:8" x14ac:dyDescent="0.25">
      <c r="A173" s="3">
        <v>44388</v>
      </c>
      <c r="B173" t="s">
        <v>9</v>
      </c>
      <c r="C173" t="s">
        <v>12</v>
      </c>
      <c r="D173" s="4"/>
      <c r="E173" s="5"/>
      <c r="F173" s="5">
        <v>55</v>
      </c>
      <c r="G173">
        <f>YEAR(tbl_transactions[[#This Row],[DATE ]])</f>
        <v>2021</v>
      </c>
      <c r="H173" s="4" t="str">
        <f>TEXT(tbl_transactions[[#This Row],[DATE ]],"MMMM")</f>
        <v>July</v>
      </c>
    </row>
    <row r="174" spans="1:8" x14ac:dyDescent="0.25">
      <c r="A174" s="3">
        <v>44388</v>
      </c>
      <c r="B174" t="s">
        <v>9</v>
      </c>
      <c r="C174" t="s">
        <v>18</v>
      </c>
      <c r="D174" s="4"/>
      <c r="E174" s="5"/>
      <c r="F174" s="5">
        <v>52</v>
      </c>
      <c r="G174">
        <f>YEAR(tbl_transactions[[#This Row],[DATE ]])</f>
        <v>2021</v>
      </c>
      <c r="H174" s="4" t="str">
        <f>TEXT(tbl_transactions[[#This Row],[DATE ]],"MMMM")</f>
        <v>July</v>
      </c>
    </row>
    <row r="175" spans="1:8" x14ac:dyDescent="0.25">
      <c r="A175" s="3">
        <v>44391</v>
      </c>
      <c r="B175" t="s">
        <v>9</v>
      </c>
      <c r="C175" t="s">
        <v>13</v>
      </c>
      <c r="D175" s="4" t="s">
        <v>14</v>
      </c>
      <c r="E175" s="5"/>
      <c r="F175" s="5">
        <v>49</v>
      </c>
      <c r="G175">
        <f>YEAR(tbl_transactions[[#This Row],[DATE ]])</f>
        <v>2021</v>
      </c>
      <c r="H175" s="4" t="str">
        <f>TEXT(tbl_transactions[[#This Row],[DATE ]],"MMMM")</f>
        <v>July</v>
      </c>
    </row>
    <row r="176" spans="1:8" x14ac:dyDescent="0.25">
      <c r="A176" s="3">
        <v>44391</v>
      </c>
      <c r="B176" t="s">
        <v>9</v>
      </c>
      <c r="C176" t="s">
        <v>12</v>
      </c>
      <c r="D176" s="4"/>
      <c r="E176" s="5"/>
      <c r="F176" s="5">
        <v>42</v>
      </c>
      <c r="G176">
        <f>YEAR(tbl_transactions[[#This Row],[DATE ]])</f>
        <v>2021</v>
      </c>
      <c r="H176" s="4" t="str">
        <f>TEXT(tbl_transactions[[#This Row],[DATE ]],"MMMM")</f>
        <v>July</v>
      </c>
    </row>
    <row r="177" spans="1:8" x14ac:dyDescent="0.25">
      <c r="A177" s="3">
        <v>44394</v>
      </c>
      <c r="B177" t="s">
        <v>9</v>
      </c>
      <c r="C177" t="s">
        <v>13</v>
      </c>
      <c r="D177" s="4" t="s">
        <v>14</v>
      </c>
      <c r="E177" s="5"/>
      <c r="F177" s="5">
        <v>45</v>
      </c>
      <c r="G177">
        <f>YEAR(tbl_transactions[[#This Row],[DATE ]])</f>
        <v>2021</v>
      </c>
      <c r="H177" s="4" t="str">
        <f>TEXT(tbl_transactions[[#This Row],[DATE ]],"MMMM")</f>
        <v>July</v>
      </c>
    </row>
    <row r="178" spans="1:8" x14ac:dyDescent="0.25">
      <c r="A178" s="3">
        <v>44397</v>
      </c>
      <c r="B178" t="s">
        <v>9</v>
      </c>
      <c r="C178" t="s">
        <v>12</v>
      </c>
      <c r="D178" s="4"/>
      <c r="E178" s="5"/>
      <c r="F178" s="5">
        <v>46</v>
      </c>
      <c r="G178">
        <f>YEAR(tbl_transactions[[#This Row],[DATE ]])</f>
        <v>2021</v>
      </c>
      <c r="H178" s="4" t="str">
        <f>TEXT(tbl_transactions[[#This Row],[DATE ]],"MMMM")</f>
        <v>July</v>
      </c>
    </row>
    <row r="179" spans="1:8" x14ac:dyDescent="0.25">
      <c r="A179" s="3">
        <v>44398</v>
      </c>
      <c r="B179" t="s">
        <v>9</v>
      </c>
      <c r="C179" t="s">
        <v>12</v>
      </c>
      <c r="D179" s="4"/>
      <c r="E179" s="5"/>
      <c r="F179" s="5">
        <v>31</v>
      </c>
      <c r="G179">
        <f>YEAR(tbl_transactions[[#This Row],[DATE ]])</f>
        <v>2021</v>
      </c>
      <c r="H179" s="4" t="str">
        <f>TEXT(tbl_transactions[[#This Row],[DATE ]],"MMMM")</f>
        <v>July</v>
      </c>
    </row>
    <row r="180" spans="1:8" x14ac:dyDescent="0.25">
      <c r="A180" s="3">
        <v>44398</v>
      </c>
      <c r="B180" t="s">
        <v>9</v>
      </c>
      <c r="C180" t="s">
        <v>12</v>
      </c>
      <c r="D180" s="4"/>
      <c r="E180" s="5"/>
      <c r="F180" s="5">
        <v>53</v>
      </c>
      <c r="G180">
        <f>YEAR(tbl_transactions[[#This Row],[DATE ]])</f>
        <v>2021</v>
      </c>
      <c r="H180" s="4" t="str">
        <f>TEXT(tbl_transactions[[#This Row],[DATE ]],"MMMM")</f>
        <v>July</v>
      </c>
    </row>
    <row r="181" spans="1:8" x14ac:dyDescent="0.25">
      <c r="A181" s="3">
        <v>44398</v>
      </c>
      <c r="B181" t="s">
        <v>9</v>
      </c>
      <c r="C181" t="s">
        <v>18</v>
      </c>
      <c r="D181" s="4"/>
      <c r="E181" s="5"/>
      <c r="F181" s="5">
        <v>60</v>
      </c>
      <c r="G181">
        <f>YEAR(tbl_transactions[[#This Row],[DATE ]])</f>
        <v>2021</v>
      </c>
      <c r="H181" s="4" t="str">
        <f>TEXT(tbl_transactions[[#This Row],[DATE ]],"MMMM")</f>
        <v>July</v>
      </c>
    </row>
    <row r="182" spans="1:8" x14ac:dyDescent="0.25">
      <c r="A182" s="3">
        <v>44399</v>
      </c>
      <c r="B182" t="s">
        <v>9</v>
      </c>
      <c r="C182" t="s">
        <v>12</v>
      </c>
      <c r="D182" s="4"/>
      <c r="E182" s="5"/>
      <c r="F182" s="5">
        <v>38</v>
      </c>
      <c r="G182">
        <f>YEAR(tbl_transactions[[#This Row],[DATE ]])</f>
        <v>2021</v>
      </c>
      <c r="H182" s="4" t="str">
        <f>TEXT(tbl_transactions[[#This Row],[DATE ]],"MMMM")</f>
        <v>July</v>
      </c>
    </row>
    <row r="183" spans="1:8" x14ac:dyDescent="0.25">
      <c r="A183" s="3">
        <v>44403</v>
      </c>
      <c r="B183" t="s">
        <v>9</v>
      </c>
      <c r="C183" t="s">
        <v>12</v>
      </c>
      <c r="D183" s="4"/>
      <c r="E183" s="5"/>
      <c r="F183" s="5">
        <v>68</v>
      </c>
      <c r="G183">
        <f>YEAR(tbl_transactions[[#This Row],[DATE ]])</f>
        <v>2021</v>
      </c>
      <c r="H183" s="4" t="str">
        <f>TEXT(tbl_transactions[[#This Row],[DATE ]],"MMMM")</f>
        <v>July</v>
      </c>
    </row>
    <row r="184" spans="1:8" x14ac:dyDescent="0.25">
      <c r="A184" s="3">
        <v>44403</v>
      </c>
      <c r="B184" t="s">
        <v>9</v>
      </c>
      <c r="C184" t="s">
        <v>12</v>
      </c>
      <c r="D184" s="4"/>
      <c r="E184" s="5"/>
      <c r="F184" s="5">
        <v>43</v>
      </c>
      <c r="G184">
        <f>YEAR(tbl_transactions[[#This Row],[DATE ]])</f>
        <v>2021</v>
      </c>
      <c r="H184" s="4" t="str">
        <f>TEXT(tbl_transactions[[#This Row],[DATE ]],"MMMM")</f>
        <v>July</v>
      </c>
    </row>
    <row r="185" spans="1:8" x14ac:dyDescent="0.25">
      <c r="A185" s="3">
        <v>44404</v>
      </c>
      <c r="B185" t="s">
        <v>9</v>
      </c>
      <c r="C185" t="s">
        <v>13</v>
      </c>
      <c r="D185" s="4" t="s">
        <v>14</v>
      </c>
      <c r="E185" s="5"/>
      <c r="F185" s="5">
        <v>66</v>
      </c>
      <c r="G185">
        <f>YEAR(tbl_transactions[[#This Row],[DATE ]])</f>
        <v>2021</v>
      </c>
      <c r="H185" s="4" t="str">
        <f>TEXT(tbl_transactions[[#This Row],[DATE ]],"MMMM")</f>
        <v>July</v>
      </c>
    </row>
    <row r="186" spans="1:8" x14ac:dyDescent="0.25">
      <c r="A186" s="3">
        <v>44405</v>
      </c>
      <c r="B186" t="s">
        <v>9</v>
      </c>
      <c r="C186" t="s">
        <v>12</v>
      </c>
      <c r="D186" s="4"/>
      <c r="E186" s="5"/>
      <c r="F186" s="5">
        <v>76</v>
      </c>
      <c r="G186">
        <f>YEAR(tbl_transactions[[#This Row],[DATE ]])</f>
        <v>2021</v>
      </c>
      <c r="H186" s="4" t="str">
        <f>TEXT(tbl_transactions[[#This Row],[DATE ]],"MMMM")</f>
        <v>July</v>
      </c>
    </row>
    <row r="187" spans="1:8" x14ac:dyDescent="0.25">
      <c r="A187" s="3">
        <v>44407</v>
      </c>
      <c r="B187" t="s">
        <v>9</v>
      </c>
      <c r="C187" t="s">
        <v>12</v>
      </c>
      <c r="D187" s="4"/>
      <c r="E187" s="5"/>
      <c r="F187" s="5">
        <v>51</v>
      </c>
      <c r="G187">
        <f>YEAR(tbl_transactions[[#This Row],[DATE ]])</f>
        <v>2021</v>
      </c>
      <c r="H187" s="4" t="str">
        <f>TEXT(tbl_transactions[[#This Row],[DATE ]],"MMMM")</f>
        <v>July</v>
      </c>
    </row>
    <row r="188" spans="1:8" x14ac:dyDescent="0.25">
      <c r="A188" s="3">
        <v>44408</v>
      </c>
      <c r="B188" t="s">
        <v>9</v>
      </c>
      <c r="C188" t="s">
        <v>13</v>
      </c>
      <c r="D188" s="4" t="s">
        <v>14</v>
      </c>
      <c r="E188" s="5"/>
      <c r="F188" s="5">
        <v>66</v>
      </c>
      <c r="G188">
        <f>YEAR(tbl_transactions[[#This Row],[DATE ]])</f>
        <v>2021</v>
      </c>
      <c r="H188" s="4" t="str">
        <f>TEXT(tbl_transactions[[#This Row],[DATE ]],"MMMM")</f>
        <v>July</v>
      </c>
    </row>
    <row r="189" spans="1:8" x14ac:dyDescent="0.25">
      <c r="A189" s="3">
        <v>44408</v>
      </c>
      <c r="B189" t="s">
        <v>19</v>
      </c>
      <c r="C189" t="s">
        <v>20</v>
      </c>
      <c r="D189" s="4"/>
      <c r="E189" s="5">
        <v>1508</v>
      </c>
      <c r="F189" s="5"/>
      <c r="G189">
        <f>YEAR(tbl_transactions[[#This Row],[DATE ]])</f>
        <v>2021</v>
      </c>
      <c r="H189" s="4" t="str">
        <f>TEXT(tbl_transactions[[#This Row],[DATE ]],"MMMM")</f>
        <v>July</v>
      </c>
    </row>
    <row r="190" spans="1:8" x14ac:dyDescent="0.25">
      <c r="A190" s="3">
        <v>44408</v>
      </c>
      <c r="B190" t="s">
        <v>19</v>
      </c>
      <c r="C190" t="s">
        <v>21</v>
      </c>
      <c r="D190" s="4"/>
      <c r="E190" s="5">
        <v>1381</v>
      </c>
      <c r="F190" s="5"/>
      <c r="G190">
        <f>YEAR(tbl_transactions[[#This Row],[DATE ]])</f>
        <v>2021</v>
      </c>
      <c r="H190" s="4" t="str">
        <f>TEXT(tbl_transactions[[#This Row],[DATE ]],"MMMM")</f>
        <v>July</v>
      </c>
    </row>
    <row r="191" spans="1:8" x14ac:dyDescent="0.25">
      <c r="A191" s="3">
        <v>44408</v>
      </c>
      <c r="B191" t="s">
        <v>19</v>
      </c>
      <c r="C191" t="s">
        <v>22</v>
      </c>
      <c r="D191" s="4"/>
      <c r="E191" s="5">
        <v>3546</v>
      </c>
      <c r="F191" s="5"/>
      <c r="G191">
        <f>YEAR(tbl_transactions[[#This Row],[DATE ]])</f>
        <v>2021</v>
      </c>
      <c r="H191" s="4" t="str">
        <f>TEXT(tbl_transactions[[#This Row],[DATE ]],"MMMM")</f>
        <v>July</v>
      </c>
    </row>
    <row r="192" spans="1:8" x14ac:dyDescent="0.25">
      <c r="A192" s="3">
        <v>44409</v>
      </c>
      <c r="B192" t="s">
        <v>9</v>
      </c>
      <c r="C192" t="s">
        <v>10</v>
      </c>
      <c r="D192" s="4"/>
      <c r="E192" s="5"/>
      <c r="F192" s="5">
        <v>650</v>
      </c>
      <c r="G192">
        <f>YEAR(tbl_transactions[[#This Row],[DATE ]])</f>
        <v>2021</v>
      </c>
      <c r="H192" s="4" t="str">
        <f>TEXT(tbl_transactions[[#This Row],[DATE ]],"MMMM")</f>
        <v>August</v>
      </c>
    </row>
    <row r="193" spans="1:8" x14ac:dyDescent="0.25">
      <c r="A193" s="3">
        <v>44409</v>
      </c>
      <c r="B193" t="s">
        <v>9</v>
      </c>
      <c r="C193" t="s">
        <v>18</v>
      </c>
      <c r="D193" s="4"/>
      <c r="E193" s="5"/>
      <c r="F193" s="5">
        <v>70</v>
      </c>
      <c r="G193">
        <f>YEAR(tbl_transactions[[#This Row],[DATE ]])</f>
        <v>2021</v>
      </c>
      <c r="H193" s="4" t="str">
        <f>TEXT(tbl_transactions[[#This Row],[DATE ]],"MMMM")</f>
        <v>August</v>
      </c>
    </row>
    <row r="194" spans="1:8" x14ac:dyDescent="0.25">
      <c r="A194" s="3">
        <v>44409</v>
      </c>
      <c r="B194" t="s">
        <v>9</v>
      </c>
      <c r="C194" t="s">
        <v>11</v>
      </c>
      <c r="D194" s="4"/>
      <c r="E194" s="5"/>
      <c r="F194" s="5">
        <v>250</v>
      </c>
      <c r="G194">
        <f>YEAR(tbl_transactions[[#This Row],[DATE ]])</f>
        <v>2021</v>
      </c>
      <c r="H194" s="4" t="str">
        <f>TEXT(tbl_transactions[[#This Row],[DATE ]],"MMMM")</f>
        <v>August</v>
      </c>
    </row>
    <row r="195" spans="1:8" x14ac:dyDescent="0.25">
      <c r="A195" s="3">
        <v>44411</v>
      </c>
      <c r="B195" t="s">
        <v>9</v>
      </c>
      <c r="C195" t="s">
        <v>12</v>
      </c>
      <c r="D195" s="4"/>
      <c r="E195" s="5"/>
      <c r="F195" s="5">
        <v>47</v>
      </c>
      <c r="G195">
        <f>YEAR(tbl_transactions[[#This Row],[DATE ]])</f>
        <v>2021</v>
      </c>
      <c r="H195" s="4" t="str">
        <f>TEXT(tbl_transactions[[#This Row],[DATE ]],"MMMM")</f>
        <v>August</v>
      </c>
    </row>
    <row r="196" spans="1:8" x14ac:dyDescent="0.25">
      <c r="A196" s="3">
        <v>44412</v>
      </c>
      <c r="B196" t="s">
        <v>9</v>
      </c>
      <c r="C196" t="s">
        <v>12</v>
      </c>
      <c r="D196" s="4"/>
      <c r="E196" s="5"/>
      <c r="F196" s="5">
        <v>80</v>
      </c>
      <c r="G196">
        <f>YEAR(tbl_transactions[[#This Row],[DATE ]])</f>
        <v>2021</v>
      </c>
      <c r="H196" s="4" t="str">
        <f>TEXT(tbl_transactions[[#This Row],[DATE ]],"MMMM")</f>
        <v>August</v>
      </c>
    </row>
    <row r="197" spans="1:8" x14ac:dyDescent="0.25">
      <c r="A197" s="3">
        <v>44412</v>
      </c>
      <c r="B197" t="s">
        <v>9</v>
      </c>
      <c r="C197" t="s">
        <v>12</v>
      </c>
      <c r="D197" s="4"/>
      <c r="E197" s="5"/>
      <c r="F197" s="5">
        <v>42</v>
      </c>
      <c r="G197">
        <f>YEAR(tbl_transactions[[#This Row],[DATE ]])</f>
        <v>2021</v>
      </c>
      <c r="H197" s="4" t="str">
        <f>TEXT(tbl_transactions[[#This Row],[DATE ]],"MMMM")</f>
        <v>August</v>
      </c>
    </row>
    <row r="198" spans="1:8" x14ac:dyDescent="0.25">
      <c r="A198" s="3">
        <v>44413</v>
      </c>
      <c r="B198" t="s">
        <v>9</v>
      </c>
      <c r="C198" t="s">
        <v>12</v>
      </c>
      <c r="D198" s="4"/>
      <c r="E198" s="5"/>
      <c r="F198" s="5">
        <v>37</v>
      </c>
      <c r="G198">
        <f>YEAR(tbl_transactions[[#This Row],[DATE ]])</f>
        <v>2021</v>
      </c>
      <c r="H198" s="4" t="str">
        <f>TEXT(tbl_transactions[[#This Row],[DATE ]],"MMMM")</f>
        <v>August</v>
      </c>
    </row>
    <row r="199" spans="1:8" x14ac:dyDescent="0.25">
      <c r="A199" s="3">
        <v>44414</v>
      </c>
      <c r="B199" t="s">
        <v>9</v>
      </c>
      <c r="C199" t="s">
        <v>15</v>
      </c>
      <c r="D199" s="4"/>
      <c r="E199" s="5"/>
      <c r="F199" s="5">
        <v>51</v>
      </c>
      <c r="G199">
        <f>YEAR(tbl_transactions[[#This Row],[DATE ]])</f>
        <v>2021</v>
      </c>
      <c r="H199" s="4" t="str">
        <f>TEXT(tbl_transactions[[#This Row],[DATE ]],"MMMM")</f>
        <v>August</v>
      </c>
    </row>
    <row r="200" spans="1:8" x14ac:dyDescent="0.25">
      <c r="A200" s="3">
        <v>44415</v>
      </c>
      <c r="B200" t="s">
        <v>9</v>
      </c>
      <c r="C200" t="s">
        <v>12</v>
      </c>
      <c r="D200" s="4"/>
      <c r="E200" s="5"/>
      <c r="F200" s="5">
        <v>37</v>
      </c>
      <c r="G200">
        <f>YEAR(tbl_transactions[[#This Row],[DATE ]])</f>
        <v>2021</v>
      </c>
      <c r="H200" s="4" t="str">
        <f>TEXT(tbl_transactions[[#This Row],[DATE ]],"MMMM")</f>
        <v>August</v>
      </c>
    </row>
    <row r="201" spans="1:8" x14ac:dyDescent="0.25">
      <c r="A201" s="3">
        <v>44417</v>
      </c>
      <c r="B201" t="s">
        <v>9</v>
      </c>
      <c r="C201" t="s">
        <v>15</v>
      </c>
      <c r="D201" s="4" t="s">
        <v>17</v>
      </c>
      <c r="E201" s="5"/>
      <c r="F201" s="5">
        <v>26</v>
      </c>
      <c r="G201">
        <f>YEAR(tbl_transactions[[#This Row],[DATE ]])</f>
        <v>2021</v>
      </c>
      <c r="H201" s="4" t="str">
        <f>TEXT(tbl_transactions[[#This Row],[DATE ]],"MMMM")</f>
        <v>August</v>
      </c>
    </row>
    <row r="202" spans="1:8" x14ac:dyDescent="0.25">
      <c r="A202" s="3">
        <v>44422</v>
      </c>
      <c r="B202" t="s">
        <v>9</v>
      </c>
      <c r="C202" t="s">
        <v>12</v>
      </c>
      <c r="D202" s="4"/>
      <c r="E202" s="5"/>
      <c r="F202" s="5">
        <v>48</v>
      </c>
      <c r="G202">
        <f>YEAR(tbl_transactions[[#This Row],[DATE ]])</f>
        <v>2021</v>
      </c>
      <c r="H202" s="4" t="str">
        <f>TEXT(tbl_transactions[[#This Row],[DATE ]],"MMMM")</f>
        <v>August</v>
      </c>
    </row>
    <row r="203" spans="1:8" x14ac:dyDescent="0.25">
      <c r="A203" s="3">
        <v>44423</v>
      </c>
      <c r="B203" t="s">
        <v>9</v>
      </c>
      <c r="C203" t="s">
        <v>12</v>
      </c>
      <c r="D203" s="4"/>
      <c r="E203" s="5"/>
      <c r="F203" s="5">
        <v>47</v>
      </c>
      <c r="G203">
        <f>YEAR(tbl_transactions[[#This Row],[DATE ]])</f>
        <v>2021</v>
      </c>
      <c r="H203" s="4" t="str">
        <f>TEXT(tbl_transactions[[#This Row],[DATE ]],"MMMM")</f>
        <v>August</v>
      </c>
    </row>
    <row r="204" spans="1:8" x14ac:dyDescent="0.25">
      <c r="A204" s="3">
        <v>44424</v>
      </c>
      <c r="B204" t="s">
        <v>9</v>
      </c>
      <c r="C204" t="s">
        <v>12</v>
      </c>
      <c r="D204" s="4"/>
      <c r="E204" s="5"/>
      <c r="F204" s="5">
        <v>80</v>
      </c>
      <c r="G204">
        <f>YEAR(tbl_transactions[[#This Row],[DATE ]])</f>
        <v>2021</v>
      </c>
      <c r="H204" s="4" t="str">
        <f>TEXT(tbl_transactions[[#This Row],[DATE ]],"MMMM")</f>
        <v>August</v>
      </c>
    </row>
    <row r="205" spans="1:8" x14ac:dyDescent="0.25">
      <c r="A205" s="3">
        <v>44427</v>
      </c>
      <c r="B205" t="s">
        <v>9</v>
      </c>
      <c r="C205" t="s">
        <v>12</v>
      </c>
      <c r="D205" s="4"/>
      <c r="E205" s="5"/>
      <c r="F205" s="5">
        <v>45</v>
      </c>
      <c r="G205">
        <f>YEAR(tbl_transactions[[#This Row],[DATE ]])</f>
        <v>2021</v>
      </c>
      <c r="H205" s="4" t="str">
        <f>TEXT(tbl_transactions[[#This Row],[DATE ]],"MMMM")</f>
        <v>August</v>
      </c>
    </row>
    <row r="206" spans="1:8" x14ac:dyDescent="0.25">
      <c r="A206" s="3">
        <v>44427</v>
      </c>
      <c r="B206" t="s">
        <v>9</v>
      </c>
      <c r="C206" t="s">
        <v>12</v>
      </c>
      <c r="D206" s="4"/>
      <c r="E206" s="5"/>
      <c r="F206" s="5">
        <v>30</v>
      </c>
      <c r="G206">
        <f>YEAR(tbl_transactions[[#This Row],[DATE ]])</f>
        <v>2021</v>
      </c>
      <c r="H206" s="4" t="str">
        <f>TEXT(tbl_transactions[[#This Row],[DATE ]],"MMMM")</f>
        <v>August</v>
      </c>
    </row>
    <row r="207" spans="1:8" x14ac:dyDescent="0.25">
      <c r="A207" s="3">
        <v>44429</v>
      </c>
      <c r="B207" t="s">
        <v>9</v>
      </c>
      <c r="C207" t="s">
        <v>18</v>
      </c>
      <c r="D207" s="4"/>
      <c r="E207" s="5"/>
      <c r="F207" s="5">
        <v>65</v>
      </c>
      <c r="G207">
        <f>YEAR(tbl_transactions[[#This Row],[DATE ]])</f>
        <v>2021</v>
      </c>
      <c r="H207" s="4" t="str">
        <f>TEXT(tbl_transactions[[#This Row],[DATE ]],"MMMM")</f>
        <v>August</v>
      </c>
    </row>
    <row r="208" spans="1:8" x14ac:dyDescent="0.25">
      <c r="A208" s="3">
        <v>44432</v>
      </c>
      <c r="B208" t="s">
        <v>9</v>
      </c>
      <c r="C208" t="s">
        <v>18</v>
      </c>
      <c r="D208" s="4"/>
      <c r="E208" s="5"/>
      <c r="F208" s="5">
        <v>28</v>
      </c>
      <c r="G208">
        <f>YEAR(tbl_transactions[[#This Row],[DATE ]])</f>
        <v>2021</v>
      </c>
      <c r="H208" s="4" t="str">
        <f>TEXT(tbl_transactions[[#This Row],[DATE ]],"MMMM")</f>
        <v>August</v>
      </c>
    </row>
    <row r="209" spans="1:8" x14ac:dyDescent="0.25">
      <c r="A209" s="3">
        <v>44433</v>
      </c>
      <c r="B209" t="s">
        <v>9</v>
      </c>
      <c r="C209" t="s">
        <v>12</v>
      </c>
      <c r="D209" s="4"/>
      <c r="E209" s="5"/>
      <c r="F209" s="5">
        <v>39</v>
      </c>
      <c r="G209">
        <f>YEAR(tbl_transactions[[#This Row],[DATE ]])</f>
        <v>2021</v>
      </c>
      <c r="H209" s="4" t="str">
        <f>TEXT(tbl_transactions[[#This Row],[DATE ]],"MMMM")</f>
        <v>August</v>
      </c>
    </row>
    <row r="210" spans="1:8" x14ac:dyDescent="0.25">
      <c r="A210" s="3">
        <v>44439</v>
      </c>
      <c r="B210" t="s">
        <v>9</v>
      </c>
      <c r="C210" t="s">
        <v>12</v>
      </c>
      <c r="D210" s="4"/>
      <c r="E210" s="5"/>
      <c r="F210" s="5">
        <v>65</v>
      </c>
      <c r="G210">
        <f>YEAR(tbl_transactions[[#This Row],[DATE ]])</f>
        <v>2021</v>
      </c>
      <c r="H210" s="4" t="str">
        <f>TEXT(tbl_transactions[[#This Row],[DATE ]],"MMMM")</f>
        <v>August</v>
      </c>
    </row>
    <row r="211" spans="1:8" x14ac:dyDescent="0.25">
      <c r="A211" s="3">
        <v>44439</v>
      </c>
      <c r="B211" t="s">
        <v>19</v>
      </c>
      <c r="C211" t="s">
        <v>20</v>
      </c>
      <c r="D211" s="4"/>
      <c r="E211" s="5">
        <v>1717</v>
      </c>
      <c r="F211" s="5"/>
      <c r="G211">
        <f>YEAR(tbl_transactions[[#This Row],[DATE ]])</f>
        <v>2021</v>
      </c>
      <c r="H211" s="4" t="str">
        <f>TEXT(tbl_transactions[[#This Row],[DATE ]],"MMMM")</f>
        <v>August</v>
      </c>
    </row>
    <row r="212" spans="1:8" x14ac:dyDescent="0.25">
      <c r="A212" s="3">
        <v>44439</v>
      </c>
      <c r="B212" t="s">
        <v>19</v>
      </c>
      <c r="C212" t="s">
        <v>21</v>
      </c>
      <c r="D212" s="4"/>
      <c r="E212" s="5">
        <v>1415</v>
      </c>
      <c r="F212" s="5"/>
      <c r="G212">
        <f>YEAR(tbl_transactions[[#This Row],[DATE ]])</f>
        <v>2021</v>
      </c>
      <c r="H212" s="4" t="str">
        <f>TEXT(tbl_transactions[[#This Row],[DATE ]],"MMMM")</f>
        <v>August</v>
      </c>
    </row>
    <row r="213" spans="1:8" x14ac:dyDescent="0.25">
      <c r="A213" s="3">
        <v>44439</v>
      </c>
      <c r="B213" t="s">
        <v>19</v>
      </c>
      <c r="C213" t="s">
        <v>22</v>
      </c>
      <c r="D213" s="4"/>
      <c r="E213" s="5">
        <v>3977</v>
      </c>
      <c r="F213" s="5"/>
      <c r="G213">
        <f>YEAR(tbl_transactions[[#This Row],[DATE ]])</f>
        <v>2021</v>
      </c>
      <c r="H213" s="4" t="str">
        <f>TEXT(tbl_transactions[[#This Row],[DATE ]],"MMMM")</f>
        <v>August</v>
      </c>
    </row>
    <row r="214" spans="1:8" x14ac:dyDescent="0.25">
      <c r="A214" s="3">
        <v>44440</v>
      </c>
      <c r="B214" t="s">
        <v>9</v>
      </c>
      <c r="C214" t="s">
        <v>10</v>
      </c>
      <c r="D214" s="4"/>
      <c r="E214" s="5"/>
      <c r="F214" s="5">
        <v>650</v>
      </c>
      <c r="G214">
        <f>YEAR(tbl_transactions[[#This Row],[DATE ]])</f>
        <v>2021</v>
      </c>
      <c r="H214" s="4" t="str">
        <f>TEXT(tbl_transactions[[#This Row],[DATE ]],"MMMM")</f>
        <v>September</v>
      </c>
    </row>
    <row r="215" spans="1:8" x14ac:dyDescent="0.25">
      <c r="A215" s="3">
        <v>44440</v>
      </c>
      <c r="B215" t="s">
        <v>9</v>
      </c>
      <c r="C215" t="s">
        <v>11</v>
      </c>
      <c r="D215" s="4"/>
      <c r="E215" s="5"/>
      <c r="F215" s="5">
        <v>250</v>
      </c>
      <c r="G215">
        <f>YEAR(tbl_transactions[[#This Row],[DATE ]])</f>
        <v>2021</v>
      </c>
      <c r="H215" s="4" t="str">
        <f>TEXT(tbl_transactions[[#This Row],[DATE ]],"MMMM")</f>
        <v>September</v>
      </c>
    </row>
    <row r="216" spans="1:8" x14ac:dyDescent="0.25">
      <c r="A216" s="3">
        <v>44441</v>
      </c>
      <c r="B216" t="s">
        <v>9</v>
      </c>
      <c r="C216" t="s">
        <v>13</v>
      </c>
      <c r="D216" s="4" t="s">
        <v>14</v>
      </c>
      <c r="E216" s="5"/>
      <c r="F216" s="5">
        <v>80</v>
      </c>
      <c r="G216">
        <f>YEAR(tbl_transactions[[#This Row],[DATE ]])</f>
        <v>2021</v>
      </c>
      <c r="H216" s="4" t="str">
        <f>TEXT(tbl_transactions[[#This Row],[DATE ]],"MMMM")</f>
        <v>September</v>
      </c>
    </row>
    <row r="217" spans="1:8" x14ac:dyDescent="0.25">
      <c r="A217" s="3">
        <v>44445</v>
      </c>
      <c r="B217" t="s">
        <v>9</v>
      </c>
      <c r="C217" t="s">
        <v>15</v>
      </c>
      <c r="D217" s="4"/>
      <c r="E217" s="5"/>
      <c r="F217" s="5">
        <v>78</v>
      </c>
      <c r="G217">
        <f>YEAR(tbl_transactions[[#This Row],[DATE ]])</f>
        <v>2021</v>
      </c>
      <c r="H217" s="4" t="str">
        <f>TEXT(tbl_transactions[[#This Row],[DATE ]],"MMMM")</f>
        <v>September</v>
      </c>
    </row>
    <row r="218" spans="1:8" x14ac:dyDescent="0.25">
      <c r="A218" s="3">
        <v>44446</v>
      </c>
      <c r="B218" t="s">
        <v>9</v>
      </c>
      <c r="C218" t="s">
        <v>12</v>
      </c>
      <c r="D218" s="4"/>
      <c r="E218" s="5"/>
      <c r="F218" s="5">
        <v>51</v>
      </c>
      <c r="G218">
        <f>YEAR(tbl_transactions[[#This Row],[DATE ]])</f>
        <v>2021</v>
      </c>
      <c r="H218" s="4" t="str">
        <f>TEXT(tbl_transactions[[#This Row],[DATE ]],"MMMM")</f>
        <v>September</v>
      </c>
    </row>
    <row r="219" spans="1:8" x14ac:dyDescent="0.25">
      <c r="A219" s="3">
        <v>44448</v>
      </c>
      <c r="B219" t="s">
        <v>9</v>
      </c>
      <c r="C219" t="s">
        <v>15</v>
      </c>
      <c r="D219" s="4" t="s">
        <v>17</v>
      </c>
      <c r="E219" s="5"/>
      <c r="F219" s="5">
        <v>29</v>
      </c>
      <c r="G219">
        <f>YEAR(tbl_transactions[[#This Row],[DATE ]])</f>
        <v>2021</v>
      </c>
      <c r="H219" s="4" t="str">
        <f>TEXT(tbl_transactions[[#This Row],[DATE ]],"MMMM")</f>
        <v>September</v>
      </c>
    </row>
    <row r="220" spans="1:8" x14ac:dyDescent="0.25">
      <c r="A220" s="3">
        <v>44449</v>
      </c>
      <c r="B220" t="s">
        <v>9</v>
      </c>
      <c r="C220" t="s">
        <v>13</v>
      </c>
      <c r="D220" s="4" t="s">
        <v>14</v>
      </c>
      <c r="E220" s="5"/>
      <c r="F220" s="5">
        <v>54</v>
      </c>
      <c r="G220">
        <f>YEAR(tbl_transactions[[#This Row],[DATE ]])</f>
        <v>2021</v>
      </c>
      <c r="H220" s="4" t="str">
        <f>TEXT(tbl_transactions[[#This Row],[DATE ]],"MMMM")</f>
        <v>September</v>
      </c>
    </row>
    <row r="221" spans="1:8" x14ac:dyDescent="0.25">
      <c r="A221" s="3">
        <v>44450</v>
      </c>
      <c r="B221" t="s">
        <v>9</v>
      </c>
      <c r="C221" t="s">
        <v>12</v>
      </c>
      <c r="D221" s="4"/>
      <c r="E221" s="5"/>
      <c r="F221" s="5">
        <v>33</v>
      </c>
      <c r="G221">
        <f>YEAR(tbl_transactions[[#This Row],[DATE ]])</f>
        <v>2021</v>
      </c>
      <c r="H221" s="4" t="str">
        <f>TEXT(tbl_transactions[[#This Row],[DATE ]],"MMMM")</f>
        <v>September</v>
      </c>
    </row>
    <row r="222" spans="1:8" x14ac:dyDescent="0.25">
      <c r="A222" s="3">
        <v>44451</v>
      </c>
      <c r="B222" t="s">
        <v>9</v>
      </c>
      <c r="C222" t="s">
        <v>18</v>
      </c>
      <c r="D222" s="4"/>
      <c r="E222" s="5"/>
      <c r="F222" s="5">
        <v>38</v>
      </c>
      <c r="G222">
        <f>YEAR(tbl_transactions[[#This Row],[DATE ]])</f>
        <v>2021</v>
      </c>
      <c r="H222" s="4" t="str">
        <f>TEXT(tbl_transactions[[#This Row],[DATE ]],"MMMM")</f>
        <v>September</v>
      </c>
    </row>
    <row r="223" spans="1:8" x14ac:dyDescent="0.25">
      <c r="A223" s="3">
        <v>44454</v>
      </c>
      <c r="B223" t="s">
        <v>9</v>
      </c>
      <c r="C223" t="s">
        <v>18</v>
      </c>
      <c r="D223" s="4"/>
      <c r="E223" s="5"/>
      <c r="F223" s="5">
        <v>28</v>
      </c>
      <c r="G223">
        <f>YEAR(tbl_transactions[[#This Row],[DATE ]])</f>
        <v>2021</v>
      </c>
      <c r="H223" s="4" t="str">
        <f>TEXT(tbl_transactions[[#This Row],[DATE ]],"MMMM")</f>
        <v>September</v>
      </c>
    </row>
    <row r="224" spans="1:8" x14ac:dyDescent="0.25">
      <c r="A224" s="3">
        <v>44457</v>
      </c>
      <c r="B224" t="s">
        <v>9</v>
      </c>
      <c r="C224" t="s">
        <v>12</v>
      </c>
      <c r="D224" s="4"/>
      <c r="E224" s="5"/>
      <c r="F224" s="5">
        <v>30</v>
      </c>
      <c r="G224">
        <f>YEAR(tbl_transactions[[#This Row],[DATE ]])</f>
        <v>2021</v>
      </c>
      <c r="H224" s="4" t="str">
        <f>TEXT(tbl_transactions[[#This Row],[DATE ]],"MMMM")</f>
        <v>September</v>
      </c>
    </row>
    <row r="225" spans="1:8" x14ac:dyDescent="0.25">
      <c r="A225" s="3">
        <v>44458</v>
      </c>
      <c r="B225" t="s">
        <v>9</v>
      </c>
      <c r="C225" t="s">
        <v>12</v>
      </c>
      <c r="D225" s="4"/>
      <c r="E225" s="5"/>
      <c r="F225" s="5">
        <v>36</v>
      </c>
      <c r="G225">
        <f>YEAR(tbl_transactions[[#This Row],[DATE ]])</f>
        <v>2021</v>
      </c>
      <c r="H225" s="4" t="str">
        <f>TEXT(tbl_transactions[[#This Row],[DATE ]],"MMMM")</f>
        <v>September</v>
      </c>
    </row>
    <row r="226" spans="1:8" x14ac:dyDescent="0.25">
      <c r="A226" s="3">
        <v>44460</v>
      </c>
      <c r="B226" t="s">
        <v>9</v>
      </c>
      <c r="C226" t="s">
        <v>12</v>
      </c>
      <c r="D226" s="4"/>
      <c r="E226" s="5"/>
      <c r="F226" s="5">
        <v>65</v>
      </c>
      <c r="G226">
        <f>YEAR(tbl_transactions[[#This Row],[DATE ]])</f>
        <v>2021</v>
      </c>
      <c r="H226" s="4" t="str">
        <f>TEXT(tbl_transactions[[#This Row],[DATE ]],"MMMM")</f>
        <v>September</v>
      </c>
    </row>
    <row r="227" spans="1:8" x14ac:dyDescent="0.25">
      <c r="A227" s="3">
        <v>44462</v>
      </c>
      <c r="B227" t="s">
        <v>9</v>
      </c>
      <c r="C227" t="s">
        <v>12</v>
      </c>
      <c r="D227" s="4"/>
      <c r="E227" s="5"/>
      <c r="F227" s="5">
        <v>67</v>
      </c>
      <c r="G227">
        <f>YEAR(tbl_transactions[[#This Row],[DATE ]])</f>
        <v>2021</v>
      </c>
      <c r="H227" s="4" t="str">
        <f>TEXT(tbl_transactions[[#This Row],[DATE ]],"MMMM")</f>
        <v>September</v>
      </c>
    </row>
    <row r="228" spans="1:8" x14ac:dyDescent="0.25">
      <c r="A228" s="3">
        <v>44463</v>
      </c>
      <c r="B228" t="s">
        <v>9</v>
      </c>
      <c r="C228" t="s">
        <v>12</v>
      </c>
      <c r="D228" s="4"/>
      <c r="E228" s="5"/>
      <c r="F228" s="5">
        <v>43</v>
      </c>
      <c r="G228">
        <f>YEAR(tbl_transactions[[#This Row],[DATE ]])</f>
        <v>2021</v>
      </c>
      <c r="H228" s="4" t="str">
        <f>TEXT(tbl_transactions[[#This Row],[DATE ]],"MMMM")</f>
        <v>September</v>
      </c>
    </row>
    <row r="229" spans="1:8" x14ac:dyDescent="0.25">
      <c r="A229" s="3">
        <v>44463</v>
      </c>
      <c r="B229" t="s">
        <v>9</v>
      </c>
      <c r="C229" t="s">
        <v>23</v>
      </c>
      <c r="D229" s="4"/>
      <c r="E229" s="5"/>
      <c r="F229" s="5">
        <v>340</v>
      </c>
      <c r="G229">
        <f>YEAR(tbl_transactions[[#This Row],[DATE ]])</f>
        <v>2021</v>
      </c>
      <c r="H229" s="4" t="str">
        <f>TEXT(tbl_transactions[[#This Row],[DATE ]],"MMMM")</f>
        <v>September</v>
      </c>
    </row>
    <row r="230" spans="1:8" x14ac:dyDescent="0.25">
      <c r="A230" s="3">
        <v>44466</v>
      </c>
      <c r="B230" t="s">
        <v>9</v>
      </c>
      <c r="C230" t="s">
        <v>12</v>
      </c>
      <c r="D230" s="4"/>
      <c r="E230" s="5"/>
      <c r="F230" s="5">
        <v>41</v>
      </c>
      <c r="G230">
        <f>YEAR(tbl_transactions[[#This Row],[DATE ]])</f>
        <v>2021</v>
      </c>
      <c r="H230" s="4" t="str">
        <f>TEXT(tbl_transactions[[#This Row],[DATE ]],"MMMM")</f>
        <v>September</v>
      </c>
    </row>
    <row r="231" spans="1:8" x14ac:dyDescent="0.25">
      <c r="A231" s="3">
        <v>44467</v>
      </c>
      <c r="B231" t="s">
        <v>9</v>
      </c>
      <c r="C231" t="s">
        <v>12</v>
      </c>
      <c r="D231" s="4"/>
      <c r="E231" s="5"/>
      <c r="F231" s="5">
        <v>60</v>
      </c>
      <c r="G231">
        <f>YEAR(tbl_transactions[[#This Row],[DATE ]])</f>
        <v>2021</v>
      </c>
      <c r="H231" s="4" t="str">
        <f>TEXT(tbl_transactions[[#This Row],[DATE ]],"MMMM")</f>
        <v>September</v>
      </c>
    </row>
    <row r="232" spans="1:8" x14ac:dyDescent="0.25">
      <c r="A232" s="3">
        <v>44469</v>
      </c>
      <c r="B232" t="s">
        <v>19</v>
      </c>
      <c r="C232" t="s">
        <v>20</v>
      </c>
      <c r="D232" s="4"/>
      <c r="E232" s="5">
        <v>1591</v>
      </c>
      <c r="F232" s="5"/>
      <c r="G232">
        <f>YEAR(tbl_transactions[[#This Row],[DATE ]])</f>
        <v>2021</v>
      </c>
      <c r="H232" s="4" t="str">
        <f>TEXT(tbl_transactions[[#This Row],[DATE ]],"MMMM")</f>
        <v>September</v>
      </c>
    </row>
    <row r="233" spans="1:8" x14ac:dyDescent="0.25">
      <c r="A233" s="3">
        <v>44469</v>
      </c>
      <c r="B233" t="s">
        <v>19</v>
      </c>
      <c r="C233" t="s">
        <v>21</v>
      </c>
      <c r="D233" s="4"/>
      <c r="E233" s="5">
        <v>1363</v>
      </c>
      <c r="F233" s="5"/>
      <c r="G233">
        <f>YEAR(tbl_transactions[[#This Row],[DATE ]])</f>
        <v>2021</v>
      </c>
      <c r="H233" s="4" t="str">
        <f>TEXT(tbl_transactions[[#This Row],[DATE ]],"MMMM")</f>
        <v>September</v>
      </c>
    </row>
    <row r="234" spans="1:8" x14ac:dyDescent="0.25">
      <c r="A234" s="3">
        <v>44469</v>
      </c>
      <c r="B234" t="s">
        <v>19</v>
      </c>
      <c r="C234" t="s">
        <v>22</v>
      </c>
      <c r="D234" s="4"/>
      <c r="E234" s="5">
        <v>3972</v>
      </c>
      <c r="F234" s="5"/>
      <c r="G234">
        <f>YEAR(tbl_transactions[[#This Row],[DATE ]])</f>
        <v>2021</v>
      </c>
      <c r="H234" s="4" t="str">
        <f>TEXT(tbl_transactions[[#This Row],[DATE ]],"MMMM")</f>
        <v>September</v>
      </c>
    </row>
    <row r="235" spans="1:8" x14ac:dyDescent="0.25">
      <c r="A235" s="3">
        <v>44470</v>
      </c>
      <c r="B235" t="s">
        <v>9</v>
      </c>
      <c r="C235" t="s">
        <v>10</v>
      </c>
      <c r="D235" s="4"/>
      <c r="E235" s="5"/>
      <c r="F235" s="5">
        <v>650</v>
      </c>
      <c r="G235">
        <f>YEAR(tbl_transactions[[#This Row],[DATE ]])</f>
        <v>2021</v>
      </c>
      <c r="H235" s="4" t="str">
        <f>TEXT(tbl_transactions[[#This Row],[DATE ]],"MMMM")</f>
        <v>October</v>
      </c>
    </row>
    <row r="236" spans="1:8" x14ac:dyDescent="0.25">
      <c r="A236" s="3">
        <v>44470</v>
      </c>
      <c r="B236" t="s">
        <v>9</v>
      </c>
      <c r="C236" t="s">
        <v>13</v>
      </c>
      <c r="D236" s="4" t="s">
        <v>14</v>
      </c>
      <c r="E236" s="5"/>
      <c r="F236" s="5">
        <v>62</v>
      </c>
      <c r="G236">
        <f>YEAR(tbl_transactions[[#This Row],[DATE ]])</f>
        <v>2021</v>
      </c>
      <c r="H236" s="4" t="str">
        <f>TEXT(tbl_transactions[[#This Row],[DATE ]],"MMMM")</f>
        <v>October</v>
      </c>
    </row>
    <row r="237" spans="1:8" x14ac:dyDescent="0.25">
      <c r="A237" s="3">
        <v>44470</v>
      </c>
      <c r="B237" t="s">
        <v>9</v>
      </c>
      <c r="C237" t="s">
        <v>13</v>
      </c>
      <c r="D237" s="4" t="s">
        <v>14</v>
      </c>
      <c r="E237" s="5"/>
      <c r="F237" s="5">
        <v>67</v>
      </c>
      <c r="G237">
        <f>YEAR(tbl_transactions[[#This Row],[DATE ]])</f>
        <v>2021</v>
      </c>
      <c r="H237" s="4" t="str">
        <f>TEXT(tbl_transactions[[#This Row],[DATE ]],"MMMM")</f>
        <v>October</v>
      </c>
    </row>
    <row r="238" spans="1:8" x14ac:dyDescent="0.25">
      <c r="A238" s="3">
        <v>44470</v>
      </c>
      <c r="B238" t="s">
        <v>9</v>
      </c>
      <c r="C238" t="s">
        <v>12</v>
      </c>
      <c r="D238" s="4"/>
      <c r="E238" s="5"/>
      <c r="F238" s="5">
        <v>51</v>
      </c>
      <c r="G238">
        <f>YEAR(tbl_transactions[[#This Row],[DATE ]])</f>
        <v>2021</v>
      </c>
      <c r="H238" s="4" t="str">
        <f>TEXT(tbl_transactions[[#This Row],[DATE ]],"MMMM")</f>
        <v>October</v>
      </c>
    </row>
    <row r="239" spans="1:8" x14ac:dyDescent="0.25">
      <c r="A239" s="3">
        <v>44470</v>
      </c>
      <c r="B239" t="s">
        <v>9</v>
      </c>
      <c r="C239" t="s">
        <v>11</v>
      </c>
      <c r="D239" s="4"/>
      <c r="E239" s="5"/>
      <c r="F239" s="5">
        <v>250</v>
      </c>
      <c r="G239">
        <f>YEAR(tbl_transactions[[#This Row],[DATE ]])</f>
        <v>2021</v>
      </c>
      <c r="H239" s="4" t="str">
        <f>TEXT(tbl_transactions[[#This Row],[DATE ]],"MMMM")</f>
        <v>October</v>
      </c>
    </row>
    <row r="240" spans="1:8" x14ac:dyDescent="0.25">
      <c r="A240" s="3">
        <v>44473</v>
      </c>
      <c r="B240" t="s">
        <v>9</v>
      </c>
      <c r="C240" t="s">
        <v>12</v>
      </c>
      <c r="D240" s="4"/>
      <c r="E240" s="5"/>
      <c r="F240" s="5">
        <v>32</v>
      </c>
      <c r="G240">
        <f>YEAR(tbl_transactions[[#This Row],[DATE ]])</f>
        <v>2021</v>
      </c>
      <c r="H240" s="4" t="str">
        <f>TEXT(tbl_transactions[[#This Row],[DATE ]],"MMMM")</f>
        <v>October</v>
      </c>
    </row>
    <row r="241" spans="1:8" x14ac:dyDescent="0.25">
      <c r="A241" s="3">
        <v>44475</v>
      </c>
      <c r="B241" t="s">
        <v>9</v>
      </c>
      <c r="C241" t="s">
        <v>15</v>
      </c>
      <c r="D241" s="4"/>
      <c r="E241" s="5"/>
      <c r="F241" s="5">
        <v>81</v>
      </c>
      <c r="G241">
        <f>YEAR(tbl_transactions[[#This Row],[DATE ]])</f>
        <v>2021</v>
      </c>
      <c r="H241" s="4" t="str">
        <f>TEXT(tbl_transactions[[#This Row],[DATE ]],"MMMM")</f>
        <v>October</v>
      </c>
    </row>
    <row r="242" spans="1:8" x14ac:dyDescent="0.25">
      <c r="A242" s="3">
        <v>44476</v>
      </c>
      <c r="B242" t="s">
        <v>9</v>
      </c>
      <c r="C242" t="s">
        <v>12</v>
      </c>
      <c r="D242" s="4"/>
      <c r="E242" s="5"/>
      <c r="F242" s="5">
        <v>50</v>
      </c>
      <c r="G242">
        <f>YEAR(tbl_transactions[[#This Row],[DATE ]])</f>
        <v>2021</v>
      </c>
      <c r="H242" s="4" t="str">
        <f>TEXT(tbl_transactions[[#This Row],[DATE ]],"MMMM")</f>
        <v>October</v>
      </c>
    </row>
    <row r="243" spans="1:8" x14ac:dyDescent="0.25">
      <c r="A243" s="3">
        <v>44477</v>
      </c>
      <c r="B243" t="s">
        <v>9</v>
      </c>
      <c r="C243" t="s">
        <v>13</v>
      </c>
      <c r="D243" s="4" t="s">
        <v>14</v>
      </c>
      <c r="E243" s="5"/>
      <c r="F243" s="5">
        <v>46</v>
      </c>
      <c r="G243">
        <f>YEAR(tbl_transactions[[#This Row],[DATE ]])</f>
        <v>2021</v>
      </c>
      <c r="H243" s="4" t="str">
        <f>TEXT(tbl_transactions[[#This Row],[DATE ]],"MMMM")</f>
        <v>October</v>
      </c>
    </row>
    <row r="244" spans="1:8" x14ac:dyDescent="0.25">
      <c r="A244" s="3">
        <v>44477</v>
      </c>
      <c r="B244" t="s">
        <v>9</v>
      </c>
      <c r="C244" t="s">
        <v>12</v>
      </c>
      <c r="D244" s="4"/>
      <c r="E244" s="5"/>
      <c r="F244" s="5">
        <v>75</v>
      </c>
      <c r="G244">
        <f>YEAR(tbl_transactions[[#This Row],[DATE ]])</f>
        <v>2021</v>
      </c>
      <c r="H244" s="4" t="str">
        <f>TEXT(tbl_transactions[[#This Row],[DATE ]],"MMMM")</f>
        <v>October</v>
      </c>
    </row>
    <row r="245" spans="1:8" x14ac:dyDescent="0.25">
      <c r="A245" s="3">
        <v>44478</v>
      </c>
      <c r="B245" t="s">
        <v>9</v>
      </c>
      <c r="C245" t="s">
        <v>15</v>
      </c>
      <c r="D245" s="4" t="s">
        <v>17</v>
      </c>
      <c r="E245" s="5"/>
      <c r="F245" s="5">
        <v>29</v>
      </c>
      <c r="G245">
        <f>YEAR(tbl_transactions[[#This Row],[DATE ]])</f>
        <v>2021</v>
      </c>
      <c r="H245" s="4" t="str">
        <f>TEXT(tbl_transactions[[#This Row],[DATE ]],"MMMM")</f>
        <v>October</v>
      </c>
    </row>
    <row r="246" spans="1:8" x14ac:dyDescent="0.25">
      <c r="A246" s="3">
        <v>44479</v>
      </c>
      <c r="B246" t="s">
        <v>9</v>
      </c>
      <c r="C246" t="s">
        <v>12</v>
      </c>
      <c r="D246" s="4"/>
      <c r="E246" s="5"/>
      <c r="F246" s="5">
        <v>75</v>
      </c>
      <c r="G246">
        <f>YEAR(tbl_transactions[[#This Row],[DATE ]])</f>
        <v>2021</v>
      </c>
      <c r="H246" s="4" t="str">
        <f>TEXT(tbl_transactions[[#This Row],[DATE ]],"MMMM")</f>
        <v>October</v>
      </c>
    </row>
    <row r="247" spans="1:8" x14ac:dyDescent="0.25">
      <c r="A247" s="3">
        <v>44479</v>
      </c>
      <c r="B247" t="s">
        <v>9</v>
      </c>
      <c r="C247" t="s">
        <v>12</v>
      </c>
      <c r="D247" s="4"/>
      <c r="E247" s="5"/>
      <c r="F247" s="5">
        <v>65</v>
      </c>
      <c r="G247">
        <f>YEAR(tbl_transactions[[#This Row],[DATE ]])</f>
        <v>2021</v>
      </c>
      <c r="H247" s="4" t="str">
        <f>TEXT(tbl_transactions[[#This Row],[DATE ]],"MMMM")</f>
        <v>October</v>
      </c>
    </row>
    <row r="248" spans="1:8" x14ac:dyDescent="0.25">
      <c r="A248" s="3">
        <v>44482</v>
      </c>
      <c r="B248" t="s">
        <v>9</v>
      </c>
      <c r="C248" t="s">
        <v>12</v>
      </c>
      <c r="D248" s="4"/>
      <c r="E248" s="5"/>
      <c r="F248" s="5">
        <v>72</v>
      </c>
      <c r="G248">
        <f>YEAR(tbl_transactions[[#This Row],[DATE ]])</f>
        <v>2021</v>
      </c>
      <c r="H248" s="4" t="str">
        <f>TEXT(tbl_transactions[[#This Row],[DATE ]],"MMMM")</f>
        <v>October</v>
      </c>
    </row>
    <row r="249" spans="1:8" x14ac:dyDescent="0.25">
      <c r="A249" s="3">
        <v>44482</v>
      </c>
      <c r="B249" t="s">
        <v>9</v>
      </c>
      <c r="C249" t="s">
        <v>12</v>
      </c>
      <c r="D249" s="4"/>
      <c r="E249" s="5"/>
      <c r="F249" s="5">
        <v>55</v>
      </c>
      <c r="G249">
        <f>YEAR(tbl_transactions[[#This Row],[DATE ]])</f>
        <v>2021</v>
      </c>
      <c r="H249" s="4" t="str">
        <f>TEXT(tbl_transactions[[#This Row],[DATE ]],"MMMM")</f>
        <v>October</v>
      </c>
    </row>
    <row r="250" spans="1:8" x14ac:dyDescent="0.25">
      <c r="A250" s="3">
        <v>44483</v>
      </c>
      <c r="B250" t="s">
        <v>9</v>
      </c>
      <c r="C250" t="s">
        <v>12</v>
      </c>
      <c r="D250" s="4"/>
      <c r="E250" s="5"/>
      <c r="F250" s="5">
        <v>64</v>
      </c>
      <c r="G250">
        <f>YEAR(tbl_transactions[[#This Row],[DATE ]])</f>
        <v>2021</v>
      </c>
      <c r="H250" s="4" t="str">
        <f>TEXT(tbl_transactions[[#This Row],[DATE ]],"MMMM")</f>
        <v>October</v>
      </c>
    </row>
    <row r="251" spans="1:8" x14ac:dyDescent="0.25">
      <c r="A251" s="3">
        <v>44483</v>
      </c>
      <c r="B251" t="s">
        <v>9</v>
      </c>
      <c r="C251" t="s">
        <v>12</v>
      </c>
      <c r="D251" s="4"/>
      <c r="E251" s="5"/>
      <c r="F251" s="5">
        <v>38</v>
      </c>
      <c r="G251">
        <f>YEAR(tbl_transactions[[#This Row],[DATE ]])</f>
        <v>2021</v>
      </c>
      <c r="H251" s="4" t="str">
        <f>TEXT(tbl_transactions[[#This Row],[DATE ]],"MMMM")</f>
        <v>October</v>
      </c>
    </row>
    <row r="252" spans="1:8" x14ac:dyDescent="0.25">
      <c r="A252" s="3">
        <v>44484</v>
      </c>
      <c r="B252" t="s">
        <v>9</v>
      </c>
      <c r="C252" t="s">
        <v>12</v>
      </c>
      <c r="D252" s="4"/>
      <c r="E252" s="5"/>
      <c r="F252" s="5">
        <v>53</v>
      </c>
      <c r="G252">
        <f>YEAR(tbl_transactions[[#This Row],[DATE ]])</f>
        <v>2021</v>
      </c>
      <c r="H252" s="4" t="str">
        <f>TEXT(tbl_transactions[[#This Row],[DATE ]],"MMMM")</f>
        <v>October</v>
      </c>
    </row>
    <row r="253" spans="1:8" x14ac:dyDescent="0.25">
      <c r="A253" s="3">
        <v>44485</v>
      </c>
      <c r="B253" t="s">
        <v>9</v>
      </c>
      <c r="C253" t="s">
        <v>12</v>
      </c>
      <c r="D253" s="4"/>
      <c r="E253" s="5"/>
      <c r="F253" s="5">
        <v>27</v>
      </c>
      <c r="G253">
        <f>YEAR(tbl_transactions[[#This Row],[DATE ]])</f>
        <v>2021</v>
      </c>
      <c r="H253" s="4" t="str">
        <f>TEXT(tbl_transactions[[#This Row],[DATE ]],"MMMM")</f>
        <v>October</v>
      </c>
    </row>
    <row r="254" spans="1:8" x14ac:dyDescent="0.25">
      <c r="A254" s="3">
        <v>44486</v>
      </c>
      <c r="B254" t="s">
        <v>9</v>
      </c>
      <c r="C254" t="s">
        <v>18</v>
      </c>
      <c r="D254" s="4"/>
      <c r="E254" s="5"/>
      <c r="F254" s="5">
        <v>68</v>
      </c>
      <c r="G254">
        <f>YEAR(tbl_transactions[[#This Row],[DATE ]])</f>
        <v>2021</v>
      </c>
      <c r="H254" s="4" t="str">
        <f>TEXT(tbl_transactions[[#This Row],[DATE ]],"MMMM")</f>
        <v>October</v>
      </c>
    </row>
    <row r="255" spans="1:8" x14ac:dyDescent="0.25">
      <c r="A255" s="3">
        <v>44487</v>
      </c>
      <c r="B255" t="s">
        <v>9</v>
      </c>
      <c r="C255" t="s">
        <v>12</v>
      </c>
      <c r="D255" s="4"/>
      <c r="E255" s="5"/>
      <c r="F255" s="5">
        <v>50</v>
      </c>
      <c r="G255">
        <f>YEAR(tbl_transactions[[#This Row],[DATE ]])</f>
        <v>2021</v>
      </c>
      <c r="H255" s="4" t="str">
        <f>TEXT(tbl_transactions[[#This Row],[DATE ]],"MMMM")</f>
        <v>October</v>
      </c>
    </row>
    <row r="256" spans="1:8" x14ac:dyDescent="0.25">
      <c r="A256" s="3">
        <v>44495</v>
      </c>
      <c r="B256" t="s">
        <v>9</v>
      </c>
      <c r="C256" t="s">
        <v>12</v>
      </c>
      <c r="D256" s="4"/>
      <c r="E256" s="5"/>
      <c r="F256" s="5">
        <v>31</v>
      </c>
      <c r="G256">
        <f>YEAR(tbl_transactions[[#This Row],[DATE ]])</f>
        <v>2021</v>
      </c>
      <c r="H256" s="4" t="str">
        <f>TEXT(tbl_transactions[[#This Row],[DATE ]],"MMMM")</f>
        <v>October</v>
      </c>
    </row>
    <row r="257" spans="1:8" x14ac:dyDescent="0.25">
      <c r="A257" s="3">
        <v>44498</v>
      </c>
      <c r="B257" t="s">
        <v>9</v>
      </c>
      <c r="C257" t="s">
        <v>13</v>
      </c>
      <c r="D257" s="4" t="s">
        <v>14</v>
      </c>
      <c r="E257" s="5"/>
      <c r="F257" s="5">
        <v>65</v>
      </c>
      <c r="G257">
        <f>YEAR(tbl_transactions[[#This Row],[DATE ]])</f>
        <v>2021</v>
      </c>
      <c r="H257" s="4" t="str">
        <f>TEXT(tbl_transactions[[#This Row],[DATE ]],"MMMM")</f>
        <v>October</v>
      </c>
    </row>
    <row r="258" spans="1:8" x14ac:dyDescent="0.25">
      <c r="A258" s="3">
        <v>44498</v>
      </c>
      <c r="B258" t="s">
        <v>9</v>
      </c>
      <c r="C258" t="s">
        <v>12</v>
      </c>
      <c r="D258" s="4"/>
      <c r="E258" s="5"/>
      <c r="F258" s="5">
        <v>61</v>
      </c>
      <c r="G258">
        <f>YEAR(tbl_transactions[[#This Row],[DATE ]])</f>
        <v>2021</v>
      </c>
      <c r="H258" s="4" t="str">
        <f>TEXT(tbl_transactions[[#This Row],[DATE ]],"MMMM")</f>
        <v>October</v>
      </c>
    </row>
    <row r="259" spans="1:8" x14ac:dyDescent="0.25">
      <c r="A259" s="3">
        <v>44499</v>
      </c>
      <c r="B259" t="s">
        <v>9</v>
      </c>
      <c r="C259" t="s">
        <v>13</v>
      </c>
      <c r="D259" s="4" t="s">
        <v>25</v>
      </c>
      <c r="E259" s="5"/>
      <c r="F259" s="5">
        <v>410</v>
      </c>
      <c r="G259">
        <f>YEAR(tbl_transactions[[#This Row],[DATE ]])</f>
        <v>2021</v>
      </c>
      <c r="H259" s="4" t="str">
        <f>TEXT(tbl_transactions[[#This Row],[DATE ]],"MMMM")</f>
        <v>October</v>
      </c>
    </row>
    <row r="260" spans="1:8" x14ac:dyDescent="0.25">
      <c r="A260" s="3">
        <v>44500</v>
      </c>
      <c r="B260" t="s">
        <v>19</v>
      </c>
      <c r="C260" t="s">
        <v>20</v>
      </c>
      <c r="D260" s="4"/>
      <c r="E260" s="5">
        <v>1754</v>
      </c>
      <c r="F260" s="5"/>
      <c r="G260">
        <f>YEAR(tbl_transactions[[#This Row],[DATE ]])</f>
        <v>2021</v>
      </c>
      <c r="H260" s="4" t="str">
        <f>TEXT(tbl_transactions[[#This Row],[DATE ]],"MMMM")</f>
        <v>October</v>
      </c>
    </row>
    <row r="261" spans="1:8" x14ac:dyDescent="0.25">
      <c r="A261" s="3">
        <v>44500</v>
      </c>
      <c r="B261" t="s">
        <v>19</v>
      </c>
      <c r="C261" t="s">
        <v>21</v>
      </c>
      <c r="D261" s="4"/>
      <c r="E261" s="5">
        <v>1110</v>
      </c>
      <c r="F261" s="5"/>
      <c r="G261">
        <f>YEAR(tbl_transactions[[#This Row],[DATE ]])</f>
        <v>2021</v>
      </c>
      <c r="H261" s="4" t="str">
        <f>TEXT(tbl_transactions[[#This Row],[DATE ]],"MMMM")</f>
        <v>October</v>
      </c>
    </row>
    <row r="262" spans="1:8" x14ac:dyDescent="0.25">
      <c r="A262" s="3">
        <v>44500</v>
      </c>
      <c r="B262" t="s">
        <v>19</v>
      </c>
      <c r="C262" t="s">
        <v>22</v>
      </c>
      <c r="D262" s="4"/>
      <c r="E262" s="5">
        <v>3825</v>
      </c>
      <c r="F262" s="5"/>
      <c r="G262">
        <f>YEAR(tbl_transactions[[#This Row],[DATE ]])</f>
        <v>2021</v>
      </c>
      <c r="H262" s="4" t="str">
        <f>TEXT(tbl_transactions[[#This Row],[DATE ]],"MMMM")</f>
        <v>October</v>
      </c>
    </row>
    <row r="263" spans="1:8" x14ac:dyDescent="0.25">
      <c r="A263" s="3">
        <v>44501</v>
      </c>
      <c r="B263" t="s">
        <v>9</v>
      </c>
      <c r="C263" t="s">
        <v>10</v>
      </c>
      <c r="D263" s="4"/>
      <c r="E263" s="5"/>
      <c r="F263" s="5">
        <v>650</v>
      </c>
      <c r="G263">
        <f>YEAR(tbl_transactions[[#This Row],[DATE ]])</f>
        <v>2021</v>
      </c>
      <c r="H263" s="4" t="str">
        <f>TEXT(tbl_transactions[[#This Row],[DATE ]],"MMMM")</f>
        <v>November</v>
      </c>
    </row>
    <row r="264" spans="1:8" x14ac:dyDescent="0.25">
      <c r="A264" s="3">
        <v>44501</v>
      </c>
      <c r="B264" t="s">
        <v>9</v>
      </c>
      <c r="C264" t="s">
        <v>12</v>
      </c>
      <c r="D264" s="4"/>
      <c r="E264" s="5"/>
      <c r="F264" s="5">
        <v>77</v>
      </c>
      <c r="G264">
        <f>YEAR(tbl_transactions[[#This Row],[DATE ]])</f>
        <v>2021</v>
      </c>
      <c r="H264" s="4" t="str">
        <f>TEXT(tbl_transactions[[#This Row],[DATE ]],"MMMM")</f>
        <v>November</v>
      </c>
    </row>
    <row r="265" spans="1:8" x14ac:dyDescent="0.25">
      <c r="A265" s="3">
        <v>44501</v>
      </c>
      <c r="B265" t="s">
        <v>9</v>
      </c>
      <c r="C265" t="s">
        <v>11</v>
      </c>
      <c r="D265" s="4"/>
      <c r="E265" s="5"/>
      <c r="F265" s="5">
        <v>250</v>
      </c>
      <c r="G265">
        <f>YEAR(tbl_transactions[[#This Row],[DATE ]])</f>
        <v>2021</v>
      </c>
      <c r="H265" s="4" t="str">
        <f>TEXT(tbl_transactions[[#This Row],[DATE ]],"MMMM")</f>
        <v>November</v>
      </c>
    </row>
    <row r="266" spans="1:8" x14ac:dyDescent="0.25">
      <c r="A266" s="3">
        <v>44504</v>
      </c>
      <c r="B266" t="s">
        <v>9</v>
      </c>
      <c r="C266" t="s">
        <v>23</v>
      </c>
      <c r="D266" s="4"/>
      <c r="E266" s="5"/>
      <c r="F266" s="5">
        <v>194</v>
      </c>
      <c r="G266">
        <f>YEAR(tbl_transactions[[#This Row],[DATE ]])</f>
        <v>2021</v>
      </c>
      <c r="H266" s="4" t="str">
        <f>TEXT(tbl_transactions[[#This Row],[DATE ]],"MMMM")</f>
        <v>November</v>
      </c>
    </row>
    <row r="267" spans="1:8" x14ac:dyDescent="0.25">
      <c r="A267" s="3">
        <v>44506</v>
      </c>
      <c r="B267" t="s">
        <v>9</v>
      </c>
      <c r="C267" t="s">
        <v>15</v>
      </c>
      <c r="D267" s="4"/>
      <c r="E267" s="5"/>
      <c r="F267" s="5">
        <v>109</v>
      </c>
      <c r="G267">
        <f>YEAR(tbl_transactions[[#This Row],[DATE ]])</f>
        <v>2021</v>
      </c>
      <c r="H267" s="4" t="str">
        <f>TEXT(tbl_transactions[[#This Row],[DATE ]],"MMMM")</f>
        <v>November</v>
      </c>
    </row>
    <row r="268" spans="1:8" x14ac:dyDescent="0.25">
      <c r="A268" s="3">
        <v>44508</v>
      </c>
      <c r="B268" t="s">
        <v>9</v>
      </c>
      <c r="C268" t="s">
        <v>13</v>
      </c>
      <c r="D268" s="4" t="s">
        <v>14</v>
      </c>
      <c r="E268" s="5"/>
      <c r="F268" s="5">
        <v>73</v>
      </c>
      <c r="G268">
        <f>YEAR(tbl_transactions[[#This Row],[DATE ]])</f>
        <v>2021</v>
      </c>
      <c r="H268" s="4" t="str">
        <f>TEXT(tbl_transactions[[#This Row],[DATE ]],"MMMM")</f>
        <v>November</v>
      </c>
    </row>
    <row r="269" spans="1:8" x14ac:dyDescent="0.25">
      <c r="A269" s="3">
        <v>44509</v>
      </c>
      <c r="B269" t="s">
        <v>9</v>
      </c>
      <c r="C269" t="s">
        <v>15</v>
      </c>
      <c r="D269" s="4" t="s">
        <v>17</v>
      </c>
      <c r="E269" s="5"/>
      <c r="F269" s="5">
        <v>26</v>
      </c>
      <c r="G269">
        <f>YEAR(tbl_transactions[[#This Row],[DATE ]])</f>
        <v>2021</v>
      </c>
      <c r="H269" s="4" t="str">
        <f>TEXT(tbl_transactions[[#This Row],[DATE ]],"MMMM")</f>
        <v>November</v>
      </c>
    </row>
    <row r="270" spans="1:8" x14ac:dyDescent="0.25">
      <c r="A270" s="3">
        <v>44510</v>
      </c>
      <c r="B270" t="s">
        <v>9</v>
      </c>
      <c r="C270" t="s">
        <v>12</v>
      </c>
      <c r="D270" s="4"/>
      <c r="E270" s="5"/>
      <c r="F270" s="5">
        <v>47</v>
      </c>
      <c r="G270">
        <f>YEAR(tbl_transactions[[#This Row],[DATE ]])</f>
        <v>2021</v>
      </c>
      <c r="H270" s="4" t="str">
        <f>TEXT(tbl_transactions[[#This Row],[DATE ]],"MMMM")</f>
        <v>November</v>
      </c>
    </row>
    <row r="271" spans="1:8" x14ac:dyDescent="0.25">
      <c r="A271" s="3">
        <v>44511</v>
      </c>
      <c r="B271" t="s">
        <v>9</v>
      </c>
      <c r="C271" t="s">
        <v>18</v>
      </c>
      <c r="D271" s="4"/>
      <c r="E271" s="5"/>
      <c r="F271" s="5">
        <v>43</v>
      </c>
      <c r="G271">
        <f>YEAR(tbl_transactions[[#This Row],[DATE ]])</f>
        <v>2021</v>
      </c>
      <c r="H271" s="4" t="str">
        <f>TEXT(tbl_transactions[[#This Row],[DATE ]],"MMMM")</f>
        <v>November</v>
      </c>
    </row>
    <row r="272" spans="1:8" x14ac:dyDescent="0.25">
      <c r="A272" s="3">
        <v>44511</v>
      </c>
      <c r="B272" t="s">
        <v>9</v>
      </c>
      <c r="C272" t="s">
        <v>23</v>
      </c>
      <c r="D272" s="4"/>
      <c r="E272" s="5"/>
      <c r="F272" s="5">
        <v>288</v>
      </c>
      <c r="G272">
        <f>YEAR(tbl_transactions[[#This Row],[DATE ]])</f>
        <v>2021</v>
      </c>
      <c r="H272" s="4" t="str">
        <f>TEXT(tbl_transactions[[#This Row],[DATE ]],"MMMM")</f>
        <v>November</v>
      </c>
    </row>
    <row r="273" spans="1:8" x14ac:dyDescent="0.25">
      <c r="A273" s="3">
        <v>44514</v>
      </c>
      <c r="B273" t="s">
        <v>9</v>
      </c>
      <c r="C273" t="s">
        <v>12</v>
      </c>
      <c r="D273" s="4"/>
      <c r="E273" s="5"/>
      <c r="F273" s="5">
        <v>73</v>
      </c>
      <c r="G273">
        <f>YEAR(tbl_transactions[[#This Row],[DATE ]])</f>
        <v>2021</v>
      </c>
      <c r="H273" s="4" t="str">
        <f>TEXT(tbl_transactions[[#This Row],[DATE ]],"MMMM")</f>
        <v>November</v>
      </c>
    </row>
    <row r="274" spans="1:8" x14ac:dyDescent="0.25">
      <c r="A274" s="3">
        <v>44514</v>
      </c>
      <c r="B274" t="s">
        <v>9</v>
      </c>
      <c r="C274" t="s">
        <v>12</v>
      </c>
      <c r="D274" s="4"/>
      <c r="E274" s="5"/>
      <c r="F274" s="5">
        <v>35</v>
      </c>
      <c r="G274">
        <f>YEAR(tbl_transactions[[#This Row],[DATE ]])</f>
        <v>2021</v>
      </c>
      <c r="H274" s="4" t="str">
        <f>TEXT(tbl_transactions[[#This Row],[DATE ]],"MMMM")</f>
        <v>November</v>
      </c>
    </row>
    <row r="275" spans="1:8" x14ac:dyDescent="0.25">
      <c r="A275" s="3">
        <v>44515</v>
      </c>
      <c r="B275" t="s">
        <v>9</v>
      </c>
      <c r="C275" t="s">
        <v>12</v>
      </c>
      <c r="D275" s="4"/>
      <c r="E275" s="5"/>
      <c r="F275" s="5">
        <v>80</v>
      </c>
      <c r="G275">
        <f>YEAR(tbl_transactions[[#This Row],[DATE ]])</f>
        <v>2021</v>
      </c>
      <c r="H275" s="4" t="str">
        <f>TEXT(tbl_transactions[[#This Row],[DATE ]],"MMMM")</f>
        <v>November</v>
      </c>
    </row>
    <row r="276" spans="1:8" x14ac:dyDescent="0.25">
      <c r="A276" s="3">
        <v>44515</v>
      </c>
      <c r="B276" t="s">
        <v>9</v>
      </c>
      <c r="C276" t="s">
        <v>12</v>
      </c>
      <c r="D276" s="4"/>
      <c r="E276" s="5"/>
      <c r="F276" s="5">
        <v>69</v>
      </c>
      <c r="G276">
        <f>YEAR(tbl_transactions[[#This Row],[DATE ]])</f>
        <v>2021</v>
      </c>
      <c r="H276" s="4" t="str">
        <f>TEXT(tbl_transactions[[#This Row],[DATE ]],"MMMM")</f>
        <v>November</v>
      </c>
    </row>
    <row r="277" spans="1:8" x14ac:dyDescent="0.25">
      <c r="A277" s="3">
        <v>44516</v>
      </c>
      <c r="B277" t="s">
        <v>9</v>
      </c>
      <c r="C277" t="s">
        <v>12</v>
      </c>
      <c r="D277" s="4"/>
      <c r="E277" s="5"/>
      <c r="F277" s="5">
        <v>63</v>
      </c>
      <c r="G277">
        <f>YEAR(tbl_transactions[[#This Row],[DATE ]])</f>
        <v>2021</v>
      </c>
      <c r="H277" s="4" t="str">
        <f>TEXT(tbl_transactions[[#This Row],[DATE ]],"MMMM")</f>
        <v>November</v>
      </c>
    </row>
    <row r="278" spans="1:8" x14ac:dyDescent="0.25">
      <c r="A278" s="3">
        <v>44518</v>
      </c>
      <c r="B278" t="s">
        <v>9</v>
      </c>
      <c r="C278" t="s">
        <v>12</v>
      </c>
      <c r="D278" s="4"/>
      <c r="E278" s="5"/>
      <c r="F278" s="5">
        <v>66</v>
      </c>
      <c r="G278">
        <f>YEAR(tbl_transactions[[#This Row],[DATE ]])</f>
        <v>2021</v>
      </c>
      <c r="H278" s="4" t="str">
        <f>TEXT(tbl_transactions[[#This Row],[DATE ]],"MMMM")</f>
        <v>November</v>
      </c>
    </row>
    <row r="279" spans="1:8" x14ac:dyDescent="0.25">
      <c r="A279" s="3">
        <v>44518</v>
      </c>
      <c r="B279" t="s">
        <v>9</v>
      </c>
      <c r="C279" t="s">
        <v>18</v>
      </c>
      <c r="D279" s="4"/>
      <c r="E279" s="5"/>
      <c r="F279" s="5">
        <v>71</v>
      </c>
      <c r="G279">
        <f>YEAR(tbl_transactions[[#This Row],[DATE ]])</f>
        <v>2021</v>
      </c>
      <c r="H279" s="4" t="str">
        <f>TEXT(tbl_transactions[[#This Row],[DATE ]],"MMMM")</f>
        <v>November</v>
      </c>
    </row>
    <row r="280" spans="1:8" x14ac:dyDescent="0.25">
      <c r="A280" s="3">
        <v>44521</v>
      </c>
      <c r="B280" t="s">
        <v>9</v>
      </c>
      <c r="C280" t="s">
        <v>23</v>
      </c>
      <c r="D280" s="4"/>
      <c r="E280" s="5"/>
      <c r="F280" s="5">
        <v>390</v>
      </c>
      <c r="G280">
        <f>YEAR(tbl_transactions[[#This Row],[DATE ]])</f>
        <v>2021</v>
      </c>
      <c r="H280" s="4" t="str">
        <f>TEXT(tbl_transactions[[#This Row],[DATE ]],"MMMM")</f>
        <v>November</v>
      </c>
    </row>
    <row r="281" spans="1:8" x14ac:dyDescent="0.25">
      <c r="A281" s="3">
        <v>44523</v>
      </c>
      <c r="B281" t="s">
        <v>9</v>
      </c>
      <c r="C281" t="s">
        <v>12</v>
      </c>
      <c r="D281" s="4"/>
      <c r="E281" s="5"/>
      <c r="F281" s="5">
        <v>34</v>
      </c>
      <c r="G281">
        <f>YEAR(tbl_transactions[[#This Row],[DATE ]])</f>
        <v>2021</v>
      </c>
      <c r="H281" s="4" t="str">
        <f>TEXT(tbl_transactions[[#This Row],[DATE ]],"MMMM")</f>
        <v>November</v>
      </c>
    </row>
    <row r="282" spans="1:8" x14ac:dyDescent="0.25">
      <c r="A282" s="3">
        <v>44524</v>
      </c>
      <c r="B282" t="s">
        <v>9</v>
      </c>
      <c r="C282" t="s">
        <v>18</v>
      </c>
      <c r="D282" s="4"/>
      <c r="E282" s="5"/>
      <c r="F282" s="5">
        <v>46</v>
      </c>
      <c r="G282">
        <f>YEAR(tbl_transactions[[#This Row],[DATE ]])</f>
        <v>2021</v>
      </c>
      <c r="H282" s="4" t="str">
        <f>TEXT(tbl_transactions[[#This Row],[DATE ]],"MMMM")</f>
        <v>November</v>
      </c>
    </row>
    <row r="283" spans="1:8" x14ac:dyDescent="0.25">
      <c r="A283" s="3">
        <v>44525</v>
      </c>
      <c r="B283" t="s">
        <v>9</v>
      </c>
      <c r="C283" t="s">
        <v>12</v>
      </c>
      <c r="D283" s="4"/>
      <c r="E283" s="5"/>
      <c r="F283" s="5">
        <v>52</v>
      </c>
      <c r="G283">
        <f>YEAR(tbl_transactions[[#This Row],[DATE ]])</f>
        <v>2021</v>
      </c>
      <c r="H283" s="4" t="str">
        <f>TEXT(tbl_transactions[[#This Row],[DATE ]],"MMMM")</f>
        <v>November</v>
      </c>
    </row>
    <row r="284" spans="1:8" x14ac:dyDescent="0.25">
      <c r="A284" s="3">
        <v>44527</v>
      </c>
      <c r="B284" t="s">
        <v>9</v>
      </c>
      <c r="C284" t="s">
        <v>12</v>
      </c>
      <c r="D284" s="4"/>
      <c r="E284" s="5"/>
      <c r="F284" s="5">
        <v>47</v>
      </c>
      <c r="G284">
        <f>YEAR(tbl_transactions[[#This Row],[DATE ]])</f>
        <v>2021</v>
      </c>
      <c r="H284" s="4" t="str">
        <f>TEXT(tbl_transactions[[#This Row],[DATE ]],"MMMM")</f>
        <v>November</v>
      </c>
    </row>
    <row r="285" spans="1:8" x14ac:dyDescent="0.25">
      <c r="A285" s="3">
        <v>44528</v>
      </c>
      <c r="B285" t="s">
        <v>9</v>
      </c>
      <c r="C285" t="s">
        <v>12</v>
      </c>
      <c r="D285" s="4"/>
      <c r="E285" s="5"/>
      <c r="F285" s="5">
        <v>27</v>
      </c>
      <c r="G285">
        <f>YEAR(tbl_transactions[[#This Row],[DATE ]])</f>
        <v>2021</v>
      </c>
      <c r="H285" s="4" t="str">
        <f>TEXT(tbl_transactions[[#This Row],[DATE ]],"MMMM")</f>
        <v>November</v>
      </c>
    </row>
    <row r="286" spans="1:8" x14ac:dyDescent="0.25">
      <c r="A286" s="3">
        <v>44528</v>
      </c>
      <c r="B286" t="s">
        <v>9</v>
      </c>
      <c r="C286" t="s">
        <v>12</v>
      </c>
      <c r="D286" s="4"/>
      <c r="E286" s="5"/>
      <c r="F286" s="5">
        <v>31</v>
      </c>
      <c r="G286">
        <f>YEAR(tbl_transactions[[#This Row],[DATE ]])</f>
        <v>2021</v>
      </c>
      <c r="H286" s="4" t="str">
        <f>TEXT(tbl_transactions[[#This Row],[DATE ]],"MMMM")</f>
        <v>November</v>
      </c>
    </row>
    <row r="287" spans="1:8" x14ac:dyDescent="0.25">
      <c r="A287" s="3">
        <v>44530</v>
      </c>
      <c r="B287" t="s">
        <v>19</v>
      </c>
      <c r="C287" t="s">
        <v>20</v>
      </c>
      <c r="D287" s="4"/>
      <c r="E287" s="5">
        <v>1958</v>
      </c>
      <c r="F287" s="5"/>
      <c r="G287">
        <f>YEAR(tbl_transactions[[#This Row],[DATE ]])</f>
        <v>2021</v>
      </c>
      <c r="H287" s="4" t="str">
        <f>TEXT(tbl_transactions[[#This Row],[DATE ]],"MMMM")</f>
        <v>November</v>
      </c>
    </row>
    <row r="288" spans="1:8" x14ac:dyDescent="0.25">
      <c r="A288" s="3">
        <v>44530</v>
      </c>
      <c r="B288" t="s">
        <v>19</v>
      </c>
      <c r="C288" t="s">
        <v>21</v>
      </c>
      <c r="D288" s="4"/>
      <c r="E288" s="5">
        <v>1025</v>
      </c>
      <c r="F288" s="5"/>
      <c r="G288">
        <f>YEAR(tbl_transactions[[#This Row],[DATE ]])</f>
        <v>2021</v>
      </c>
      <c r="H288" s="4" t="str">
        <f>TEXT(tbl_transactions[[#This Row],[DATE ]],"MMMM")</f>
        <v>November</v>
      </c>
    </row>
    <row r="289" spans="1:8" x14ac:dyDescent="0.25">
      <c r="A289" s="3">
        <v>44530</v>
      </c>
      <c r="B289" t="s">
        <v>19</v>
      </c>
      <c r="C289" t="s">
        <v>22</v>
      </c>
      <c r="D289" s="4"/>
      <c r="E289" s="5">
        <v>3828</v>
      </c>
      <c r="F289" s="5"/>
      <c r="G289">
        <f>YEAR(tbl_transactions[[#This Row],[DATE ]])</f>
        <v>2021</v>
      </c>
      <c r="H289" s="4" t="str">
        <f>TEXT(tbl_transactions[[#This Row],[DATE ]],"MMMM")</f>
        <v>November</v>
      </c>
    </row>
    <row r="290" spans="1:8" x14ac:dyDescent="0.25">
      <c r="A290" s="3">
        <v>44531</v>
      </c>
      <c r="B290" t="s">
        <v>9</v>
      </c>
      <c r="C290" t="s">
        <v>10</v>
      </c>
      <c r="D290" s="4"/>
      <c r="E290" s="5"/>
      <c r="F290" s="5">
        <v>650</v>
      </c>
      <c r="G290">
        <f>YEAR(tbl_transactions[[#This Row],[DATE ]])</f>
        <v>2021</v>
      </c>
      <c r="H290" s="4" t="str">
        <f>TEXT(tbl_transactions[[#This Row],[DATE ]],"MMMM")</f>
        <v>December</v>
      </c>
    </row>
    <row r="291" spans="1:8" x14ac:dyDescent="0.25">
      <c r="A291" s="3">
        <v>44531</v>
      </c>
      <c r="B291" t="s">
        <v>9</v>
      </c>
      <c r="C291" t="s">
        <v>12</v>
      </c>
      <c r="D291" s="4"/>
      <c r="E291" s="5"/>
      <c r="F291" s="5">
        <v>46</v>
      </c>
      <c r="G291">
        <f>YEAR(tbl_transactions[[#This Row],[DATE ]])</f>
        <v>2021</v>
      </c>
      <c r="H291" s="4" t="str">
        <f>TEXT(tbl_transactions[[#This Row],[DATE ]],"MMMM")</f>
        <v>December</v>
      </c>
    </row>
    <row r="292" spans="1:8" x14ac:dyDescent="0.25">
      <c r="A292" s="3">
        <v>44531</v>
      </c>
      <c r="B292" t="s">
        <v>9</v>
      </c>
      <c r="C292" t="s">
        <v>18</v>
      </c>
      <c r="D292" s="4"/>
      <c r="E292" s="5"/>
      <c r="F292" s="5">
        <v>71</v>
      </c>
      <c r="G292">
        <f>YEAR(tbl_transactions[[#This Row],[DATE ]])</f>
        <v>2021</v>
      </c>
      <c r="H292" s="4" t="str">
        <f>TEXT(tbl_transactions[[#This Row],[DATE ]],"MMMM")</f>
        <v>December</v>
      </c>
    </row>
    <row r="293" spans="1:8" x14ac:dyDescent="0.25">
      <c r="A293" s="3">
        <v>44531</v>
      </c>
      <c r="B293" t="s">
        <v>9</v>
      </c>
      <c r="C293" t="s">
        <v>23</v>
      </c>
      <c r="D293" s="4"/>
      <c r="E293" s="5"/>
      <c r="F293" s="5">
        <v>300</v>
      </c>
      <c r="G293">
        <f>YEAR(tbl_transactions[[#This Row],[DATE ]])</f>
        <v>2021</v>
      </c>
      <c r="H293" s="4" t="str">
        <f>TEXT(tbl_transactions[[#This Row],[DATE ]],"MMMM")</f>
        <v>December</v>
      </c>
    </row>
    <row r="294" spans="1:8" x14ac:dyDescent="0.25">
      <c r="A294" s="3">
        <v>44531</v>
      </c>
      <c r="B294" t="s">
        <v>9</v>
      </c>
      <c r="C294" t="s">
        <v>11</v>
      </c>
      <c r="D294" s="4"/>
      <c r="E294" s="5"/>
      <c r="F294" s="5">
        <v>250</v>
      </c>
      <c r="G294">
        <f>YEAR(tbl_transactions[[#This Row],[DATE ]])</f>
        <v>2021</v>
      </c>
      <c r="H294" s="4" t="str">
        <f>TEXT(tbl_transactions[[#This Row],[DATE ]],"MMMM")</f>
        <v>December</v>
      </c>
    </row>
    <row r="295" spans="1:8" x14ac:dyDescent="0.25">
      <c r="A295" s="3">
        <v>44534</v>
      </c>
      <c r="B295" t="s">
        <v>9</v>
      </c>
      <c r="C295" t="s">
        <v>13</v>
      </c>
      <c r="D295" s="4" t="s">
        <v>14</v>
      </c>
      <c r="E295" s="5"/>
      <c r="F295" s="5">
        <v>70</v>
      </c>
      <c r="G295">
        <f>YEAR(tbl_transactions[[#This Row],[DATE ]])</f>
        <v>2021</v>
      </c>
      <c r="H295" s="4" t="str">
        <f>TEXT(tbl_transactions[[#This Row],[DATE ]],"MMMM")</f>
        <v>December</v>
      </c>
    </row>
    <row r="296" spans="1:8" x14ac:dyDescent="0.25">
      <c r="A296" s="3">
        <v>44534</v>
      </c>
      <c r="B296" t="s">
        <v>9</v>
      </c>
      <c r="C296" t="s">
        <v>12</v>
      </c>
      <c r="D296" s="4"/>
      <c r="E296" s="5"/>
      <c r="F296" s="5">
        <v>33</v>
      </c>
      <c r="G296">
        <f>YEAR(tbl_transactions[[#This Row],[DATE ]])</f>
        <v>2021</v>
      </c>
      <c r="H296" s="4" t="str">
        <f>TEXT(tbl_transactions[[#This Row],[DATE ]],"MMMM")</f>
        <v>December</v>
      </c>
    </row>
    <row r="297" spans="1:8" x14ac:dyDescent="0.25">
      <c r="A297" s="3">
        <v>44536</v>
      </c>
      <c r="B297" t="s">
        <v>9</v>
      </c>
      <c r="C297" t="s">
        <v>15</v>
      </c>
      <c r="D297" s="4"/>
      <c r="E297" s="5"/>
      <c r="F297" s="5">
        <v>126</v>
      </c>
      <c r="G297">
        <f>YEAR(tbl_transactions[[#This Row],[DATE ]])</f>
        <v>2021</v>
      </c>
      <c r="H297" s="4" t="str">
        <f>TEXT(tbl_transactions[[#This Row],[DATE ]],"MMMM")</f>
        <v>December</v>
      </c>
    </row>
    <row r="298" spans="1:8" x14ac:dyDescent="0.25">
      <c r="A298" s="3">
        <v>44539</v>
      </c>
      <c r="B298" t="s">
        <v>9</v>
      </c>
      <c r="C298" t="s">
        <v>12</v>
      </c>
      <c r="D298" s="4"/>
      <c r="E298" s="5"/>
      <c r="F298" s="5">
        <v>73</v>
      </c>
      <c r="G298">
        <f>YEAR(tbl_transactions[[#This Row],[DATE ]])</f>
        <v>2021</v>
      </c>
      <c r="H298" s="4" t="str">
        <f>TEXT(tbl_transactions[[#This Row],[DATE ]],"MMMM")</f>
        <v>December</v>
      </c>
    </row>
    <row r="299" spans="1:8" x14ac:dyDescent="0.25">
      <c r="A299" s="3">
        <v>44539</v>
      </c>
      <c r="B299" t="s">
        <v>9</v>
      </c>
      <c r="C299" t="s">
        <v>15</v>
      </c>
      <c r="D299" s="4" t="s">
        <v>17</v>
      </c>
      <c r="E299" s="5"/>
      <c r="F299" s="5">
        <v>30</v>
      </c>
      <c r="G299">
        <f>YEAR(tbl_transactions[[#This Row],[DATE ]])</f>
        <v>2021</v>
      </c>
      <c r="H299" s="4" t="str">
        <f>TEXT(tbl_transactions[[#This Row],[DATE ]],"MMMM")</f>
        <v>December</v>
      </c>
    </row>
    <row r="300" spans="1:8" x14ac:dyDescent="0.25">
      <c r="A300" s="3">
        <v>44540</v>
      </c>
      <c r="B300" t="s">
        <v>9</v>
      </c>
      <c r="C300" t="s">
        <v>12</v>
      </c>
      <c r="D300" s="4"/>
      <c r="E300" s="5"/>
      <c r="F300" s="5">
        <v>52</v>
      </c>
      <c r="G300">
        <f>YEAR(tbl_transactions[[#This Row],[DATE ]])</f>
        <v>2021</v>
      </c>
      <c r="H300" s="4" t="str">
        <f>TEXT(tbl_transactions[[#This Row],[DATE ]],"MMMM")</f>
        <v>December</v>
      </c>
    </row>
    <row r="301" spans="1:8" x14ac:dyDescent="0.25">
      <c r="A301" s="3">
        <v>44547</v>
      </c>
      <c r="B301" t="s">
        <v>9</v>
      </c>
      <c r="C301" t="s">
        <v>12</v>
      </c>
      <c r="D301" s="4"/>
      <c r="E301" s="5"/>
      <c r="F301" s="5">
        <v>26</v>
      </c>
      <c r="G301">
        <f>YEAR(tbl_transactions[[#This Row],[DATE ]])</f>
        <v>2021</v>
      </c>
      <c r="H301" s="4" t="str">
        <f>TEXT(tbl_transactions[[#This Row],[DATE ]],"MMMM")</f>
        <v>December</v>
      </c>
    </row>
    <row r="302" spans="1:8" x14ac:dyDescent="0.25">
      <c r="A302" s="3">
        <v>44547</v>
      </c>
      <c r="B302" t="s">
        <v>9</v>
      </c>
      <c r="C302" t="s">
        <v>12</v>
      </c>
      <c r="D302" s="4"/>
      <c r="E302" s="5"/>
      <c r="F302" s="5">
        <v>67</v>
      </c>
      <c r="G302">
        <f>YEAR(tbl_transactions[[#This Row],[DATE ]])</f>
        <v>2021</v>
      </c>
      <c r="H302" s="4" t="str">
        <f>TEXT(tbl_transactions[[#This Row],[DATE ]],"MMMM")</f>
        <v>December</v>
      </c>
    </row>
    <row r="303" spans="1:8" x14ac:dyDescent="0.25">
      <c r="A303" s="3">
        <v>44548</v>
      </c>
      <c r="B303" t="s">
        <v>9</v>
      </c>
      <c r="C303" t="s">
        <v>12</v>
      </c>
      <c r="D303" s="4"/>
      <c r="E303" s="5"/>
      <c r="F303" s="5">
        <v>32</v>
      </c>
      <c r="G303">
        <f>YEAR(tbl_transactions[[#This Row],[DATE ]])</f>
        <v>2021</v>
      </c>
      <c r="H303" s="4" t="str">
        <f>TEXT(tbl_transactions[[#This Row],[DATE ]],"MMMM")</f>
        <v>December</v>
      </c>
    </row>
    <row r="304" spans="1:8" x14ac:dyDescent="0.25">
      <c r="A304" s="3">
        <v>44549</v>
      </c>
      <c r="B304" t="s">
        <v>9</v>
      </c>
      <c r="C304" t="s">
        <v>12</v>
      </c>
      <c r="D304" s="4"/>
      <c r="E304" s="5"/>
      <c r="F304" s="5">
        <v>68</v>
      </c>
      <c r="G304">
        <f>YEAR(tbl_transactions[[#This Row],[DATE ]])</f>
        <v>2021</v>
      </c>
      <c r="H304" s="4" t="str">
        <f>TEXT(tbl_transactions[[#This Row],[DATE ]],"MMMM")</f>
        <v>December</v>
      </c>
    </row>
    <row r="305" spans="1:8" x14ac:dyDescent="0.25">
      <c r="A305" s="3">
        <v>44549</v>
      </c>
      <c r="B305" t="s">
        <v>9</v>
      </c>
      <c r="C305" t="s">
        <v>12</v>
      </c>
      <c r="D305" s="4"/>
      <c r="E305" s="5"/>
      <c r="F305" s="5">
        <v>31</v>
      </c>
      <c r="G305">
        <f>YEAR(tbl_transactions[[#This Row],[DATE ]])</f>
        <v>2021</v>
      </c>
      <c r="H305" s="4" t="str">
        <f>TEXT(tbl_transactions[[#This Row],[DATE ]],"MMMM")</f>
        <v>December</v>
      </c>
    </row>
    <row r="306" spans="1:8" x14ac:dyDescent="0.25">
      <c r="A306" s="3">
        <v>44550</v>
      </c>
      <c r="B306" t="s">
        <v>9</v>
      </c>
      <c r="C306" t="s">
        <v>12</v>
      </c>
      <c r="D306" s="4"/>
      <c r="E306" s="5"/>
      <c r="F306" s="5">
        <v>60</v>
      </c>
      <c r="G306">
        <f>YEAR(tbl_transactions[[#This Row],[DATE ]])</f>
        <v>2021</v>
      </c>
      <c r="H306" s="4" t="str">
        <f>TEXT(tbl_transactions[[#This Row],[DATE ]],"MMMM")</f>
        <v>December</v>
      </c>
    </row>
    <row r="307" spans="1:8" x14ac:dyDescent="0.25">
      <c r="A307" s="3">
        <v>44550</v>
      </c>
      <c r="B307" t="s">
        <v>9</v>
      </c>
      <c r="C307" t="s">
        <v>12</v>
      </c>
      <c r="D307" s="4"/>
      <c r="E307" s="5"/>
      <c r="F307" s="5">
        <v>70</v>
      </c>
      <c r="G307">
        <f>YEAR(tbl_transactions[[#This Row],[DATE ]])</f>
        <v>2021</v>
      </c>
      <c r="H307" s="4" t="str">
        <f>TEXT(tbl_transactions[[#This Row],[DATE ]],"MMMM")</f>
        <v>December</v>
      </c>
    </row>
    <row r="308" spans="1:8" x14ac:dyDescent="0.25">
      <c r="A308" s="3">
        <v>44551</v>
      </c>
      <c r="B308" t="s">
        <v>9</v>
      </c>
      <c r="C308" t="s">
        <v>12</v>
      </c>
      <c r="D308" s="4"/>
      <c r="E308" s="5"/>
      <c r="F308" s="5">
        <v>51</v>
      </c>
      <c r="G308">
        <f>YEAR(tbl_transactions[[#This Row],[DATE ]])</f>
        <v>2021</v>
      </c>
      <c r="H308" s="4" t="str">
        <f>TEXT(tbl_transactions[[#This Row],[DATE ]],"MMMM")</f>
        <v>December</v>
      </c>
    </row>
    <row r="309" spans="1:8" x14ac:dyDescent="0.25">
      <c r="A309" s="3">
        <v>44551</v>
      </c>
      <c r="B309" t="s">
        <v>9</v>
      </c>
      <c r="C309" t="s">
        <v>12</v>
      </c>
      <c r="D309" s="4"/>
      <c r="E309" s="5"/>
      <c r="F309" s="5">
        <v>29</v>
      </c>
      <c r="G309">
        <f>YEAR(tbl_transactions[[#This Row],[DATE ]])</f>
        <v>2021</v>
      </c>
      <c r="H309" s="4" t="str">
        <f>TEXT(tbl_transactions[[#This Row],[DATE ]],"MMMM")</f>
        <v>December</v>
      </c>
    </row>
    <row r="310" spans="1:8" x14ac:dyDescent="0.25">
      <c r="A310" s="3">
        <v>44556</v>
      </c>
      <c r="B310" t="s">
        <v>9</v>
      </c>
      <c r="C310" t="s">
        <v>18</v>
      </c>
      <c r="D310" s="4"/>
      <c r="E310" s="5"/>
      <c r="F310" s="5">
        <v>47</v>
      </c>
      <c r="G310">
        <f>YEAR(tbl_transactions[[#This Row],[DATE ]])</f>
        <v>2021</v>
      </c>
      <c r="H310" s="4" t="str">
        <f>TEXT(tbl_transactions[[#This Row],[DATE ]],"MMMM")</f>
        <v>December</v>
      </c>
    </row>
    <row r="311" spans="1:8" x14ac:dyDescent="0.25">
      <c r="A311" s="3">
        <v>44557</v>
      </c>
      <c r="B311" t="s">
        <v>9</v>
      </c>
      <c r="C311" t="s">
        <v>12</v>
      </c>
      <c r="D311" s="4"/>
      <c r="E311" s="5"/>
      <c r="F311" s="5">
        <v>39</v>
      </c>
      <c r="G311">
        <f>YEAR(tbl_transactions[[#This Row],[DATE ]])</f>
        <v>2021</v>
      </c>
      <c r="H311" s="4" t="str">
        <f>TEXT(tbl_transactions[[#This Row],[DATE ]],"MMMM")</f>
        <v>December</v>
      </c>
    </row>
    <row r="312" spans="1:8" x14ac:dyDescent="0.25">
      <c r="A312" s="3">
        <v>44558</v>
      </c>
      <c r="B312" t="s">
        <v>9</v>
      </c>
      <c r="C312" t="s">
        <v>13</v>
      </c>
      <c r="D312" s="4" t="s">
        <v>14</v>
      </c>
      <c r="E312" s="5"/>
      <c r="F312" s="5">
        <v>49</v>
      </c>
      <c r="G312">
        <f>YEAR(tbl_transactions[[#This Row],[DATE ]])</f>
        <v>2021</v>
      </c>
      <c r="H312" s="4" t="str">
        <f>TEXT(tbl_transactions[[#This Row],[DATE ]],"MMMM")</f>
        <v>December</v>
      </c>
    </row>
    <row r="313" spans="1:8" x14ac:dyDescent="0.25">
      <c r="A313" s="3">
        <v>44558</v>
      </c>
      <c r="B313" t="s">
        <v>9</v>
      </c>
      <c r="C313" t="s">
        <v>12</v>
      </c>
      <c r="D313" s="4"/>
      <c r="E313" s="5"/>
      <c r="F313" s="5">
        <v>26</v>
      </c>
      <c r="G313">
        <f>YEAR(tbl_transactions[[#This Row],[DATE ]])</f>
        <v>2021</v>
      </c>
      <c r="H313" s="4" t="str">
        <f>TEXT(tbl_transactions[[#This Row],[DATE ]],"MMMM")</f>
        <v>December</v>
      </c>
    </row>
    <row r="314" spans="1:8" x14ac:dyDescent="0.25">
      <c r="A314" s="3">
        <v>44561</v>
      </c>
      <c r="B314" t="s">
        <v>9</v>
      </c>
      <c r="C314" t="s">
        <v>12</v>
      </c>
      <c r="D314" s="4"/>
      <c r="E314" s="5"/>
      <c r="F314" s="5">
        <v>53</v>
      </c>
      <c r="G314">
        <f>YEAR(tbl_transactions[[#This Row],[DATE ]])</f>
        <v>2021</v>
      </c>
      <c r="H314" s="4" t="str">
        <f>TEXT(tbl_transactions[[#This Row],[DATE ]],"MMMM")</f>
        <v>December</v>
      </c>
    </row>
    <row r="315" spans="1:8" x14ac:dyDescent="0.25">
      <c r="A315" s="3">
        <v>44561</v>
      </c>
      <c r="B315" t="s">
        <v>19</v>
      </c>
      <c r="C315" t="s">
        <v>20</v>
      </c>
      <c r="D315" s="4"/>
      <c r="E315" s="5">
        <v>1590</v>
      </c>
      <c r="F315" s="5"/>
      <c r="G315">
        <f>YEAR(tbl_transactions[[#This Row],[DATE ]])</f>
        <v>2021</v>
      </c>
      <c r="H315" s="4" t="str">
        <f>TEXT(tbl_transactions[[#This Row],[DATE ]],"MMMM")</f>
        <v>December</v>
      </c>
    </row>
    <row r="316" spans="1:8" x14ac:dyDescent="0.25">
      <c r="A316" s="3">
        <v>44561</v>
      </c>
      <c r="B316" t="s">
        <v>19</v>
      </c>
      <c r="C316" t="s">
        <v>21</v>
      </c>
      <c r="D316" s="4"/>
      <c r="E316" s="5">
        <v>876</v>
      </c>
      <c r="F316" s="5"/>
      <c r="G316">
        <f>YEAR(tbl_transactions[[#This Row],[DATE ]])</f>
        <v>2021</v>
      </c>
      <c r="H316" s="4" t="str">
        <f>TEXT(tbl_transactions[[#This Row],[DATE ]],"MMMM")</f>
        <v>December</v>
      </c>
    </row>
    <row r="317" spans="1:8" x14ac:dyDescent="0.25">
      <c r="A317" s="3">
        <v>44561</v>
      </c>
      <c r="B317" t="s">
        <v>19</v>
      </c>
      <c r="C317" t="s">
        <v>22</v>
      </c>
      <c r="D317" s="4"/>
      <c r="E317" s="5">
        <v>3567</v>
      </c>
      <c r="F317" s="5"/>
      <c r="G317">
        <f>YEAR(tbl_transactions[[#This Row],[DATE ]])</f>
        <v>2021</v>
      </c>
      <c r="H317" s="4" t="str">
        <f>TEXT(tbl_transactions[[#This Row],[DATE ]],"MMMM")</f>
        <v>December</v>
      </c>
    </row>
  </sheetData>
  <phoneticPr fontId="3" type="noConversion"/>
  <dataValidations disablePrompts="1" count="2">
    <dataValidation type="list" allowBlank="1" showInputMessage="1" showErrorMessage="1" sqref="B4:B317" xr:uid="{E9813776-2D1B-4472-81FE-2327FE9F6969}">
      <formula1>"Outgoing,Income"</formula1>
    </dataValidation>
    <dataValidation type="list" allowBlank="1" showInputMessage="1" showErrorMessage="1" sqref="C4:C317" xr:uid="{E168AC14-A9C4-4C98-8276-986BE515ED8F}">
      <formula1>INDIRECT(B4)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5BCA-EEE6-4417-9126-AFF43A7CE1B6}">
  <dimension ref="B2:Y24"/>
  <sheetViews>
    <sheetView workbookViewId="0">
      <selection activeCell="F3" sqref="F3:X3"/>
    </sheetView>
  </sheetViews>
  <sheetFormatPr defaultRowHeight="15" x14ac:dyDescent="0.25"/>
  <cols>
    <col min="2" max="2" width="13.42578125" bestFit="1" customWidth="1"/>
    <col min="3" max="3" width="7.5703125" bestFit="1" customWidth="1"/>
    <col min="5" max="5" width="5.7109375" customWidth="1"/>
    <col min="6" max="6" width="10.140625" bestFit="1" customWidth="1"/>
    <col min="7" max="7" width="2.85546875" customWidth="1"/>
    <col min="8" max="8" width="5.7109375" customWidth="1"/>
    <col min="10" max="10" width="2.7109375" customWidth="1"/>
    <col min="11" max="11" width="5.7109375" customWidth="1"/>
    <col min="13" max="13" width="2.85546875" customWidth="1"/>
    <col min="14" max="14" width="5.7109375" customWidth="1"/>
    <col min="16" max="16" width="2.7109375" customWidth="1"/>
    <col min="17" max="17" width="5.7109375" customWidth="1"/>
    <col min="19" max="19" width="2.85546875" customWidth="1"/>
    <col min="20" max="20" width="5.7109375" customWidth="1"/>
    <col min="22" max="22" width="2.5703125" customWidth="1"/>
    <col min="23" max="23" width="5.7109375" customWidth="1"/>
    <col min="25" max="25" width="2.7109375" customWidth="1"/>
  </cols>
  <sheetData>
    <row r="2" spans="2:25" ht="21" x14ac:dyDescent="0.35">
      <c r="B2" s="2" t="s">
        <v>28</v>
      </c>
      <c r="C2" s="2">
        <v>2021</v>
      </c>
      <c r="F2" s="7">
        <f>'Outgoings &amp; Income'!L5</f>
        <v>695</v>
      </c>
      <c r="G2">
        <f>'Outgoings &amp; Income'!K5-'Outgoings &amp; Income'!L5</f>
        <v>-345</v>
      </c>
      <c r="I2" s="7">
        <f>'Outgoings &amp; Income'!L4</f>
        <v>56</v>
      </c>
      <c r="J2">
        <f>'Outgoings &amp; Income'!K4-'Outgoings &amp; Income'!L4</f>
        <v>144</v>
      </c>
      <c r="L2" s="7">
        <f>'Outgoings &amp; Income'!L8</f>
        <v>97</v>
      </c>
      <c r="M2">
        <f>'Outgoings &amp; Income'!K8-'Outgoings &amp; Income'!L8</f>
        <v>3</v>
      </c>
      <c r="O2" s="7">
        <f>'Outgoings &amp; Income'!L7</f>
        <v>0</v>
      </c>
      <c r="P2">
        <f>'Outgoings &amp; Income'!K7-'Outgoings &amp; Income'!L7</f>
        <v>80</v>
      </c>
      <c r="R2" s="7">
        <f>'Outgoings &amp; Income'!L6</f>
        <v>171</v>
      </c>
      <c r="S2">
        <f>'Outgoings &amp; Income'!K6-'Outgoings &amp; Income'!L6</f>
        <v>-21</v>
      </c>
      <c r="U2" s="7">
        <f>'Outgoings &amp; Income'!L10</f>
        <v>250</v>
      </c>
      <c r="V2">
        <f>'Outgoings &amp; Income'!K10-'Outgoings &amp; Income'!L10</f>
        <v>-150</v>
      </c>
      <c r="X2" s="7">
        <f>'Outgoings &amp; Income'!L9</f>
        <v>650</v>
      </c>
      <c r="Y2">
        <f>'Outgoings &amp; Income'!K9-'Outgoings &amp; Income'!L9</f>
        <v>0</v>
      </c>
    </row>
    <row r="3" spans="2:25" x14ac:dyDescent="0.25">
      <c r="F3" s="6" t="str">
        <f>'Outgoings &amp; Income'!J5</f>
        <v>Groceries</v>
      </c>
      <c r="G3" s="6"/>
      <c r="H3" s="6"/>
      <c r="I3" s="6" t="str">
        <f>'Outgoings &amp; Income'!J4</f>
        <v>Car</v>
      </c>
      <c r="J3" s="6"/>
      <c r="K3" s="6"/>
      <c r="L3" s="6" t="str">
        <f>'Outgoings &amp; Income'!J8</f>
        <v>Leisure</v>
      </c>
      <c r="M3" s="6"/>
      <c r="N3" s="6"/>
      <c r="O3" s="6" t="str">
        <f>'Outgoings &amp; Income'!J7</f>
        <v>Maintenance</v>
      </c>
      <c r="P3" s="6"/>
      <c r="Q3" s="6"/>
      <c r="R3" s="6" t="str">
        <f>'Outgoings &amp; Income'!J6</f>
        <v>Household bills</v>
      </c>
      <c r="S3" s="6"/>
      <c r="T3" s="6"/>
      <c r="U3" s="6" t="str">
        <f>'Outgoings &amp; Income'!J10</f>
        <v>Holiday</v>
      </c>
      <c r="V3" s="6"/>
      <c r="W3" s="6"/>
      <c r="X3" s="6" t="str">
        <f>'Outgoings &amp; Income'!J9</f>
        <v>Mortgage</v>
      </c>
    </row>
    <row r="21" spans="12:25" ht="18.75" x14ac:dyDescent="0.3">
      <c r="L21" s="10" t="s">
        <v>48</v>
      </c>
      <c r="S21" s="10" t="s">
        <v>49</v>
      </c>
    </row>
    <row r="22" spans="12:25" ht="15" customHeight="1" x14ac:dyDescent="0.25">
      <c r="L22" s="9">
        <f>'Outgoings &amp; Income'!L11-'Outgoings &amp; Income'!K11</f>
        <v>289</v>
      </c>
      <c r="M22" s="9"/>
      <c r="N22" s="9"/>
      <c r="O22" s="9"/>
      <c r="P22" s="9"/>
      <c r="Q22" s="9"/>
      <c r="S22" s="9">
        <f>'Outgoings &amp; Income'!L18-'Outgoings &amp; Income'!K18</f>
        <v>-55</v>
      </c>
      <c r="T22" s="9"/>
      <c r="U22" s="9"/>
      <c r="V22" s="9"/>
      <c r="W22" s="9"/>
      <c r="X22" s="9"/>
      <c r="Y22" s="9"/>
    </row>
    <row r="23" spans="12:25" ht="15" customHeight="1" x14ac:dyDescent="0.25">
      <c r="L23" s="9"/>
      <c r="M23" s="9"/>
      <c r="N23" s="9"/>
      <c r="O23" s="9"/>
      <c r="P23" s="9"/>
      <c r="Q23" s="9"/>
      <c r="S23" s="9"/>
      <c r="T23" s="9"/>
      <c r="U23" s="9"/>
      <c r="V23" s="9"/>
      <c r="W23" s="9"/>
      <c r="X23" s="9"/>
      <c r="Y23" s="9"/>
    </row>
    <row r="24" spans="12:25" ht="15" customHeight="1" x14ac:dyDescent="0.25">
      <c r="L24" s="9"/>
      <c r="M24" s="9"/>
      <c r="N24" s="9"/>
      <c r="O24" s="9"/>
      <c r="P24" s="9"/>
      <c r="Q24" s="9"/>
      <c r="S24" s="9"/>
      <c r="T24" s="9"/>
      <c r="U24" s="9"/>
      <c r="V24" s="9"/>
      <c r="W24" s="9"/>
      <c r="X24" s="9"/>
      <c r="Y24" s="9"/>
    </row>
  </sheetData>
  <mergeCells count="2">
    <mergeCell ref="L22:Q24"/>
    <mergeCell ref="S22:Y24"/>
  </mergeCells>
  <conditionalFormatting sqref="F2">
    <cfRule type="dataBar" priority="35">
      <dataBar>
        <cfvo type="min"/>
        <cfvo type="num" val="&quot;0+'Outgoings &amp; Income'!$K$5&quot;"/>
        <color rgb="FF638EC6"/>
      </dataBar>
      <extLst>
        <ext xmlns:x14="http://schemas.microsoft.com/office/spreadsheetml/2009/9/main" uri="{B025F937-C7B1-47D3-B67F-A62EFF666E3E}">
          <x14:id>{98286005-3C7A-4A7F-84FA-DF416C457036}</x14:id>
        </ext>
      </extLst>
    </cfRule>
    <cfRule type="dataBar" priority="37">
      <dataBar>
        <cfvo type="min"/>
        <cfvo type="num" val="&quot;0+'Outgoings &amp; Income'!$K$4&quot;"/>
        <color rgb="FF638EC6"/>
      </dataBar>
      <extLst>
        <ext xmlns:x14="http://schemas.microsoft.com/office/spreadsheetml/2009/9/main" uri="{B025F937-C7B1-47D3-B67F-A62EFF666E3E}">
          <x14:id>{BA0A911D-7632-43D6-A85C-ECBF26917BEC}</x14:id>
        </ext>
      </extLst>
    </cfRule>
  </conditionalFormatting>
  <conditionalFormatting sqref="L2">
    <cfRule type="dataBar" priority="31">
      <dataBar>
        <cfvo type="min"/>
        <cfvo type="num" val="&quot;0+'Outgoings &amp; Income'!$K$8&quot;"/>
        <color rgb="FF638EC6"/>
      </dataBar>
      <extLst>
        <ext xmlns:x14="http://schemas.microsoft.com/office/spreadsheetml/2009/9/main" uri="{B025F937-C7B1-47D3-B67F-A62EFF666E3E}">
          <x14:id>{A129D410-6867-4A96-B8E7-B2B449387C21}</x14:id>
        </ext>
      </extLst>
    </cfRule>
  </conditionalFormatting>
  <conditionalFormatting sqref="G2">
    <cfRule type="iconSet" priority="25">
      <iconSet iconSet="3Flags">
        <cfvo type="percent" val="0"/>
        <cfvo type="percent" val="33"/>
        <cfvo type="percent" val="67"/>
      </iconSet>
    </cfRule>
  </conditionalFormatting>
  <conditionalFormatting sqref="J2">
    <cfRule type="iconSet" priority="22">
      <iconSet iconSet="3Flags">
        <cfvo type="percent" val="0"/>
        <cfvo type="percent" val="33"/>
        <cfvo type="percent" val="67"/>
      </iconSet>
    </cfRule>
  </conditionalFormatting>
  <conditionalFormatting sqref="M2">
    <cfRule type="iconSet" priority="16">
      <iconSet iconSet="3Flags">
        <cfvo type="percent" val="0"/>
        <cfvo type="percent" val="33"/>
        <cfvo type="percent" val="67"/>
      </iconSet>
    </cfRule>
  </conditionalFormatting>
  <conditionalFormatting sqref="L22:Q24">
    <cfRule type="cellIs" dxfId="14" priority="7" operator="lessThanOrEqual">
      <formula>0</formula>
    </cfRule>
    <cfRule type="cellIs" dxfId="13" priority="8" operator="greaterThan">
      <formula>0</formula>
    </cfRule>
    <cfRule type="cellIs" dxfId="12" priority="3" operator="greaterThan">
      <formula>289</formula>
    </cfRule>
    <cfRule type="cellIs" dxfId="11" priority="2" operator="greaterThan">
      <formula>0</formula>
    </cfRule>
  </conditionalFormatting>
  <conditionalFormatting sqref="S22:Y24">
    <cfRule type="cellIs" dxfId="10" priority="6" operator="greaterThan">
      <formula>0</formula>
    </cfRule>
    <cfRule type="cellIs" dxfId="9" priority="1" operator="lessThanOrEqual">
      <formula>0</formula>
    </cfRule>
  </conditionalFormatting>
  <dataValidations count="1">
    <dataValidation type="list" allowBlank="1" showInputMessage="1" showErrorMessage="1" sqref="C2" xr:uid="{BEB579E0-6C22-4908-AAFF-F37CCE296039}">
      <formula1>"2021,2022,2023"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32" id="{E54BEEBE-3474-465C-B556-A62EDE3D716A}">
            <x14:dataBar minLength="0" maxLength="100" gradient="0">
              <x14:cfvo type="autoMin"/>
              <x14:cfvo type="num">
                <xm:f>'Outgoings &amp; Income'!$K$5</xm:f>
              </x14:cfvo>
              <x14:fillColor rgb="FF638EC6"/>
              <x14:negativeFillColor rgb="FFFF0000"/>
              <x14:axisColor rgb="FF000000"/>
            </x14:dataBar>
          </x14:cfRule>
          <x14:cfRule type="dataBar" id="{98286005-3C7A-4A7F-84FA-DF416C457036}">
            <x14:dataBar minLength="0" maxLength="100" gradient="0">
              <x14:cfvo type="autoMin"/>
              <x14:cfvo type="num">
                <xm:f>"0+'Outgoings &amp; Income'!$K$5"</xm:f>
              </x14:cfvo>
              <x14:negativeFillColor rgb="FFFF0000"/>
              <x14:axisColor rgb="FF000000"/>
            </x14:dataBar>
          </x14:cfRule>
          <x14:cfRule type="dataBar" priority="36" id="{33E01D41-1CBA-4AA5-9B75-FB5EFC122DC3}">
            <x14:dataBar minLength="0" maxLength="100" gradient="0">
              <x14:cfvo type="autoMin"/>
              <x14:cfvo type="num">
                <xm:f>'Outgoings &amp; Income'!$K$4</xm:f>
              </x14:cfvo>
              <x14:fillColor rgb="FF638EC6"/>
              <x14:negativeFillColor rgb="FFFF0000"/>
              <x14:axisColor rgb="FF000000"/>
            </x14:dataBar>
          </x14:cfRule>
          <x14:cfRule type="dataBar" id="{BA0A911D-7632-43D6-A85C-ECBF26917BEC}">
            <x14:dataBar minLength="0" maxLength="100" gradient="0">
              <x14:cfvo type="autoMin"/>
              <x14:cfvo type="num">
                <xm:f>"0+'Outgoings &amp; Income'!$K$4"</xm:f>
              </x14:cfvo>
              <x14:negativeFillColor rgb="FFFF0000"/>
              <x14:axisColor rgb="FF000000"/>
            </x14:dataBar>
          </x14:cfRule>
          <xm:sqref>F2</xm:sqref>
        </x14:conditionalFormatting>
        <x14:conditionalFormatting xmlns:xm="http://schemas.microsoft.com/office/excel/2006/main">
          <x14:cfRule type="dataBar" priority="33" id="{ACACCC48-BDC0-4970-8F61-9665820561C1}">
            <x14:dataBar minLength="0" maxLength="100" gradient="0">
              <x14:cfvo type="autoMin"/>
              <x14:cfvo type="num">
                <xm:f>'Outgoings &amp; Income'!$K$4</xm:f>
              </x14:cfvo>
              <x14:fillColor rgb="FF638EC6"/>
              <x14:negativeFillColor rgb="FFFF0000"/>
              <x14:axisColor rgb="FF000000"/>
            </x14:dataBar>
          </x14:cfRule>
          <x14:cfRule type="dataBar" priority="34" id="{ABAC509B-3F13-4534-A64F-D912159857C1}">
            <x14:dataBar minLength="0" maxLength="100" gradient="0">
              <x14:cfvo type="autoMin"/>
              <x14:cfvo type="num">
                <xm:f>'Outgoings &amp; Income'!$L$4</xm:f>
              </x14:cfvo>
              <x14:fillColor rgb="FF638EC6"/>
              <x14:negativeFillColor rgb="FFFF0000"/>
              <x14:axisColor rgb="FF000000"/>
            </x14:dataBar>
          </x14:cfRule>
          <xm:sqref>I2</xm:sqref>
        </x14:conditionalFormatting>
        <x14:conditionalFormatting xmlns:xm="http://schemas.microsoft.com/office/excel/2006/main">
          <x14:cfRule type="dataBar" priority="30" id="{D7851097-8BBB-49A4-AB56-A14A3BBCC4AF}">
            <x14:dataBar minLength="0" maxLength="100" gradient="0">
              <x14:cfvo type="autoMin"/>
              <x14:cfvo type="num">
                <xm:f>'Outgoings &amp; Income'!$K$8</xm:f>
              </x14:cfvo>
              <x14:fillColor rgb="FF638EC6"/>
              <x14:negativeFillColor rgb="FFFF0000"/>
              <x14:axisColor rgb="FF000000"/>
            </x14:dataBar>
          </x14:cfRule>
          <x14:cfRule type="dataBar" id="{A129D410-6867-4A96-B8E7-B2B449387C21}">
            <x14:dataBar minLength="0" maxLength="100" gradient="0">
              <x14:cfvo type="autoMin"/>
              <x14:cfvo type="num">
                <xm:f>"0+'Outgoings &amp; Income'!$K$8"</xm:f>
              </x14:cfvo>
              <x14:negativeFillColor rgb="FFFF0000"/>
              <x14:axisColor rgb="FF000000"/>
            </x14:dataBar>
          </x14:cfRule>
          <xm:sqref>L2</xm:sqref>
        </x14:conditionalFormatting>
        <x14:conditionalFormatting xmlns:xm="http://schemas.microsoft.com/office/excel/2006/main">
          <x14:cfRule type="dataBar" priority="29" id="{70F1B081-C4D6-4298-AF83-C05150AB877E}">
            <x14:dataBar minLength="0" maxLength="100" gradient="0">
              <x14:cfvo type="autoMin"/>
              <x14:cfvo type="num">
                <xm:f>'Outgoings &amp; Income'!$K$7</xm:f>
              </x14:cfvo>
              <x14:fillColor rgb="FF638EC6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priority="28" id="{58140C04-46E4-4F5D-9996-749BC01BC085}">
            <x14:dataBar minLength="0" maxLength="100" gradient="0">
              <x14:cfvo type="autoMin"/>
              <x14:cfvo type="num">
                <xm:f>'Outgoings &amp; Income'!$K$6</xm:f>
              </x14:cfvo>
              <x14:fillColor rgb="FF638EC6"/>
              <x14:negativeFillColor rgb="FFFF0000"/>
              <x14:axisColor rgb="FF000000"/>
            </x14:dataBar>
          </x14:cfRule>
          <xm:sqref>R2</xm:sqref>
        </x14:conditionalFormatting>
        <x14:conditionalFormatting xmlns:xm="http://schemas.microsoft.com/office/excel/2006/main">
          <x14:cfRule type="dataBar" priority="27" id="{730AC19E-D2CF-42C4-A675-120E71B0799B}">
            <x14:dataBar minLength="0" maxLength="100" gradient="0">
              <x14:cfvo type="autoMin"/>
              <x14:cfvo type="num">
                <xm:f>'Outgoings &amp; Income'!$K$10</xm:f>
              </x14:cfvo>
              <x14:fillColor rgb="FF638EC6"/>
              <x14:negativeFillColor rgb="FFFF0000"/>
              <x14:axisColor rgb="FF000000"/>
            </x14:dataBar>
          </x14:cfRule>
          <xm:sqref>U2</xm:sqref>
        </x14:conditionalFormatting>
        <x14:conditionalFormatting xmlns:xm="http://schemas.microsoft.com/office/excel/2006/main">
          <x14:cfRule type="dataBar" priority="26" id="{E3F75765-D621-472E-AAF3-5FD303C13CCF}">
            <x14:dataBar minLength="0" maxLength="100" gradient="0">
              <x14:cfvo type="autoMin"/>
              <x14:cfvo type="num">
                <xm:f>'Outgoings &amp; Income'!$K$9</xm:f>
              </x14:cfvo>
              <x14:fillColor rgb="FF638EC6"/>
              <x14:negativeFillColor rgb="FFFF0000"/>
              <x14:axisColor rgb="FF000000"/>
            </x14:dataBar>
          </x14:cfRule>
          <xm:sqref>X2</xm:sqref>
        </x14:conditionalFormatting>
        <x14:conditionalFormatting xmlns:xm="http://schemas.microsoft.com/office/excel/2006/main">
          <x14:cfRule type="iconSet" priority="23" id="{87B721DE-3529-44C4-8CD4-BB5BC35D022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14:cfRule type="iconSet" priority="24" id="{41CFEC4B-709D-43C3-934F-7881A1074E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G2</xm:sqref>
        </x14:conditionalFormatting>
        <x14:conditionalFormatting xmlns:xm="http://schemas.microsoft.com/office/excel/2006/main">
          <x14:cfRule type="iconSet" priority="13" id="{72591BFE-5A66-4534-A510-A99EE4785F1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14:cfRule type="iconSet" priority="20" id="{B2AEB37A-9F5B-46CB-94AE-EE135DEDAF5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14:cfRule type="iconSet" priority="21" id="{4F192836-CB60-43AA-A1A4-E1180F431A2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J2</xm:sqref>
        </x14:conditionalFormatting>
        <x14:conditionalFormatting xmlns:xm="http://schemas.microsoft.com/office/excel/2006/main">
          <x14:cfRule type="iconSet" priority="14" id="{B5DA0E58-785B-4932-9D88-9FCC8964A3D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14:cfRule type="iconSet" priority="15" id="{4486A8E2-9C2F-444D-A8E1-6C1824D8C855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M2</xm:sqref>
        </x14:conditionalFormatting>
        <x14:conditionalFormatting xmlns:xm="http://schemas.microsoft.com/office/excel/2006/main">
          <x14:cfRule type="iconSet" priority="12" id="{AF1D28D2-C717-4103-A795-A917A03B23F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P2</xm:sqref>
        </x14:conditionalFormatting>
        <x14:conditionalFormatting xmlns:xm="http://schemas.microsoft.com/office/excel/2006/main">
          <x14:cfRule type="iconSet" priority="11" id="{92CA466D-9CDA-4598-B745-E96BF2734885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S2</xm:sqref>
        </x14:conditionalFormatting>
        <x14:conditionalFormatting xmlns:xm="http://schemas.microsoft.com/office/excel/2006/main">
          <x14:cfRule type="iconSet" priority="10" id="{A3F500FD-418F-48E6-8E2E-71C17672797B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V2</xm:sqref>
        </x14:conditionalFormatting>
        <x14:conditionalFormatting xmlns:xm="http://schemas.microsoft.com/office/excel/2006/main">
          <x14:cfRule type="iconSet" priority="9" id="{65C1B6B7-844B-431C-8B9D-ABBBB1D37F9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Y2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2FC608-2C27-4195-A9BD-0BF31328C29C}">
          <x14:formula1>
            <xm:f>'Outgoings &amp; Income'!$M$3:$X$3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4DF0-196D-40CD-8AF6-D3152C803F73}">
  <dimension ref="B2:AA14"/>
  <sheetViews>
    <sheetView workbookViewId="0">
      <selection activeCell="Z19" sqref="Z19"/>
    </sheetView>
  </sheetViews>
  <sheetFormatPr defaultRowHeight="15" x14ac:dyDescent="0.25"/>
  <cols>
    <col min="2" max="2" width="8.7109375" bestFit="1" customWidth="1"/>
    <col min="5" max="5" width="5.7109375" customWidth="1"/>
    <col min="6" max="6" width="9.7109375" bestFit="1" customWidth="1"/>
    <col min="8" max="8" width="5.7109375" customWidth="1"/>
    <col min="9" max="9" width="9.7109375" bestFit="1" customWidth="1"/>
    <col min="11" max="11" width="5.7109375" customWidth="1"/>
    <col min="12" max="12" width="9.7109375" bestFit="1" customWidth="1"/>
    <col min="14" max="14" width="5.7109375" customWidth="1"/>
    <col min="15" max="15" width="9.7109375" bestFit="1" customWidth="1"/>
    <col min="17" max="17" width="5.7109375" customWidth="1"/>
    <col min="18" max="18" width="9.7109375" bestFit="1" customWidth="1"/>
    <col min="20" max="20" width="5.7109375" customWidth="1"/>
    <col min="21" max="21" width="9.7109375" bestFit="1" customWidth="1"/>
    <col min="23" max="23" width="5.7109375" customWidth="1"/>
    <col min="24" max="24" width="9.7109375" bestFit="1" customWidth="1"/>
    <col min="27" max="27" width="2.7109375" customWidth="1"/>
  </cols>
  <sheetData>
    <row r="2" spans="2:27" ht="21" x14ac:dyDescent="0.35">
      <c r="B2" s="2" t="s">
        <v>46</v>
      </c>
      <c r="C2" s="2">
        <v>2021</v>
      </c>
      <c r="F2" s="11">
        <f>'Outgoings &amp; Income'!Y5</f>
        <v>8083</v>
      </c>
      <c r="G2">
        <f ca="1">'Outgoings &amp; Income'!Z5-'Outgoings &amp; Income'!Y5</f>
        <v>-4233</v>
      </c>
      <c r="I2" s="11">
        <f>'Outgoings &amp; Income'!Y4</f>
        <v>2742</v>
      </c>
      <c r="J2">
        <f ca="1">'Outgoings &amp; Income'!Z4-'Outgoings &amp; Income'!Y4</f>
        <v>-542</v>
      </c>
      <c r="L2" s="11">
        <f>'Outgoings &amp; Income'!Y8</f>
        <v>1324</v>
      </c>
      <c r="M2">
        <f ca="1">'Outgoings &amp; Income'!Z8-'Outgoings &amp; Income'!Y8</f>
        <v>-224</v>
      </c>
      <c r="O2" s="11">
        <f>'Outgoings &amp; Income'!Y7</f>
        <v>3151</v>
      </c>
      <c r="P2">
        <f ca="1">'Outgoings &amp; Income'!Z7-'Outgoings &amp; Income'!Y7</f>
        <v>-2271</v>
      </c>
      <c r="R2" s="11">
        <f>'Outgoings &amp; Income'!Y6</f>
        <v>1495.5</v>
      </c>
      <c r="S2">
        <f ca="1">'Outgoings &amp; Income'!Z6-'Outgoings &amp; Income'!Y6</f>
        <v>154.5</v>
      </c>
      <c r="U2" s="11">
        <f>'Outgoings &amp; Income'!Y10</f>
        <v>3000</v>
      </c>
      <c r="V2">
        <f ca="1">'Outgoings &amp; Income'!Z10-'Outgoings &amp; Income'!Y10</f>
        <v>-1900</v>
      </c>
      <c r="X2" s="11">
        <f>'Outgoings &amp; Income'!Y9</f>
        <v>7800</v>
      </c>
      <c r="Y2">
        <f ca="1">'Outgoings &amp; Income'!Z9-'Outgoings &amp; Income'!Y9</f>
        <v>-650</v>
      </c>
    </row>
    <row r="3" spans="2:27" x14ac:dyDescent="0.25">
      <c r="F3" s="6" t="str">
        <f>'Outgoings &amp; Income'!J5</f>
        <v>Groceries</v>
      </c>
      <c r="G3" s="6"/>
      <c r="H3" s="6"/>
      <c r="I3" s="6" t="str">
        <f>'Outgoings &amp; Income'!J4</f>
        <v>Car</v>
      </c>
      <c r="J3" s="6"/>
      <c r="K3" s="6"/>
      <c r="L3" s="6" t="str">
        <f>'Outgoings &amp; Income'!J8</f>
        <v>Leisure</v>
      </c>
      <c r="M3" s="6"/>
      <c r="N3" s="6"/>
      <c r="O3" s="6" t="str">
        <f>'Outgoings &amp; Income'!J7</f>
        <v>Maintenance</v>
      </c>
      <c r="P3" s="6"/>
      <c r="Q3" s="6"/>
      <c r="R3" s="6" t="str">
        <f>'Outgoings &amp; Income'!J6</f>
        <v>Household bills</v>
      </c>
      <c r="S3" s="6"/>
      <c r="T3" s="6"/>
      <c r="U3" s="6" t="str">
        <f>'Outgoings &amp; Income'!J10</f>
        <v>Holiday</v>
      </c>
      <c r="V3" s="6"/>
      <c r="W3" s="6"/>
      <c r="X3" s="6" t="str">
        <f>'Outgoings &amp; Income'!J9</f>
        <v>Mortgage</v>
      </c>
    </row>
    <row r="5" spans="2:27" ht="15.75" x14ac:dyDescent="0.25">
      <c r="X5" s="12" t="s">
        <v>50</v>
      </c>
    </row>
    <row r="6" spans="2:27" x14ac:dyDescent="0.25">
      <c r="X6" s="13">
        <f ca="1">'Outgoings &amp; Income'!Y11-'Outgoings &amp; Income'!Z11</f>
        <v>9665.5</v>
      </c>
      <c r="Y6" s="13"/>
      <c r="Z6" s="13"/>
      <c r="AA6" s="13"/>
    </row>
    <row r="7" spans="2:27" x14ac:dyDescent="0.25">
      <c r="X7" s="13"/>
      <c r="Y7" s="13"/>
      <c r="Z7" s="13"/>
      <c r="AA7" s="13"/>
    </row>
    <row r="8" spans="2:27" x14ac:dyDescent="0.25">
      <c r="X8" s="13"/>
      <c r="Y8" s="13"/>
      <c r="Z8" s="13"/>
      <c r="AA8" s="13"/>
    </row>
    <row r="11" spans="2:27" ht="15.75" x14ac:dyDescent="0.25">
      <c r="X11" s="12" t="s">
        <v>51</v>
      </c>
    </row>
    <row r="12" spans="2:27" x14ac:dyDescent="0.25">
      <c r="X12" s="13">
        <f ca="1">'Outgoings &amp; Income'!N18-'Outgoings &amp; Income'!M18</f>
        <v>5946</v>
      </c>
      <c r="Y12" s="13"/>
      <c r="Z12" s="13"/>
      <c r="AA12" s="13"/>
    </row>
    <row r="13" spans="2:27" x14ac:dyDescent="0.25">
      <c r="X13" s="13"/>
      <c r="Y13" s="13"/>
      <c r="Z13" s="13"/>
      <c r="AA13" s="13"/>
    </row>
    <row r="14" spans="2:27" x14ac:dyDescent="0.25">
      <c r="X14" s="13"/>
      <c r="Y14" s="13"/>
      <c r="Z14" s="13"/>
      <c r="AA14" s="13"/>
    </row>
  </sheetData>
  <mergeCells count="2">
    <mergeCell ref="X6:AA8"/>
    <mergeCell ref="X12:AA14"/>
  </mergeCells>
  <conditionalFormatting sqref="O2">
    <cfRule type="dataBar" priority="10">
      <dataBar>
        <cfvo type="min"/>
        <cfvo type="num" val="&quot;0+'Outgoings &amp; Income'!$Z$7&quot;"/>
        <color rgb="FF638EC6"/>
      </dataBar>
      <extLst>
        <ext xmlns:x14="http://schemas.microsoft.com/office/spreadsheetml/2009/9/main" uri="{B025F937-C7B1-47D3-B67F-A62EFF666E3E}">
          <x14:id>{C78966AF-02F4-4F74-A082-4C119DD71C7C}</x14:id>
        </ext>
      </extLst>
    </cfRule>
  </conditionalFormatting>
  <conditionalFormatting sqref="X6:AA8">
    <cfRule type="cellIs" dxfId="6" priority="4" operator="greaterThan">
      <formula>9665.5</formula>
    </cfRule>
    <cfRule type="cellIs" dxfId="5" priority="3" operator="greaterThan">
      <formula>0</formula>
    </cfRule>
  </conditionalFormatting>
  <conditionalFormatting sqref="X12:AA14">
    <cfRule type="cellIs" dxfId="2" priority="2" operator="greaterThan">
      <formula>0</formula>
    </cfRule>
    <cfRule type="cellIs" dxfId="1" priority="1" operator="lessThanOrEqual">
      <formula>0</formula>
    </cfRule>
  </conditionalFormatting>
  <dataValidations disablePrompts="1" count="1">
    <dataValidation type="list" allowBlank="1" showInputMessage="1" showErrorMessage="1" sqref="C2" xr:uid="{9EFE1194-4E4C-49E0-BCE1-BD6BE13E5C95}">
      <formula1>"2021,2022,2023"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3" id="{EFB2A5B6-D1D3-4018-9FA0-AA894E296318}">
            <x14:dataBar minLength="0" maxLength="100" gradient="0">
              <x14:cfvo type="autoMin"/>
              <x14:cfvo type="num">
                <xm:f>'Outgoings &amp; Income'!$Z$5</xm:f>
              </x14:cfvo>
              <x14:fillColor rgb="FF638EC6"/>
              <x14:negativeFillColor rgb="FFFF0000"/>
              <x14:axisColor rgb="FF000000"/>
            </x14:dataBar>
          </x14:cfRule>
          <xm:sqref>F2</xm:sqref>
        </x14:conditionalFormatting>
        <x14:conditionalFormatting xmlns:xm="http://schemas.microsoft.com/office/excel/2006/main">
          <x14:cfRule type="dataBar" priority="12" id="{85E28A21-0465-424C-ABE0-EF5B8C0224B6}">
            <x14:dataBar minLength="0" maxLength="100" gradient="0">
              <x14:cfvo type="autoMin"/>
              <x14:cfvo type="num">
                <xm:f>'Outgoings &amp; Income'!$Z$4</xm:f>
              </x14:cfvo>
              <x14:fillColor rgb="FF638EC6"/>
              <x14:negativeFillColor rgb="FFFF0000"/>
              <x14:axisColor rgb="FF000000"/>
            </x14:dataBar>
          </x14:cfRule>
          <xm:sqref>I2</xm:sqref>
        </x14:conditionalFormatting>
        <x14:conditionalFormatting xmlns:xm="http://schemas.microsoft.com/office/excel/2006/main">
          <x14:cfRule type="dataBar" priority="11" id="{1CC7A1B2-82AF-4413-8656-BE2218339F50}">
            <x14:dataBar minLength="0" maxLength="100" gradient="0">
              <x14:cfvo type="autoMin"/>
              <x14:cfvo type="num">
                <xm:f>'Outgoings &amp; Income'!$Z$8</xm:f>
              </x14:cfvo>
              <x14:fillColor rgb="FF638EC6"/>
              <x14:negativeFillColor rgb="FFFF0000"/>
              <x14:axisColor rgb="FF000000"/>
            </x14:dataBar>
          </x14:cfRule>
          <xm:sqref>L2</xm:sqref>
        </x14:conditionalFormatting>
        <x14:conditionalFormatting xmlns:xm="http://schemas.microsoft.com/office/excel/2006/main">
          <x14:cfRule type="dataBar" id="{C78966AF-02F4-4F74-A082-4C119DD71C7C}">
            <x14:dataBar minLength="0" maxLength="100" gradient="0">
              <x14:cfvo type="autoMin"/>
              <x14:cfvo type="num">
                <xm:f>"0+'Outgoings &amp; Income'!$Z$7"</xm:f>
              </x14:cfvo>
              <x14:negativeFillColor rgb="FFFF0000"/>
              <x14:axisColor rgb="FF000000"/>
            </x14:dataBar>
          </x14:cfRule>
          <x14:cfRule type="dataBar" priority="9" id="{C234A673-D9D3-43D7-9895-727B29B77EBE}">
            <x14:dataBar minLength="0" maxLength="100" gradient="0">
              <x14:cfvo type="autoMin"/>
              <x14:cfvo type="num">
                <xm:f>'Outgoings &amp; Income'!$Z$7</xm:f>
              </x14:cfvo>
              <x14:fillColor rgb="FF638EC6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priority="8" id="{14947EB3-16CA-40EE-B99D-89EB16A6C628}">
            <x14:dataBar minLength="0" maxLength="100" gradient="0">
              <x14:cfvo type="autoMin"/>
              <x14:cfvo type="num">
                <xm:f>'Outgoings &amp; Income'!$Z$6</xm:f>
              </x14:cfvo>
              <x14:fillColor rgb="FF638EC6"/>
              <x14:negativeFillColor rgb="FFFF0000"/>
              <x14:axisColor rgb="FF000000"/>
            </x14:dataBar>
          </x14:cfRule>
          <xm:sqref>R2</xm:sqref>
        </x14:conditionalFormatting>
        <x14:conditionalFormatting xmlns:xm="http://schemas.microsoft.com/office/excel/2006/main">
          <x14:cfRule type="dataBar" priority="7" id="{A4BF35A3-F778-4015-8CD5-CB86C2A65FEA}">
            <x14:dataBar minLength="0" maxLength="100" gradient="0">
              <x14:cfvo type="autoMin"/>
              <x14:cfvo type="num">
                <xm:f>'Outgoings &amp; Income'!$Z$10</xm:f>
              </x14:cfvo>
              <x14:fillColor rgb="FF638EC6"/>
              <x14:negativeFillColor rgb="FFFF0000"/>
              <x14:axisColor rgb="FF000000"/>
            </x14:dataBar>
          </x14:cfRule>
          <xm:sqref>U2</xm:sqref>
        </x14:conditionalFormatting>
        <x14:conditionalFormatting xmlns:xm="http://schemas.microsoft.com/office/excel/2006/main">
          <x14:cfRule type="dataBar" priority="6" id="{FAAE3684-0310-4EF7-A09C-A2E485E6D418}">
            <x14:dataBar minLength="0" maxLength="100" gradient="0">
              <x14:cfvo type="autoMin"/>
              <x14:cfvo type="num">
                <xm:f>'Outgoings &amp; Income'!$Z$9</xm:f>
              </x14:cfvo>
              <x14:fillColor rgb="FF638EC6"/>
              <x14:negativeFillColor rgb="FFFF0000"/>
              <x14:axisColor rgb="FF000000"/>
            </x14:dataBar>
          </x14:cfRule>
          <xm:sqref>X2</xm:sqref>
        </x14:conditionalFormatting>
        <x14:conditionalFormatting xmlns:xm="http://schemas.microsoft.com/office/excel/2006/main">
          <x14:cfRule type="iconSet" priority="5" id="{7FBD56A0-7164-43BA-A4AD-5337ABF8260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G2 J2 M2 P2 S2 V2 Y2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Outgoings &amp; Income</vt:lpstr>
      <vt:lpstr>Month Dashboard</vt:lpstr>
      <vt:lpstr>Year Dashboard</vt:lpstr>
      <vt:lpstr>INCOME</vt:lpstr>
      <vt:lpstr>OUTGOING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2022-11-14T05:10:48Z</dcterms:created>
  <dcterms:modified xsi:type="dcterms:W3CDTF">2022-11-14T14:49:11Z</dcterms:modified>
</cp:coreProperties>
</file>