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T\OneDrive\Documents\"/>
    </mc:Choice>
  </mc:AlternateContent>
  <xr:revisionPtr revIDLastSave="0" documentId="13_ncr:1_{F8F932A1-F63F-4B1B-A05A-F977AA07BDF5}" xr6:coauthVersionLast="47" xr6:coauthVersionMax="47" xr10:uidLastSave="{00000000-0000-0000-0000-000000000000}"/>
  <bookViews>
    <workbookView xWindow="-110" yWindow="-110" windowWidth="19420" windowHeight="10420" xr2:uid="{18544B6F-12F0-49FE-9689-1DF3A3DA9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8" i="1" l="1"/>
  <c r="AH17" i="1"/>
  <c r="AH22" i="1"/>
  <c r="AH12" i="1"/>
  <c r="AB22" i="1"/>
  <c r="AB16" i="1"/>
  <c r="AB14" i="1"/>
  <c r="AB13" i="1"/>
  <c r="X24" i="1"/>
  <c r="X21" i="1"/>
  <c r="X27" i="1"/>
  <c r="X17" i="1"/>
  <c r="X16" i="1"/>
  <c r="T16" i="1"/>
  <c r="T21" i="1"/>
  <c r="P15" i="1"/>
  <c r="G19" i="1"/>
  <c r="G14" i="1"/>
  <c r="B20" i="1"/>
  <c r="B21" i="1" s="1"/>
  <c r="B11" i="1"/>
</calcChain>
</file>

<file path=xl/sharedStrings.xml><?xml version="1.0" encoding="utf-8"?>
<sst xmlns="http://schemas.openxmlformats.org/spreadsheetml/2006/main" count="158" uniqueCount="83">
  <si>
    <t>v1</t>
  </si>
  <si>
    <t>v0</t>
  </si>
  <si>
    <t>m/s</t>
  </si>
  <si>
    <t>t</t>
  </si>
  <si>
    <t>s</t>
  </si>
  <si>
    <t>a=(v1-v0)/t</t>
  </si>
  <si>
    <t xml:space="preserve">a = </t>
  </si>
  <si>
    <t>km/jam</t>
  </si>
  <si>
    <t>s=v0*t+0.5*a*t^2</t>
  </si>
  <si>
    <t xml:space="preserve">s = </t>
  </si>
  <si>
    <t>m/s^2</t>
  </si>
  <si>
    <t>m</t>
  </si>
  <si>
    <t>a = percepatan</t>
  </si>
  <si>
    <t>s = perpindahan</t>
  </si>
  <si>
    <t>t = waktu</t>
  </si>
  <si>
    <t>v = kecepatan</t>
  </si>
  <si>
    <t>A)</t>
  </si>
  <si>
    <t>cm</t>
  </si>
  <si>
    <t>h</t>
  </si>
  <si>
    <t>g</t>
  </si>
  <si>
    <t>N</t>
  </si>
  <si>
    <t xml:space="preserve">v0 = </t>
  </si>
  <si>
    <t>B)</t>
  </si>
  <si>
    <t>v=v0+at</t>
  </si>
  <si>
    <t>t=(v-v0)/a</t>
  </si>
  <si>
    <t>v</t>
  </si>
  <si>
    <t xml:space="preserve">t = </t>
  </si>
  <si>
    <t>v^2 = v0^2+2g*h</t>
  </si>
  <si>
    <t>v0^2 = -2g*h</t>
  </si>
  <si>
    <t>v0 = sqrt(-2*g*h)</t>
  </si>
  <si>
    <t>??</t>
  </si>
  <si>
    <t>x=h=s</t>
  </si>
  <si>
    <t>v0=(h-h0-((a*t^2)/2))/t</t>
  </si>
  <si>
    <t>h=h0+v0*t+((a*t^2)/2)</t>
  </si>
  <si>
    <t>h0</t>
  </si>
  <si>
    <t>v0 =</t>
  </si>
  <si>
    <t>h1</t>
  </si>
  <si>
    <t xml:space="preserve">v = </t>
  </si>
  <si>
    <t>v^2=v0^2+2ax</t>
  </si>
  <si>
    <t>v=sqrt(v0^2+2ax)</t>
  </si>
  <si>
    <t>sudut</t>
  </si>
  <si>
    <t>degree</t>
  </si>
  <si>
    <t>3/5</t>
  </si>
  <si>
    <t>tdmax = -((2*v0y)/a)</t>
  </si>
  <si>
    <t>v0y = v0sin(tetha)</t>
  </si>
  <si>
    <t xml:space="preserve">sin(37) = </t>
  </si>
  <si>
    <t>v0y =</t>
  </si>
  <si>
    <t xml:space="preserve">tdmax = </t>
  </si>
  <si>
    <t>4/5</t>
  </si>
  <si>
    <t>v = s/t</t>
  </si>
  <si>
    <t>s = v*t</t>
  </si>
  <si>
    <t>C)</t>
  </si>
  <si>
    <t>s = v0*t+0.5*a*t^2</t>
  </si>
  <si>
    <t xml:space="preserve">cos(37) = </t>
  </si>
  <si>
    <t>v0x = v0cos(theta)</t>
  </si>
  <si>
    <t xml:space="preserve">v0x = </t>
  </si>
  <si>
    <t>m1</t>
  </si>
  <si>
    <t>ms</t>
  </si>
  <si>
    <t xml:space="preserve">impulse = </t>
  </si>
  <si>
    <t>impulse = delta P</t>
  </si>
  <si>
    <t>kg</t>
  </si>
  <si>
    <t xml:space="preserve">p1 = </t>
  </si>
  <si>
    <t>kgm/s^2</t>
  </si>
  <si>
    <t>impulse=p2-p1</t>
  </si>
  <si>
    <t xml:space="preserve">p2 = </t>
  </si>
  <si>
    <t>p = m*v</t>
  </si>
  <si>
    <t>v2</t>
  </si>
  <si>
    <t>F*t = p2-p1</t>
  </si>
  <si>
    <t>F = (p2-p1)/t</t>
  </si>
  <si>
    <t xml:space="preserve">F = </t>
  </si>
  <si>
    <t>m1 = m2</t>
  </si>
  <si>
    <t>v1'</t>
  </si>
  <si>
    <t>v2'</t>
  </si>
  <si>
    <t>e</t>
  </si>
  <si>
    <t>m1v1+m2v2 = m1v1'+m2v2'</t>
  </si>
  <si>
    <t>v1+v2=v1'+v2'</t>
  </si>
  <si>
    <t>v1'=v2'</t>
  </si>
  <si>
    <t>e=-(v1'-v2')/(v1-v2)</t>
  </si>
  <si>
    <t>v1'=(-e(v1-v2))+v2'</t>
  </si>
  <si>
    <t xml:space="preserve">v1-v2 = </t>
  </si>
  <si>
    <t xml:space="preserve">v1' = </t>
  </si>
  <si>
    <t>+v2'</t>
  </si>
  <si>
    <t xml:space="preserve">v2'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</si>
</sst>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355601</xdr:colOff>
      <xdr:row>4</xdr:row>
      <xdr:rowOff>177800</xdr:rowOff>
    </xdr:from>
    <xdr:to>
      <xdr:col>13</xdr:col>
      <xdr:colOff>234951</xdr:colOff>
      <xdr:row>12</xdr:row>
      <xdr:rowOff>82035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FA4C5A-F40C-45A5-9CBF-78690CBA3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8701" y="914400"/>
          <a:ext cx="2317750" cy="1377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04F3-1156-4A37-81B8-EBD131B60E66}">
  <dimension ref="A2:AI27"/>
  <sheetViews>
    <sheetView tabSelected="1" workbookViewId="0">
      <selection activeCell="D10" sqref="D10"/>
    </sheetView>
  </sheetViews>
  <sheetFormatPr defaultRowHeight="14.5" x14ac:dyDescent="0.35"/>
  <cols>
    <col min="1" max="1" width="10.453125" customWidth="1"/>
    <col min="4" max="4" width="10.81640625" customWidth="1"/>
  </cols>
  <sheetData>
    <row r="2" spans="1:35" x14ac:dyDescent="0.35">
      <c r="A2" t="s">
        <v>12</v>
      </c>
      <c r="C2" t="s">
        <v>14</v>
      </c>
    </row>
    <row r="3" spans="1:35" x14ac:dyDescent="0.35">
      <c r="A3" t="s">
        <v>13</v>
      </c>
      <c r="C3" t="s">
        <v>15</v>
      </c>
    </row>
    <row r="4" spans="1:35" x14ac:dyDescent="0.35">
      <c r="K4" t="s">
        <v>31</v>
      </c>
    </row>
    <row r="5" spans="1:35" x14ac:dyDescent="0.35">
      <c r="A5" s="4">
        <v>1</v>
      </c>
      <c r="F5" s="4">
        <v>3</v>
      </c>
      <c r="O5" s="4">
        <v>4</v>
      </c>
      <c r="S5" s="4">
        <v>5</v>
      </c>
      <c r="W5" s="4">
        <v>6</v>
      </c>
      <c r="AA5" s="4">
        <v>7</v>
      </c>
      <c r="AG5" s="4">
        <v>8</v>
      </c>
    </row>
    <row r="6" spans="1:35" x14ac:dyDescent="0.35">
      <c r="A6" t="s">
        <v>5</v>
      </c>
      <c r="F6" t="s">
        <v>18</v>
      </c>
      <c r="G6">
        <v>60</v>
      </c>
      <c r="H6" t="s">
        <v>17</v>
      </c>
      <c r="I6">
        <v>0.6</v>
      </c>
      <c r="J6" t="s">
        <v>11</v>
      </c>
      <c r="O6" t="s">
        <v>18</v>
      </c>
      <c r="P6">
        <v>4</v>
      </c>
      <c r="Q6" t="s">
        <v>11</v>
      </c>
      <c r="S6" t="s">
        <v>36</v>
      </c>
      <c r="T6">
        <v>50</v>
      </c>
      <c r="U6" t="s">
        <v>11</v>
      </c>
      <c r="W6" t="s">
        <v>40</v>
      </c>
      <c r="X6">
        <v>37</v>
      </c>
      <c r="Y6" t="s">
        <v>41</v>
      </c>
      <c r="AA6" t="s">
        <v>56</v>
      </c>
      <c r="AB6">
        <v>45</v>
      </c>
      <c r="AC6" t="s">
        <v>19</v>
      </c>
      <c r="AD6">
        <v>4.4999999999999998E-2</v>
      </c>
      <c r="AE6" t="s">
        <v>60</v>
      </c>
      <c r="AG6" t="s">
        <v>0</v>
      </c>
      <c r="AH6">
        <v>3</v>
      </c>
      <c r="AI6" t="s">
        <v>2</v>
      </c>
    </row>
    <row r="7" spans="1:35" x14ac:dyDescent="0.35">
      <c r="A7" t="s">
        <v>1</v>
      </c>
      <c r="B7">
        <v>6</v>
      </c>
      <c r="C7" t="s">
        <v>2</v>
      </c>
      <c r="F7" t="s">
        <v>19</v>
      </c>
      <c r="G7">
        <v>-10</v>
      </c>
      <c r="H7" t="s">
        <v>10</v>
      </c>
      <c r="O7" t="s">
        <v>34</v>
      </c>
      <c r="P7">
        <v>0</v>
      </c>
      <c r="Q7" t="s">
        <v>11</v>
      </c>
      <c r="S7" t="s">
        <v>1</v>
      </c>
      <c r="T7">
        <v>10</v>
      </c>
      <c r="U7" t="s">
        <v>2</v>
      </c>
      <c r="W7" t="s">
        <v>1</v>
      </c>
      <c r="X7">
        <v>20</v>
      </c>
      <c r="Y7" t="s">
        <v>2</v>
      </c>
      <c r="AA7" t="s">
        <v>66</v>
      </c>
      <c r="AB7">
        <v>4.5</v>
      </c>
      <c r="AC7" t="s">
        <v>2</v>
      </c>
      <c r="AG7" t="s">
        <v>66</v>
      </c>
      <c r="AH7">
        <v>-3</v>
      </c>
      <c r="AI7" t="s">
        <v>2</v>
      </c>
    </row>
    <row r="8" spans="1:35" x14ac:dyDescent="0.35">
      <c r="A8" t="s">
        <v>0</v>
      </c>
      <c r="B8">
        <v>12</v>
      </c>
      <c r="C8" t="s">
        <v>2</v>
      </c>
      <c r="F8" t="s">
        <v>25</v>
      </c>
      <c r="G8">
        <v>0</v>
      </c>
      <c r="H8" t="s">
        <v>10</v>
      </c>
      <c r="O8" t="s">
        <v>3</v>
      </c>
      <c r="P8">
        <v>2</v>
      </c>
      <c r="Q8" t="s">
        <v>4</v>
      </c>
      <c r="S8" t="s">
        <v>34</v>
      </c>
      <c r="T8">
        <v>0</v>
      </c>
      <c r="U8" t="s">
        <v>11</v>
      </c>
      <c r="W8" t="s">
        <v>45</v>
      </c>
      <c r="X8" s="1" t="s">
        <v>42</v>
      </c>
      <c r="Y8">
        <v>0.6</v>
      </c>
      <c r="AA8" t="s">
        <v>0</v>
      </c>
      <c r="AB8">
        <v>0</v>
      </c>
      <c r="AC8" t="s">
        <v>2</v>
      </c>
      <c r="AG8" t="s">
        <v>70</v>
      </c>
    </row>
    <row r="9" spans="1:35" x14ac:dyDescent="0.35">
      <c r="A9" t="s">
        <v>3</v>
      </c>
      <c r="B9">
        <v>6</v>
      </c>
      <c r="C9" t="s">
        <v>4</v>
      </c>
      <c r="F9" t="s">
        <v>16</v>
      </c>
      <c r="O9" t="s">
        <v>19</v>
      </c>
      <c r="P9">
        <v>-10</v>
      </c>
      <c r="Q9" t="s">
        <v>10</v>
      </c>
      <c r="S9" t="s">
        <v>3</v>
      </c>
      <c r="T9" t="s">
        <v>30</v>
      </c>
      <c r="W9" t="s">
        <v>19</v>
      </c>
      <c r="X9">
        <v>-10</v>
      </c>
      <c r="Y9" t="s">
        <v>10</v>
      </c>
      <c r="AA9" t="s">
        <v>3</v>
      </c>
      <c r="AB9">
        <v>5</v>
      </c>
      <c r="AC9" t="s">
        <v>57</v>
      </c>
      <c r="AD9">
        <v>5.0000000000000001E-3</v>
      </c>
      <c r="AE9" t="s">
        <v>4</v>
      </c>
      <c r="AG9" t="s">
        <v>71</v>
      </c>
      <c r="AH9" t="s">
        <v>30</v>
      </c>
    </row>
    <row r="10" spans="1:35" x14ac:dyDescent="0.35">
      <c r="F10" t="s">
        <v>27</v>
      </c>
      <c r="O10" t="s">
        <v>1</v>
      </c>
      <c r="P10" t="s">
        <v>30</v>
      </c>
      <c r="S10" t="s">
        <v>25</v>
      </c>
      <c r="T10" t="s">
        <v>30</v>
      </c>
      <c r="W10" t="s">
        <v>53</v>
      </c>
      <c r="X10" s="2" t="s">
        <v>48</v>
      </c>
      <c r="Y10">
        <v>0.8</v>
      </c>
      <c r="AA10" t="s">
        <v>16</v>
      </c>
      <c r="AG10" t="s">
        <v>72</v>
      </c>
      <c r="AH10" t="s">
        <v>30</v>
      </c>
    </row>
    <row r="11" spans="1:35" x14ac:dyDescent="0.35">
      <c r="A11" s="3" t="s">
        <v>6</v>
      </c>
      <c r="B11" s="3">
        <f>(B8-B7)/B9</f>
        <v>1</v>
      </c>
      <c r="C11" s="3" t="s">
        <v>10</v>
      </c>
      <c r="F11" t="s">
        <v>28</v>
      </c>
      <c r="S11" t="s">
        <v>19</v>
      </c>
      <c r="T11">
        <v>-10</v>
      </c>
      <c r="U11" t="s">
        <v>10</v>
      </c>
      <c r="W11" t="s">
        <v>16</v>
      </c>
      <c r="AA11" t="s">
        <v>59</v>
      </c>
      <c r="AG11" t="s">
        <v>73</v>
      </c>
      <c r="AH11">
        <v>0.4</v>
      </c>
    </row>
    <row r="12" spans="1:35" x14ac:dyDescent="0.35">
      <c r="F12" t="s">
        <v>29</v>
      </c>
      <c r="O12" t="s">
        <v>33</v>
      </c>
      <c r="W12" t="s">
        <v>43</v>
      </c>
      <c r="AA12" t="s">
        <v>65</v>
      </c>
      <c r="AG12" t="s">
        <v>79</v>
      </c>
      <c r="AH12">
        <f>AH6-AH7</f>
        <v>6</v>
      </c>
    </row>
    <row r="13" spans="1:35" x14ac:dyDescent="0.35">
      <c r="A13" s="4">
        <v>2</v>
      </c>
      <c r="O13" t="s">
        <v>32</v>
      </c>
      <c r="S13" t="s">
        <v>16</v>
      </c>
      <c r="W13" t="s">
        <v>44</v>
      </c>
      <c r="AA13" t="s">
        <v>61</v>
      </c>
      <c r="AB13">
        <f>AD6*AB8</f>
        <v>0</v>
      </c>
      <c r="AC13" t="s">
        <v>62</v>
      </c>
    </row>
    <row r="14" spans="1:35" x14ac:dyDescent="0.35">
      <c r="A14" t="s">
        <v>8</v>
      </c>
      <c r="F14" s="3" t="s">
        <v>21</v>
      </c>
      <c r="G14" s="3">
        <f>SQRT(-2*G7*I6)</f>
        <v>3.4641016151377544</v>
      </c>
      <c r="H14" s="3" t="s">
        <v>2</v>
      </c>
      <c r="S14" t="s">
        <v>23</v>
      </c>
      <c r="AA14" t="s">
        <v>64</v>
      </c>
      <c r="AB14">
        <f>AB7*AD6</f>
        <v>0.20249999999999999</v>
      </c>
      <c r="AC14" t="s">
        <v>62</v>
      </c>
      <c r="AG14" t="s">
        <v>74</v>
      </c>
    </row>
    <row r="15" spans="1:35" x14ac:dyDescent="0.35">
      <c r="A15" t="s">
        <v>5</v>
      </c>
      <c r="O15" s="3" t="s">
        <v>35</v>
      </c>
      <c r="P15" s="3">
        <f>(P6-P7-((P9*P8*P8)/2))/P8</f>
        <v>12</v>
      </c>
      <c r="Q15" s="3" t="s">
        <v>2</v>
      </c>
      <c r="S15" t="s">
        <v>24</v>
      </c>
      <c r="X15" s="1"/>
      <c r="AA15" t="s">
        <v>63</v>
      </c>
      <c r="AG15" t="s">
        <v>75</v>
      </c>
    </row>
    <row r="16" spans="1:35" x14ac:dyDescent="0.35">
      <c r="A16" t="s">
        <v>1</v>
      </c>
      <c r="B16">
        <v>96</v>
      </c>
      <c r="C16" t="s">
        <v>7</v>
      </c>
      <c r="D16">
        <v>26.67</v>
      </c>
      <c r="E16" t="s">
        <v>2</v>
      </c>
      <c r="F16" t="s">
        <v>22</v>
      </c>
      <c r="S16" s="3" t="s">
        <v>26</v>
      </c>
      <c r="T16" s="3">
        <f>(T21-T7)/-T11</f>
        <v>2.3166247903554003</v>
      </c>
      <c r="U16" s="3" t="s">
        <v>4</v>
      </c>
      <c r="W16" t="s">
        <v>46</v>
      </c>
      <c r="X16">
        <f>Y8*X7</f>
        <v>12</v>
      </c>
      <c r="Y16" t="s">
        <v>2</v>
      </c>
      <c r="AA16" s="3" t="s">
        <v>58</v>
      </c>
      <c r="AB16" s="3">
        <f>AB14-AB13</f>
        <v>0.20249999999999999</v>
      </c>
      <c r="AC16" s="3" t="s">
        <v>62</v>
      </c>
      <c r="AG16" t="s">
        <v>76</v>
      </c>
    </row>
    <row r="17" spans="1:35" x14ac:dyDescent="0.35">
      <c r="A17" t="s">
        <v>0</v>
      </c>
      <c r="B17">
        <v>0</v>
      </c>
      <c r="C17" t="s">
        <v>2</v>
      </c>
      <c r="F17" t="s">
        <v>23</v>
      </c>
      <c r="W17" s="3" t="s">
        <v>47</v>
      </c>
      <c r="X17" s="3">
        <f>-((2*X16)/X9)</f>
        <v>2.4</v>
      </c>
      <c r="Y17" s="3" t="s">
        <v>4</v>
      </c>
      <c r="AG17" t="s">
        <v>82</v>
      </c>
      <c r="AH17">
        <f>AH22</f>
        <v>-2.4000000000000004</v>
      </c>
      <c r="AI17" s="2" t="s">
        <v>81</v>
      </c>
    </row>
    <row r="18" spans="1:35" x14ac:dyDescent="0.35">
      <c r="A18" t="s">
        <v>3</v>
      </c>
      <c r="B18">
        <v>3</v>
      </c>
      <c r="C18" t="s">
        <v>4</v>
      </c>
      <c r="F18" t="s">
        <v>24</v>
      </c>
      <c r="S18" t="s">
        <v>22</v>
      </c>
      <c r="AA18" t="s">
        <v>22</v>
      </c>
      <c r="AG18" s="3" t="s">
        <v>82</v>
      </c>
      <c r="AH18" s="3">
        <f>AH17/2</f>
        <v>-1.2000000000000002</v>
      </c>
      <c r="AI18" s="3" t="s">
        <v>2</v>
      </c>
    </row>
    <row r="19" spans="1:35" x14ac:dyDescent="0.35">
      <c r="F19" s="3" t="s">
        <v>26</v>
      </c>
      <c r="G19" s="3">
        <f>(G8-G14)/G7</f>
        <v>0.34641016151377546</v>
      </c>
      <c r="H19" s="3" t="s">
        <v>4</v>
      </c>
      <c r="S19" t="s">
        <v>38</v>
      </c>
      <c r="W19" t="s">
        <v>22</v>
      </c>
      <c r="AA19" t="s">
        <v>59</v>
      </c>
    </row>
    <row r="20" spans="1:35" x14ac:dyDescent="0.35">
      <c r="A20" t="s">
        <v>6</v>
      </c>
      <c r="B20">
        <f>(B17-D16)/B18</f>
        <v>-8.89</v>
      </c>
      <c r="C20" t="s">
        <v>10</v>
      </c>
      <c r="S20" t="s">
        <v>39</v>
      </c>
      <c r="W20" t="s">
        <v>54</v>
      </c>
      <c r="X20" s="1"/>
      <c r="AA20" t="s">
        <v>67</v>
      </c>
      <c r="AG20" t="s">
        <v>77</v>
      </c>
    </row>
    <row r="21" spans="1:35" x14ac:dyDescent="0.35">
      <c r="A21" s="3" t="s">
        <v>9</v>
      </c>
      <c r="B21" s="3">
        <f>(D16*B18)+(0.5*B20*B18*B18)</f>
        <v>40.005000000000003</v>
      </c>
      <c r="C21" s="3" t="s">
        <v>11</v>
      </c>
      <c r="S21" s="3" t="s">
        <v>37</v>
      </c>
      <c r="T21" s="3">
        <f>SQRT((T7*T7)+(2*-T11*T6))</f>
        <v>33.166247903554002</v>
      </c>
      <c r="U21" s="3" t="s">
        <v>2</v>
      </c>
      <c r="W21" t="s">
        <v>55</v>
      </c>
      <c r="X21">
        <f>X7*Y10</f>
        <v>16</v>
      </c>
      <c r="Y21" t="s">
        <v>2</v>
      </c>
      <c r="AA21" t="s">
        <v>68</v>
      </c>
      <c r="AG21" t="s">
        <v>78</v>
      </c>
    </row>
    <row r="22" spans="1:35" x14ac:dyDescent="0.35">
      <c r="W22" t="s">
        <v>49</v>
      </c>
      <c r="AA22" s="3" t="s">
        <v>69</v>
      </c>
      <c r="AB22" s="3">
        <f>(AB14-AB13)/AD9</f>
        <v>40.499999999999993</v>
      </c>
      <c r="AC22" s="3" t="s">
        <v>20</v>
      </c>
      <c r="AG22" t="s">
        <v>80</v>
      </c>
      <c r="AH22">
        <f>-AH11*AH12</f>
        <v>-2.4000000000000004</v>
      </c>
      <c r="AI22" s="2" t="s">
        <v>81</v>
      </c>
    </row>
    <row r="23" spans="1:35" x14ac:dyDescent="0.35">
      <c r="W23" t="s">
        <v>50</v>
      </c>
    </row>
    <row r="24" spans="1:35" x14ac:dyDescent="0.35">
      <c r="W24" s="3" t="s">
        <v>9</v>
      </c>
      <c r="X24" s="3">
        <f>X21*X17</f>
        <v>38.4</v>
      </c>
      <c r="Y24" s="3" t="s">
        <v>11</v>
      </c>
    </row>
    <row r="25" spans="1:35" x14ac:dyDescent="0.35">
      <c r="W25" t="s">
        <v>51</v>
      </c>
    </row>
    <row r="26" spans="1:35" x14ac:dyDescent="0.35">
      <c r="W26" t="s">
        <v>52</v>
      </c>
    </row>
    <row r="27" spans="1:35" x14ac:dyDescent="0.35">
      <c r="W27" s="3" t="s">
        <v>9</v>
      </c>
      <c r="X27" s="3">
        <f>(X16*1)+(0.5*X9*1*1)</f>
        <v>7</v>
      </c>
      <c r="Y27" s="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</dc:creator>
  <cp:lastModifiedBy>Michael T</cp:lastModifiedBy>
  <dcterms:created xsi:type="dcterms:W3CDTF">2021-10-05T13:24:45Z</dcterms:created>
  <dcterms:modified xsi:type="dcterms:W3CDTF">2021-10-05T16:08:30Z</dcterms:modified>
</cp:coreProperties>
</file>