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0" i="2" l="1"/>
  <c r="H34" i="2" l="1"/>
  <c r="C34" i="2"/>
  <c r="D34" i="2"/>
  <c r="E34" i="2"/>
  <c r="F34" i="2"/>
  <c r="B34" i="2"/>
  <c r="H68" i="2"/>
  <c r="D68" i="2"/>
  <c r="E68" i="2"/>
  <c r="C68" i="2"/>
  <c r="B68" i="2"/>
  <c r="J15" i="3"/>
  <c r="J16" i="3"/>
  <c r="J17" i="3"/>
  <c r="J14" i="3"/>
  <c r="I15" i="3"/>
  <c r="I16" i="3"/>
  <c r="I17" i="3"/>
  <c r="I14" i="3"/>
  <c r="H59" i="2" l="1"/>
  <c r="H51" i="2"/>
  <c r="H42" i="2"/>
  <c r="H23" i="2"/>
  <c r="C59" i="2"/>
  <c r="D59" i="2"/>
  <c r="E59" i="2"/>
  <c r="B59" i="2"/>
  <c r="C51" i="2"/>
  <c r="D51" i="2"/>
  <c r="E51" i="2"/>
  <c r="B51" i="2"/>
  <c r="C42" i="2"/>
  <c r="D42" i="2"/>
  <c r="E42" i="2"/>
  <c r="B42" i="2"/>
  <c r="C24" i="2"/>
  <c r="D24" i="2"/>
  <c r="E24" i="2"/>
  <c r="F24" i="2"/>
  <c r="B24" i="2"/>
  <c r="C23" i="2"/>
  <c r="D23" i="2"/>
  <c r="E23" i="2"/>
  <c r="F23" i="2"/>
  <c r="B23" i="2"/>
  <c r="E5" i="2" l="1"/>
  <c r="C12" i="2"/>
  <c r="D12" i="2"/>
  <c r="B12" i="2"/>
</calcChain>
</file>

<file path=xl/sharedStrings.xml><?xml version="1.0" encoding="utf-8"?>
<sst xmlns="http://schemas.openxmlformats.org/spreadsheetml/2006/main" count="61" uniqueCount="51">
  <si>
    <t>Remuneration to a Managerial Person shall not exceed limit under  (A) and (B) given below</t>
  </si>
  <si>
    <t>(A)</t>
  </si>
  <si>
    <t>(B)</t>
  </si>
  <si>
    <r>
      <t>Where effective capital </t>
    </r>
    <r>
      <rPr>
        <b/>
        <sz val="8"/>
        <color rgb="FF444444"/>
        <rFont val="Arial"/>
        <family val="2"/>
      </rPr>
      <t>*</t>
    </r>
    <r>
      <rPr>
        <sz val="11"/>
        <color rgb="FF444444"/>
        <rFont val="Arial"/>
        <family val="2"/>
      </rPr>
      <t>  is</t>
    </r>
  </si>
  <si>
    <t>Limit of yearly remuneration payable shall not exceed (Rs.)</t>
  </si>
  <si>
    <r>
      <t>If managerial person who is functioning in professional capacity </t>
    </r>
    <r>
      <rPr>
        <b/>
        <sz val="8"/>
        <color rgb="FF444444"/>
        <rFont val="Arial"/>
        <family val="2"/>
      </rPr>
      <t>#</t>
    </r>
  </si>
  <si>
    <t>Negative or less than Rs. 5 Crores</t>
  </si>
  <si>
    <t>60 Lakhs</t>
  </si>
  <si>
    <t>No Central Government approval is required if such person is not having any interest in</t>
  </si>
  <si>
    <t>·  Capital of the Company or Holding Company or any of its subsidiaries directly or indirectly</t>
  </si>
  <si>
    <t>·  No  interest to directors or promoters of the Company or holding Company or any of its subsidiaries</t>
  </si>
  <si>
    <t>during 2 years before appointment and must possess graduate level qualification and specialisation in the field in which Company operates.</t>
  </si>
  <si>
    <t>Also any Employee holding shares not exceeding 0.5% of paid up capital under Employee stock option plan (ESOP) shall be deemed to be person not having any interest in the capital of the Company.</t>
  </si>
  <si>
    <t>Rs. 5 Crores and above but less than Rs. 100 Crores</t>
  </si>
  <si>
    <t>84 Lakhs</t>
  </si>
  <si>
    <t>Rs. 100 Crores and above but less than 250 Crores</t>
  </si>
  <si>
    <t>120 Lakhs</t>
  </si>
  <si>
    <t>Rs. 250 Crores and above</t>
  </si>
  <si>
    <t>120 lakhs</t>
  </si>
  <si>
    <t>plus 0.01% of effective capital in excess of Rs. 250 Crores</t>
  </si>
  <si>
    <t>If these remuneration need to be doubled, then resolution by way of special resolution must be passed by the Company in the General meeting</t>
  </si>
  <si>
    <t>Professional Directors can be paid remuneration irrespective of the limit.</t>
  </si>
  <si>
    <t>Executive directors</t>
  </si>
  <si>
    <t>Particulars</t>
  </si>
  <si>
    <t>in million Rs</t>
  </si>
  <si>
    <t>Remuneration to key management personnel</t>
  </si>
  <si>
    <t>Short term employee benefits</t>
  </si>
  <si>
    <t>Post employment benefit</t>
  </si>
  <si>
    <t>Share based payments</t>
  </si>
  <si>
    <t>Non-Executive Directors</t>
  </si>
  <si>
    <t>Short term employpee benefits</t>
  </si>
  <si>
    <t>EBIT</t>
  </si>
  <si>
    <t>PAT</t>
  </si>
  <si>
    <t>PBT</t>
  </si>
  <si>
    <t>EPS(in RS)</t>
  </si>
  <si>
    <t>DPS (in Rs)</t>
  </si>
  <si>
    <t>Debt/equity</t>
  </si>
  <si>
    <t>fall in 2015 due to maggi issue</t>
  </si>
  <si>
    <t>remuneration/ebit (in %)</t>
  </si>
  <si>
    <t>remuneration/PAT (in %)</t>
  </si>
  <si>
    <t>TOTAL</t>
  </si>
  <si>
    <t>HUL</t>
  </si>
  <si>
    <t>Remuneration</t>
  </si>
  <si>
    <t xml:space="preserve">BRITANNIA </t>
  </si>
  <si>
    <t>DABUR</t>
  </si>
  <si>
    <t>Revenue</t>
  </si>
  <si>
    <t>ITC</t>
  </si>
  <si>
    <t>NESTLE</t>
  </si>
  <si>
    <t>AVG</t>
  </si>
  <si>
    <t>Industry AVG</t>
  </si>
  <si>
    <t>Pat as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</si>
</sst>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75055"/>
      <name val="Arial"/>
      <family val="2"/>
    </font>
    <font>
      <sz val="11"/>
      <color rgb="FF444444"/>
      <name val="Arial"/>
      <family val="2"/>
    </font>
    <font>
      <b/>
      <sz val="8"/>
      <color rgb="FF444444"/>
      <name val="Arial"/>
      <family val="2"/>
    </font>
    <font>
      <i/>
      <sz val="11"/>
      <color rgb="FF475055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justify" vertical="center" wrapText="1"/>
    </xf>
    <xf numFmtId="0" fontId="0" fillId="2" borderId="5" xfId="0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horizontal="justify" vertical="center" wrapText="1"/>
    </xf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" fontId="0" fillId="0" borderId="0" xfId="0" applyNumberFormat="1"/>
    <xf numFmtId="0" fontId="0" fillId="0" borderId="0" xfId="0" applyFont="1"/>
    <xf numFmtId="0" fontId="10" fillId="4" borderId="8" xfId="0" applyFont="1" applyFill="1" applyBorder="1"/>
    <xf numFmtId="0" fontId="3" fillId="2" borderId="7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3" fillId="3" borderId="5" xfId="0" applyFont="1" applyFill="1" applyBorder="1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447675</xdr:colOff>
      <xdr:row>8</xdr:row>
      <xdr:rowOff>104775</xdr:rowOff>
    </xdr:to>
    <xdr:pic>
      <xdr:nvPicPr>
        <xdr:cNvPr id="2" name="Picture 1" descr="https://cdn.zeebiz.com/sites/default/files/FMCG_0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218675"/>
          <a:ext cx="9591675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"/>
    </sheetView>
  </sheetViews>
  <sheetFormatPr defaultRowHeight="15" x14ac:dyDescent="0.25"/>
  <cols>
    <col min="1" max="1" width="17.5703125" customWidth="1"/>
    <col min="2" max="2" width="56.85546875" customWidth="1"/>
    <col min="3" max="3" width="123.5703125" customWidth="1"/>
  </cols>
  <sheetData>
    <row r="1" spans="1:3" ht="57" customHeight="1" thickBot="1" x14ac:dyDescent="0.3">
      <c r="A1" s="20" t="s">
        <v>0</v>
      </c>
      <c r="B1" s="21"/>
      <c r="C1" s="22"/>
    </row>
    <row r="2" spans="1:3" ht="15.75" thickBot="1" x14ac:dyDescent="0.3">
      <c r="A2" s="23" t="s">
        <v>1</v>
      </c>
      <c r="B2" s="24"/>
      <c r="C2" s="1" t="s">
        <v>2</v>
      </c>
    </row>
    <row r="3" spans="1:3" ht="157.5" customHeight="1" thickBot="1" x14ac:dyDescent="0.3">
      <c r="A3" s="2" t="s">
        <v>3</v>
      </c>
      <c r="B3" s="2" t="s">
        <v>4</v>
      </c>
      <c r="C3" s="2" t="s">
        <v>5</v>
      </c>
    </row>
    <row r="4" spans="1:3" ht="199.5" customHeight="1" x14ac:dyDescent="0.25">
      <c r="A4" s="25" t="s">
        <v>6</v>
      </c>
      <c r="B4" s="25" t="s">
        <v>7</v>
      </c>
      <c r="C4" s="3" t="s">
        <v>8</v>
      </c>
    </row>
    <row r="5" spans="1:3" ht="200.25" customHeight="1" thickBot="1" x14ac:dyDescent="0.3">
      <c r="A5" s="26"/>
      <c r="B5" s="26"/>
      <c r="C5" s="4" t="s">
        <v>9</v>
      </c>
    </row>
    <row r="6" spans="1:3" ht="214.5" customHeight="1" thickBot="1" x14ac:dyDescent="0.3">
      <c r="A6" s="2" t="s">
        <v>13</v>
      </c>
      <c r="B6" s="2" t="s">
        <v>14</v>
      </c>
      <c r="C6" s="4" t="s">
        <v>10</v>
      </c>
    </row>
    <row r="7" spans="1:3" ht="285.75" customHeight="1" thickBot="1" x14ac:dyDescent="0.3">
      <c r="A7" s="6" t="s">
        <v>15</v>
      </c>
      <c r="B7" s="6" t="s">
        <v>16</v>
      </c>
      <c r="C7" s="4" t="s">
        <v>11</v>
      </c>
    </row>
    <row r="8" spans="1:3" ht="409.5" customHeight="1" x14ac:dyDescent="0.25">
      <c r="A8" s="27" t="s">
        <v>17</v>
      </c>
      <c r="B8" s="7" t="s">
        <v>18</v>
      </c>
      <c r="C8" s="4" t="s">
        <v>12</v>
      </c>
    </row>
    <row r="9" spans="1:3" ht="143.25" customHeight="1" thickBot="1" x14ac:dyDescent="0.3">
      <c r="A9" s="28"/>
      <c r="B9" s="8" t="s">
        <v>19</v>
      </c>
      <c r="C9" s="5"/>
    </row>
    <row r="10" spans="1:3" ht="15.75" thickBot="1" x14ac:dyDescent="0.3">
      <c r="A10" s="18" t="s">
        <v>20</v>
      </c>
      <c r="B10" s="19"/>
      <c r="C10" s="6" t="s">
        <v>21</v>
      </c>
    </row>
  </sheetData>
  <mergeCells count="6">
    <mergeCell ref="A10:B10"/>
    <mergeCell ref="A1:C1"/>
    <mergeCell ref="A2:B2"/>
    <mergeCell ref="A4:A5"/>
    <mergeCell ref="B4:B5"/>
    <mergeCell ref="A8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topLeftCell="A43" workbookViewId="0">
      <selection activeCell="J37" sqref="J37"/>
    </sheetView>
  </sheetViews>
  <sheetFormatPr defaultRowHeight="15" x14ac:dyDescent="0.25"/>
  <cols>
    <col min="1" max="1" width="34.7109375" customWidth="1"/>
    <col min="2" max="6" width="11.5703125" bestFit="1" customWidth="1"/>
  </cols>
  <sheetData>
    <row r="1" spans="1:9" x14ac:dyDescent="0.25">
      <c r="A1" s="29" t="s">
        <v>24</v>
      </c>
      <c r="B1" s="29"/>
      <c r="C1" s="29"/>
      <c r="D1" s="29"/>
      <c r="E1" s="29"/>
      <c r="F1" s="29"/>
    </row>
    <row r="2" spans="1:9" s="10" customFormat="1" ht="15.75" x14ac:dyDescent="0.25">
      <c r="A2" s="10" t="s">
        <v>23</v>
      </c>
      <c r="B2" s="11">
        <v>43465</v>
      </c>
      <c r="C2" s="11">
        <v>43100</v>
      </c>
      <c r="D2" s="11">
        <v>42735</v>
      </c>
      <c r="E2" s="11">
        <v>42369</v>
      </c>
      <c r="F2" s="11">
        <v>42004</v>
      </c>
    </row>
    <row r="3" spans="1:9" s="14" customFormat="1" x14ac:dyDescent="0.25">
      <c r="A3" s="13" t="s">
        <v>25</v>
      </c>
    </row>
    <row r="4" spans="1:9" x14ac:dyDescent="0.25">
      <c r="A4" s="12" t="s">
        <v>22</v>
      </c>
      <c r="I4" t="s">
        <v>37</v>
      </c>
    </row>
    <row r="5" spans="1:9" x14ac:dyDescent="0.25">
      <c r="A5" t="s">
        <v>26</v>
      </c>
      <c r="B5">
        <v>177.5</v>
      </c>
      <c r="C5">
        <v>167.9</v>
      </c>
      <c r="D5">
        <v>165</v>
      </c>
      <c r="E5">
        <f>E12-E10-E6</f>
        <v>180.06000000000003</v>
      </c>
    </row>
    <row r="6" spans="1:9" x14ac:dyDescent="0.25">
      <c r="A6" t="s">
        <v>27</v>
      </c>
      <c r="B6">
        <v>4.0999999999999996</v>
      </c>
      <c r="C6">
        <v>5</v>
      </c>
      <c r="D6">
        <v>4.8</v>
      </c>
      <c r="E6">
        <v>4.3899999999999997</v>
      </c>
    </row>
    <row r="7" spans="1:9" x14ac:dyDescent="0.25">
      <c r="A7" t="s">
        <v>28</v>
      </c>
      <c r="B7">
        <v>18.5</v>
      </c>
      <c r="C7">
        <v>18.7</v>
      </c>
      <c r="D7">
        <v>22.8</v>
      </c>
    </row>
    <row r="9" spans="1:9" x14ac:dyDescent="0.25">
      <c r="A9" s="9" t="s">
        <v>29</v>
      </c>
    </row>
    <row r="10" spans="1:9" x14ac:dyDescent="0.25">
      <c r="A10" t="s">
        <v>30</v>
      </c>
      <c r="B10">
        <v>9.6</v>
      </c>
      <c r="C10">
        <v>7.2</v>
      </c>
      <c r="D10">
        <v>6.8</v>
      </c>
      <c r="E10">
        <v>6.13</v>
      </c>
    </row>
    <row r="12" spans="1:9" s="9" customFormat="1" x14ac:dyDescent="0.25">
      <c r="A12" s="9" t="s">
        <v>40</v>
      </c>
      <c r="B12" s="9">
        <f>SUM(B5:B10)</f>
        <v>209.7</v>
      </c>
      <c r="C12" s="9">
        <f>SUM(C5:C10)</f>
        <v>198.79999999999998</v>
      </c>
      <c r="D12" s="9">
        <f>SUM(D5:D10)</f>
        <v>199.40000000000003</v>
      </c>
      <c r="E12" s="9">
        <v>190.58</v>
      </c>
      <c r="F12" s="9">
        <v>182.95</v>
      </c>
    </row>
    <row r="15" spans="1:9" x14ac:dyDescent="0.25">
      <c r="A15" t="s">
        <v>31</v>
      </c>
      <c r="B15">
        <v>24289.5</v>
      </c>
      <c r="C15">
        <v>18393</v>
      </c>
      <c r="D15">
        <v>15036.8</v>
      </c>
      <c r="E15">
        <v>13350.8</v>
      </c>
      <c r="F15">
        <v>17758.599999999999</v>
      </c>
    </row>
    <row r="16" spans="1:9" x14ac:dyDescent="0.25">
      <c r="A16" t="s">
        <v>33</v>
      </c>
      <c r="B16">
        <v>24289.5</v>
      </c>
      <c r="C16">
        <v>18393</v>
      </c>
      <c r="D16">
        <v>14415.4</v>
      </c>
      <c r="E16">
        <v>8136.3</v>
      </c>
      <c r="F16">
        <v>17743.5</v>
      </c>
    </row>
    <row r="17" spans="1:12" x14ac:dyDescent="0.25">
      <c r="A17" t="s">
        <v>32</v>
      </c>
      <c r="B17">
        <v>16069.3</v>
      </c>
      <c r="C17">
        <v>12251.9</v>
      </c>
      <c r="D17">
        <v>10014</v>
      </c>
      <c r="E17">
        <v>5632.7</v>
      </c>
      <c r="F17">
        <v>11846.9</v>
      </c>
    </row>
    <row r="18" spans="1:12" x14ac:dyDescent="0.25">
      <c r="A18" t="s">
        <v>34</v>
      </c>
      <c r="B18">
        <v>166.67</v>
      </c>
      <c r="C18">
        <v>127.07</v>
      </c>
      <c r="D18">
        <v>103.9</v>
      </c>
      <c r="E18">
        <v>58.42</v>
      </c>
      <c r="F18">
        <v>122.87</v>
      </c>
    </row>
    <row r="19" spans="1:12" x14ac:dyDescent="0.25">
      <c r="A19" t="s">
        <v>35</v>
      </c>
      <c r="B19">
        <v>115.1</v>
      </c>
      <c r="C19">
        <v>86</v>
      </c>
      <c r="D19">
        <v>63</v>
      </c>
      <c r="E19">
        <v>42.5</v>
      </c>
      <c r="F19">
        <v>63</v>
      </c>
    </row>
    <row r="21" spans="1:12" x14ac:dyDescent="0.25">
      <c r="A21" t="s">
        <v>36</v>
      </c>
      <c r="B21">
        <v>0.11041666999999999</v>
      </c>
      <c r="C21">
        <v>0.11041666666666666</v>
      </c>
      <c r="D21">
        <v>0.11041666666666666</v>
      </c>
      <c r="E21">
        <v>0.11041666666666666</v>
      </c>
      <c r="F21">
        <v>0.11041666666666666</v>
      </c>
    </row>
    <row r="23" spans="1:12" s="9" customFormat="1" x14ac:dyDescent="0.25">
      <c r="A23" s="9" t="s">
        <v>38</v>
      </c>
      <c r="B23" s="9">
        <f>B12*100/B15</f>
        <v>0.86333600938677202</v>
      </c>
      <c r="C23" s="9">
        <f t="shared" ref="C23:F23" si="0">C12*100/C15</f>
        <v>1.0808459740118523</v>
      </c>
      <c r="D23" s="9">
        <f t="shared" si="0"/>
        <v>1.3260800170248992</v>
      </c>
      <c r="E23" s="9">
        <f t="shared" si="0"/>
        <v>1.4274800011984301</v>
      </c>
      <c r="F23" s="9">
        <f t="shared" si="0"/>
        <v>1.0302050837340782</v>
      </c>
      <c r="H23" s="9">
        <f>AVERAGE(B23:F23)</f>
        <v>1.1455894170712062</v>
      </c>
    </row>
    <row r="24" spans="1:12" x14ac:dyDescent="0.25">
      <c r="A24" t="s">
        <v>39</v>
      </c>
      <c r="B24">
        <f>B12*100/B17</f>
        <v>1.3049728364023325</v>
      </c>
      <c r="C24">
        <f t="shared" ref="C24:F24" si="1">C12*100/C17</f>
        <v>1.6226054734367732</v>
      </c>
      <c r="D24">
        <f t="shared" si="1"/>
        <v>1.9912123027761137</v>
      </c>
      <c r="E24">
        <f t="shared" si="1"/>
        <v>3.3834573117687787</v>
      </c>
      <c r="F24">
        <f t="shared" si="1"/>
        <v>1.5442858469304206</v>
      </c>
    </row>
    <row r="26" spans="1:12" s="17" customFormat="1" x14ac:dyDescent="0.25"/>
    <row r="29" spans="1:12" x14ac:dyDescent="0.25">
      <c r="B29" s="9" t="s">
        <v>47</v>
      </c>
    </row>
    <row r="30" spans="1:12" ht="15.75" x14ac:dyDescent="0.25">
      <c r="B30" s="11">
        <v>43465</v>
      </c>
      <c r="C30" s="11">
        <v>43100</v>
      </c>
      <c r="D30" s="11">
        <v>42735</v>
      </c>
      <c r="E30" s="11">
        <v>42369</v>
      </c>
      <c r="F30" s="11">
        <v>42004</v>
      </c>
      <c r="H30" t="s">
        <v>48</v>
      </c>
      <c r="J30" t="s">
        <v>49</v>
      </c>
      <c r="L30">
        <f>(H34+H42+H51+H59+H68)/5</f>
        <v>0.73188930643971706</v>
      </c>
    </row>
    <row r="31" spans="1:12" s="16" customFormat="1" x14ac:dyDescent="0.25">
      <c r="A31" s="16" t="s">
        <v>42</v>
      </c>
      <c r="B31" s="16">
        <v>209.7</v>
      </c>
      <c r="C31" s="16">
        <v>198.79999999999998</v>
      </c>
      <c r="D31" s="16">
        <v>199.40000000000003</v>
      </c>
      <c r="E31" s="16">
        <v>190.58</v>
      </c>
      <c r="F31" s="16">
        <v>182.95</v>
      </c>
      <c r="G31" s="9"/>
      <c r="H31" s="9"/>
    </row>
    <row r="32" spans="1:12" x14ac:dyDescent="0.25">
      <c r="A32" t="s">
        <v>31</v>
      </c>
      <c r="B32">
        <v>24289.5</v>
      </c>
      <c r="C32">
        <v>18393</v>
      </c>
      <c r="D32">
        <v>15036.8</v>
      </c>
      <c r="E32">
        <v>13350.8</v>
      </c>
      <c r="F32">
        <v>17758.599999999999</v>
      </c>
    </row>
    <row r="34" spans="1:8" x14ac:dyDescent="0.25">
      <c r="B34" s="16">
        <f>B31*100/B32</f>
        <v>0.86333600938677202</v>
      </c>
      <c r="C34" s="16">
        <f t="shared" ref="C34:F34" si="2">C31*100/C32</f>
        <v>1.0808459740118523</v>
      </c>
      <c r="D34" s="16">
        <f t="shared" si="2"/>
        <v>1.3260800170248992</v>
      </c>
      <c r="E34" s="16">
        <f t="shared" si="2"/>
        <v>1.4274800011984301</v>
      </c>
      <c r="F34" s="16">
        <f t="shared" si="2"/>
        <v>1.0302050837340782</v>
      </c>
      <c r="G34" s="9"/>
      <c r="H34" s="16">
        <f>AVERAGE(B34:F34)</f>
        <v>1.1455894170712062</v>
      </c>
    </row>
    <row r="37" spans="1:8" x14ac:dyDescent="0.25">
      <c r="B37" s="9" t="s">
        <v>41</v>
      </c>
    </row>
    <row r="38" spans="1:8" ht="15.75" x14ac:dyDescent="0.25">
      <c r="B38" s="11">
        <v>43465</v>
      </c>
      <c r="C38" s="11">
        <v>43100</v>
      </c>
      <c r="D38" s="11">
        <v>42735</v>
      </c>
      <c r="E38" s="11">
        <v>42369</v>
      </c>
      <c r="F38" s="11">
        <v>42004</v>
      </c>
    </row>
    <row r="39" spans="1:8" x14ac:dyDescent="0.25">
      <c r="A39" t="s">
        <v>42</v>
      </c>
      <c r="B39">
        <v>370.471</v>
      </c>
      <c r="C39">
        <v>340.21899999999999</v>
      </c>
      <c r="D39">
        <v>272.10000000000002</v>
      </c>
      <c r="E39">
        <v>342.35</v>
      </c>
    </row>
    <row r="40" spans="1:8" x14ac:dyDescent="0.25">
      <c r="A40" t="s">
        <v>31</v>
      </c>
      <c r="B40">
        <v>67980</v>
      </c>
      <c r="C40">
        <v>56510</v>
      </c>
      <c r="D40">
        <v>54280</v>
      </c>
      <c r="E40">
        <v>49215.5</v>
      </c>
    </row>
    <row r="42" spans="1:8" x14ac:dyDescent="0.25">
      <c r="B42">
        <f>B39*100/B40</f>
        <v>0.54497057958223005</v>
      </c>
      <c r="C42">
        <f t="shared" ref="C42:E42" si="3">C39*100/C40</f>
        <v>0.6020509644310742</v>
      </c>
      <c r="D42">
        <f t="shared" si="3"/>
        <v>0.50128960943257195</v>
      </c>
      <c r="E42">
        <f t="shared" si="3"/>
        <v>0.6956141865875588</v>
      </c>
      <c r="H42">
        <f>AVERAGE(B42:E42)</f>
        <v>0.58598133500835869</v>
      </c>
    </row>
    <row r="46" spans="1:8" x14ac:dyDescent="0.25">
      <c r="B46" s="9" t="s">
        <v>43</v>
      </c>
    </row>
    <row r="47" spans="1:8" ht="15.75" x14ac:dyDescent="0.25">
      <c r="B47" s="11">
        <v>43465</v>
      </c>
      <c r="C47" s="11">
        <v>43100</v>
      </c>
      <c r="D47" s="11">
        <v>42735</v>
      </c>
      <c r="E47" s="11">
        <v>42369</v>
      </c>
      <c r="F47" s="11">
        <v>42004</v>
      </c>
    </row>
    <row r="48" spans="1:8" x14ac:dyDescent="0.25">
      <c r="A48" t="s">
        <v>42</v>
      </c>
      <c r="B48">
        <v>100.92</v>
      </c>
      <c r="C48">
        <v>79.709999999999994</v>
      </c>
      <c r="D48">
        <v>73.78</v>
      </c>
      <c r="E48">
        <v>57.44</v>
      </c>
    </row>
    <row r="49" spans="1:8" x14ac:dyDescent="0.25">
      <c r="A49" t="s">
        <v>31</v>
      </c>
      <c r="B49">
        <v>14452</v>
      </c>
      <c r="C49" s="15">
        <v>12511.6</v>
      </c>
      <c r="D49">
        <v>11418.9</v>
      </c>
      <c r="E49">
        <v>8826.1</v>
      </c>
    </row>
    <row r="51" spans="1:8" x14ac:dyDescent="0.25">
      <c r="B51">
        <f>B48*100/B49</f>
        <v>0.69831165236645443</v>
      </c>
      <c r="C51">
        <f t="shared" ref="C51:E51" si="4">C48*100/C49</f>
        <v>0.63708878161066518</v>
      </c>
      <c r="D51">
        <f t="shared" si="4"/>
        <v>0.64612178055679625</v>
      </c>
      <c r="E51">
        <f t="shared" si="4"/>
        <v>0.6507970677875845</v>
      </c>
      <c r="H51">
        <f>AVERAGE(B51:E51)</f>
        <v>0.65807982058037506</v>
      </c>
    </row>
    <row r="54" spans="1:8" x14ac:dyDescent="0.25">
      <c r="B54" s="9" t="s">
        <v>44</v>
      </c>
    </row>
    <row r="55" spans="1:8" ht="15.75" x14ac:dyDescent="0.25">
      <c r="B55" s="11">
        <v>43465</v>
      </c>
      <c r="C55" s="11">
        <v>43100</v>
      </c>
      <c r="D55" s="11">
        <v>42735</v>
      </c>
      <c r="E55" s="11">
        <v>42369</v>
      </c>
    </row>
    <row r="56" spans="1:8" x14ac:dyDescent="0.25">
      <c r="A56" t="s">
        <v>42</v>
      </c>
      <c r="B56">
        <v>174.3</v>
      </c>
      <c r="C56">
        <v>178.8</v>
      </c>
      <c r="D56">
        <v>171.2</v>
      </c>
      <c r="E56">
        <v>163.30000000000001</v>
      </c>
    </row>
    <row r="57" spans="1:8" x14ac:dyDescent="0.25">
      <c r="A57" t="s">
        <v>31</v>
      </c>
      <c r="B57">
        <v>17076.3</v>
      </c>
      <c r="C57">
        <v>16104</v>
      </c>
      <c r="D57">
        <v>15572.4</v>
      </c>
      <c r="E57">
        <v>13193.6</v>
      </c>
    </row>
    <row r="59" spans="1:8" x14ac:dyDescent="0.25">
      <c r="B59">
        <f>B56*100/B57</f>
        <v>1.0207129179037615</v>
      </c>
      <c r="C59">
        <f t="shared" ref="C59:E59" si="5">C56*100/C57</f>
        <v>1.1102831594634874</v>
      </c>
      <c r="D59">
        <f t="shared" si="5"/>
        <v>1.0993809560504482</v>
      </c>
      <c r="E59">
        <f t="shared" si="5"/>
        <v>1.2377213194276013</v>
      </c>
      <c r="H59">
        <f>AVERAGE(B59:E59)</f>
        <v>1.1170245882113248</v>
      </c>
    </row>
    <row r="63" spans="1:8" x14ac:dyDescent="0.25">
      <c r="B63" s="9" t="s">
        <v>46</v>
      </c>
    </row>
    <row r="64" spans="1:8" ht="15.75" x14ac:dyDescent="0.25">
      <c r="B64" s="11">
        <v>43465</v>
      </c>
      <c r="C64" s="11">
        <v>43100</v>
      </c>
      <c r="D64" s="11">
        <v>42735</v>
      </c>
      <c r="E64" s="11">
        <v>42369</v>
      </c>
    </row>
    <row r="65" spans="1:8" x14ac:dyDescent="0.25">
      <c r="A65" t="s">
        <v>42</v>
      </c>
      <c r="B65">
        <v>344.48700000000002</v>
      </c>
      <c r="C65">
        <v>113.955</v>
      </c>
      <c r="D65">
        <v>224.22200000000001</v>
      </c>
      <c r="E65">
        <v>256.51900000000001</v>
      </c>
    </row>
    <row r="66" spans="1:8" x14ac:dyDescent="0.25">
      <c r="A66" t="s">
        <v>31</v>
      </c>
      <c r="B66">
        <v>168517</v>
      </c>
      <c r="C66">
        <v>155029.6</v>
      </c>
      <c r="D66">
        <v>149583.9</v>
      </c>
      <c r="E66">
        <v>139975.20000000001</v>
      </c>
    </row>
    <row r="68" spans="1:8" x14ac:dyDescent="0.25">
      <c r="B68">
        <f>B65*100/B66</f>
        <v>0.20442269919355319</v>
      </c>
      <c r="C68">
        <f>C65*100/C66</f>
        <v>7.3505317694169375E-2</v>
      </c>
      <c r="D68">
        <f t="shared" ref="D68:E68" si="6">D65*100/D66</f>
        <v>0.14989714802194623</v>
      </c>
      <c r="E68">
        <f t="shared" si="6"/>
        <v>0.18326032039961365</v>
      </c>
      <c r="H68">
        <f>AVERAGE(B68:E68)</f>
        <v>0.1527713713273206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J17"/>
  <sheetViews>
    <sheetView workbookViewId="0">
      <selection activeCell="F3" sqref="F3"/>
    </sheetView>
  </sheetViews>
  <sheetFormatPr defaultRowHeight="15" x14ac:dyDescent="0.25"/>
  <sheetData>
    <row r="12" spans="5:10" x14ac:dyDescent="0.25">
      <c r="E12" t="s">
        <v>32</v>
      </c>
      <c r="G12" t="s">
        <v>45</v>
      </c>
      <c r="I12" t="s">
        <v>50</v>
      </c>
    </row>
    <row r="13" spans="5:10" x14ac:dyDescent="0.25">
      <c r="E13">
        <v>2016</v>
      </c>
      <c r="F13">
        <v>2017</v>
      </c>
      <c r="G13">
        <v>2016</v>
      </c>
      <c r="H13">
        <v>2017</v>
      </c>
      <c r="I13">
        <v>2016</v>
      </c>
      <c r="J13">
        <v>2017</v>
      </c>
    </row>
    <row r="14" spans="5:10" x14ac:dyDescent="0.25">
      <c r="E14">
        <v>210.91</v>
      </c>
      <c r="F14">
        <v>199.03</v>
      </c>
      <c r="G14">
        <v>2166.4699999999998</v>
      </c>
      <c r="H14">
        <v>22300</v>
      </c>
      <c r="I14">
        <f>E14/G14</f>
        <v>9.7351913481377547E-2</v>
      </c>
      <c r="J14">
        <f>F14/H14</f>
        <v>8.9251121076233189E-3</v>
      </c>
    </row>
    <row r="15" spans="5:10" x14ac:dyDescent="0.25">
      <c r="E15">
        <v>2669.47</v>
      </c>
      <c r="F15">
        <v>2380.6799999999998</v>
      </c>
      <c r="G15">
        <v>14138.78</v>
      </c>
      <c r="H15">
        <v>15000</v>
      </c>
      <c r="I15">
        <f t="shared" ref="I15:I17" si="0">E15/G15</f>
        <v>0.18880483323172154</v>
      </c>
      <c r="J15">
        <f t="shared" ref="J15:J17" si="1">F15/H15</f>
        <v>0.15871199999999999</v>
      </c>
    </row>
    <row r="16" spans="5:10" x14ac:dyDescent="0.25">
      <c r="E16">
        <v>1039</v>
      </c>
      <c r="F16">
        <v>1183</v>
      </c>
      <c r="G16">
        <v>8430</v>
      </c>
      <c r="H16">
        <v>8969</v>
      </c>
      <c r="I16">
        <f t="shared" si="0"/>
        <v>0.1232502965599051</v>
      </c>
      <c r="J16">
        <f t="shared" si="1"/>
        <v>0.13189876240383544</v>
      </c>
    </row>
    <row r="17" spans="5:10" x14ac:dyDescent="0.25">
      <c r="E17">
        <v>306.76</v>
      </c>
      <c r="F17">
        <v>287.32</v>
      </c>
      <c r="G17">
        <v>2367.5300000000002</v>
      </c>
      <c r="H17">
        <v>2591.94</v>
      </c>
      <c r="I17">
        <f t="shared" si="0"/>
        <v>0.1295696358652266</v>
      </c>
      <c r="J17">
        <f t="shared" si="1"/>
        <v>0.11085133143514124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2020-05-19T16:15:53Z</dcterms:modified>
</cp:coreProperties>
</file>