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044CE456-D633-4439-AAF8-359CE8C2DFA5}" xr6:coauthVersionLast="47" xr6:coauthVersionMax="47" xr10:uidLastSave="{00000000-0000-0000-0000-000000000000}"/>
  <bookViews>
    <workbookView xWindow="-110" yWindow="-110" windowWidth="19420" windowHeight="10300" activeTab="1" xr2:uid="{3B6998BB-D043-48F2-AE2B-2674BB32AF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2" l="1"/>
  <c r="V13" i="2"/>
  <c r="V12" i="2"/>
  <c r="V11" i="2"/>
  <c r="V10" i="2"/>
  <c r="V9" i="2"/>
  <c r="V8" i="2"/>
  <c r="V7" i="2"/>
  <c r="V6" i="2"/>
  <c r="V5" i="2"/>
  <c r="V4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2" i="2"/>
</calcChain>
</file>

<file path=xl/sharedStrings.xml><?xml version="1.0" encoding="utf-8"?>
<sst xmlns="http://schemas.openxmlformats.org/spreadsheetml/2006/main" count="245" uniqueCount="234">
  <si>
    <t>Sr. no</t>
  </si>
  <si>
    <t>Sector</t>
  </si>
  <si>
    <t>Stock name</t>
  </si>
  <si>
    <t>Stock Price</t>
  </si>
  <si>
    <t>No. of Stocks</t>
  </si>
  <si>
    <t>Capital Put in Stock</t>
  </si>
  <si>
    <t>Finance</t>
  </si>
  <si>
    <t>Banks</t>
  </si>
  <si>
    <t>Utilities</t>
  </si>
  <si>
    <t>Materials</t>
  </si>
  <si>
    <t>Energy</t>
  </si>
  <si>
    <t>Consumer</t>
  </si>
  <si>
    <t>Automobile</t>
  </si>
  <si>
    <t>Technology Services, Telecom</t>
  </si>
  <si>
    <t>ETF</t>
  </si>
  <si>
    <t>FMCG</t>
  </si>
  <si>
    <t>Bond</t>
  </si>
  <si>
    <t>Hindustan Uniliver</t>
  </si>
  <si>
    <t>Coal India</t>
  </si>
  <si>
    <t>HDFC Bank Ltd.</t>
  </si>
  <si>
    <t>ONGC</t>
  </si>
  <si>
    <t>Indian Oil Corp.</t>
  </si>
  <si>
    <t>Bosch Ltd.</t>
  </si>
  <si>
    <t>Tata Motors Ltd.</t>
  </si>
  <si>
    <t>Pharmaceuticals</t>
  </si>
  <si>
    <t>Ajanta Pharma Ltd.</t>
  </si>
  <si>
    <t>Oracle Finacial Services Software Services</t>
  </si>
  <si>
    <t>HCL Technologies</t>
  </si>
  <si>
    <t>LIC</t>
  </si>
  <si>
    <t>Power Grid Corporation of India</t>
  </si>
  <si>
    <t>PNB</t>
  </si>
  <si>
    <t>Vedanta</t>
  </si>
  <si>
    <t>ITC</t>
  </si>
  <si>
    <t>Bharat Petroleum corp</t>
  </si>
  <si>
    <t>Investopedia</t>
  </si>
  <si>
    <t>Oracle Netsuite</t>
  </si>
  <si>
    <t>Trading View</t>
  </si>
  <si>
    <t>General Insurance Corp.</t>
  </si>
  <si>
    <t>Dr. Reddy's</t>
  </si>
  <si>
    <t>Hindalco</t>
  </si>
  <si>
    <t>Construction</t>
  </si>
  <si>
    <t>Larsen and tubro</t>
  </si>
  <si>
    <t>Adani Ports</t>
  </si>
  <si>
    <t>Mahanagar Gas</t>
  </si>
  <si>
    <t>NHPC</t>
  </si>
  <si>
    <t>Cipla Ltd.</t>
  </si>
  <si>
    <t>Bikaji foods international</t>
  </si>
  <si>
    <t>Jyothy Labs</t>
  </si>
  <si>
    <t xml:space="preserve"> -</t>
  </si>
  <si>
    <t>CDSL</t>
  </si>
  <si>
    <t>Power Finance Corporation</t>
  </si>
  <si>
    <t>PVR Inox</t>
  </si>
  <si>
    <t>Bajaj auto ltd</t>
  </si>
  <si>
    <t>Crompton Greaves</t>
  </si>
  <si>
    <t>Avenue Supermart.</t>
  </si>
  <si>
    <t>3M india</t>
  </si>
  <si>
    <t>Pidilite</t>
  </si>
  <si>
    <t>Mazagaon Dock</t>
  </si>
  <si>
    <t>Hindustan Aeronautics</t>
  </si>
  <si>
    <t>Bharat electronics</t>
  </si>
  <si>
    <t>Asian Paints</t>
  </si>
  <si>
    <t>JSW Steel</t>
  </si>
  <si>
    <t>Hindustan Zinc</t>
  </si>
  <si>
    <t>NMDC</t>
  </si>
  <si>
    <t>Gujrat Gas</t>
  </si>
  <si>
    <t xml:space="preserve">Screener </t>
  </si>
  <si>
    <t>Tickertape</t>
  </si>
  <si>
    <t>Yahoo Finance</t>
  </si>
  <si>
    <t>Company Name</t>
  </si>
  <si>
    <t>Symbol</t>
  </si>
  <si>
    <t>Market Cap (Rs)</t>
  </si>
  <si>
    <t>Trailing P/E</t>
  </si>
  <si>
    <t>Forward P/E</t>
  </si>
  <si>
    <t>PEG</t>
  </si>
  <si>
    <t>Price/Book</t>
  </si>
  <si>
    <t>Annual Dividend Yield</t>
  </si>
  <si>
    <t>Last Closing Price</t>
  </si>
  <si>
    <t>No. Of Stocks</t>
  </si>
  <si>
    <t>Amount in Stock</t>
  </si>
  <si>
    <t>% of Total Fund</t>
  </si>
  <si>
    <t>Sector Wise % of Total Fund (5000000)</t>
  </si>
  <si>
    <t>Hindustan Aeronautics Limited</t>
  </si>
  <si>
    <t>HAL.NS</t>
  </si>
  <si>
    <t>Aerospace</t>
  </si>
  <si>
    <t>3.174T</t>
  </si>
  <si>
    <t>Bajaj Auto Limited</t>
  </si>
  <si>
    <t>BAJAJ-AUTO.NS</t>
  </si>
  <si>
    <t>2.715T</t>
  </si>
  <si>
    <t>Tata Motors Limited</t>
  </si>
  <si>
    <t>TATAMOTORS.NS</t>
  </si>
  <si>
    <t>3.557T</t>
  </si>
  <si>
    <t>Punjab National Bank</t>
  </si>
  <si>
    <t>PNB.NS</t>
  </si>
  <si>
    <t>Bank</t>
  </si>
  <si>
    <t>1.377T</t>
  </si>
  <si>
    <t>HDFC Bank Limited</t>
  </si>
  <si>
    <t>HDFCBANK.NS</t>
  </si>
  <si>
    <t>11.964T</t>
  </si>
  <si>
    <t>Pidilite Industries Limited</t>
  </si>
  <si>
    <t>PIDILITIND.NS</t>
  </si>
  <si>
    <t>Chemicals</t>
  </si>
  <si>
    <t>1.589T</t>
  </si>
  <si>
    <t>Asian Paints Limited</t>
  </si>
  <si>
    <t>ASIANPAINT.NS</t>
  </si>
  <si>
    <t>2.808T</t>
  </si>
  <si>
    <t>Larsen &amp; Toubro Limited</t>
  </si>
  <si>
    <t>LT.NS</t>
  </si>
  <si>
    <t>4.856T</t>
  </si>
  <si>
    <t>Crompton Greaves Consumer Electricals Limited</t>
  </si>
  <si>
    <t>CROMPTON.NS</t>
  </si>
  <si>
    <t>Consumer Durables</t>
  </si>
  <si>
    <t>255.586B</t>
  </si>
  <si>
    <t>Avenue Supermarts Limited</t>
  </si>
  <si>
    <t>DMART.NS</t>
  </si>
  <si>
    <t>Consumer Retail</t>
  </si>
  <si>
    <t>3.089T</t>
  </si>
  <si>
    <t>Bharat Electronics Limited</t>
  </si>
  <si>
    <t>BEL-NS</t>
  </si>
  <si>
    <t>Electronics</t>
  </si>
  <si>
    <t>2.07T</t>
  </si>
  <si>
    <t>Indian Oil Corporation Limited</t>
  </si>
  <si>
    <t>IOC.NS</t>
  </si>
  <si>
    <t>2.319T</t>
  </si>
  <si>
    <t>Oil and Natural Gas Corporation Limited</t>
  </si>
  <si>
    <t>ONGC.NS</t>
  </si>
  <si>
    <t>3.276T</t>
  </si>
  <si>
    <t>PVR INOX Limited</t>
  </si>
  <si>
    <t>PVRINOX.NS</t>
  </si>
  <si>
    <t>Entertainment</t>
  </si>
  <si>
    <t>131.348B</t>
  </si>
  <si>
    <t>Power Finance Corporation Limited</t>
  </si>
  <si>
    <t>PFC.NS</t>
  </si>
  <si>
    <t>1.596T</t>
  </si>
  <si>
    <t>Central Depository Services (India) Limited</t>
  </si>
  <si>
    <t>CDSL.NS</t>
  </si>
  <si>
    <t>217.548B</t>
  </si>
  <si>
    <t>Bikaji Foods International Limited</t>
  </si>
  <si>
    <t>BIKAJI.NS</t>
  </si>
  <si>
    <t>173.653B</t>
  </si>
  <si>
    <t>Nestlé India Limited</t>
  </si>
  <si>
    <t>NESTLEIND.NS</t>
  </si>
  <si>
    <t>2.413T</t>
  </si>
  <si>
    <t>ITC Limited</t>
  </si>
  <si>
    <t>ITC.NS</t>
  </si>
  <si>
    <t>5.483T</t>
  </si>
  <si>
    <t>Hindustan Unilever Limited</t>
  </si>
  <si>
    <t>HINDUNILVR.NS</t>
  </si>
  <si>
    <t>6.057T</t>
  </si>
  <si>
    <t>Mahanagar Gas Limited</t>
  </si>
  <si>
    <t>MGL.NS</t>
  </si>
  <si>
    <t>Gas Distribution</t>
  </si>
  <si>
    <t>136.417B</t>
  </si>
  <si>
    <t>Gujarat Gas Limited</t>
  </si>
  <si>
    <t>GUJGASLTD.NS</t>
  </si>
  <si>
    <t>405.255B</t>
  </si>
  <si>
    <t>General Insurance Corporation of India</t>
  </si>
  <si>
    <t>GICRE.NS</t>
  </si>
  <si>
    <t>Insurance</t>
  </si>
  <si>
    <t>639.126B</t>
  </si>
  <si>
    <t>Life Insurance Corporation of India</t>
  </si>
  <si>
    <t>LICI.NS</t>
  </si>
  <si>
    <t>6.288T</t>
  </si>
  <si>
    <t>JSW Steel Limited</t>
  </si>
  <si>
    <t>JSWSTEEL.NS</t>
  </si>
  <si>
    <t>Iron and Steel</t>
  </si>
  <si>
    <t>2.222T</t>
  </si>
  <si>
    <t>Oracle Financial Services Software Limited</t>
  </si>
  <si>
    <t>OFSS.NS</t>
  </si>
  <si>
    <t>IT- Software</t>
  </si>
  <si>
    <t>728.905B</t>
  </si>
  <si>
    <t>HCL Technologies Limited</t>
  </si>
  <si>
    <t>HCLTECH.NS</t>
  </si>
  <si>
    <t>3.876T</t>
  </si>
  <si>
    <t>Infosys Limited</t>
  </si>
  <si>
    <t>INFY.NS</t>
  </si>
  <si>
    <t>6.351T</t>
  </si>
  <si>
    <t>Hindalco Industries Limited</t>
  </si>
  <si>
    <t>HINDALCO.NS</t>
  </si>
  <si>
    <t>Metals</t>
  </si>
  <si>
    <t>1.522T</t>
  </si>
  <si>
    <t>Hindustan Zinc Limited</t>
  </si>
  <si>
    <t>HINDZNC.NS</t>
  </si>
  <si>
    <t>2.908T</t>
  </si>
  <si>
    <t>NMDC Limited</t>
  </si>
  <si>
    <t>NMDC.NS</t>
  </si>
  <si>
    <t>Mining</t>
  </si>
  <si>
    <t>757.563B</t>
  </si>
  <si>
    <t>Vedanta Limited</t>
  </si>
  <si>
    <t>VEDLNS</t>
  </si>
  <si>
    <t>1.71T</t>
  </si>
  <si>
    <t>Coal India Limited</t>
  </si>
  <si>
    <t>COALINDIA.NS</t>
  </si>
  <si>
    <t>2.953T</t>
  </si>
  <si>
    <t>Ajanta Pharma Limited</t>
  </si>
  <si>
    <t>AJANTPHARM.NS</t>
  </si>
  <si>
    <t>304.807B</t>
  </si>
  <si>
    <t>Dr. Reddy's Laboratories Limited</t>
  </si>
  <si>
    <t>DRREDDY.NS</t>
  </si>
  <si>
    <t>1.009T</t>
  </si>
  <si>
    <t>Cipla Limited</t>
  </si>
  <si>
    <t>CIPLA.NS</t>
  </si>
  <si>
    <t>1.209T</t>
  </si>
  <si>
    <t>Adani Ports and Special Economic Zone Limited</t>
  </si>
  <si>
    <t>ADANIPORTS.NS</t>
  </si>
  <si>
    <t>Ports</t>
  </si>
  <si>
    <t>2.979T</t>
  </si>
  <si>
    <t>Power Grid Corporation of India Limited</t>
  </si>
  <si>
    <t>POWERGRID.NS</t>
  </si>
  <si>
    <t>Power Disribution</t>
  </si>
  <si>
    <t>2.877T</t>
  </si>
  <si>
    <t>NHPC Limited</t>
  </si>
  <si>
    <t>NHPC.NS</t>
  </si>
  <si>
    <t>Power Generation and Distribution</t>
  </si>
  <si>
    <t>1.037T</t>
  </si>
  <si>
    <t>Bharat Petroleum Corporation Limited</t>
  </si>
  <si>
    <t>BPCL.NS</t>
  </si>
  <si>
    <t>Refineries</t>
  </si>
  <si>
    <t>1.302T</t>
  </si>
  <si>
    <t>Mazagon Dock Shipbuilders Limited</t>
  </si>
  <si>
    <t>MAZDOCK.NS</t>
  </si>
  <si>
    <t>Shipbuilding</t>
  </si>
  <si>
    <t>635.959B</t>
  </si>
  <si>
    <t>Bharti Airtel Ltd.</t>
  </si>
  <si>
    <t>BHARTIARTL.NS</t>
  </si>
  <si>
    <t>Telecom</t>
  </si>
  <si>
    <t>8.501T</t>
  </si>
  <si>
    <t>% of 400000</t>
  </si>
  <si>
    <t>Energy Generation and Distribution</t>
  </si>
  <si>
    <t>Mining and metals</t>
  </si>
  <si>
    <t>Others</t>
  </si>
  <si>
    <t>Electronics and Telecom</t>
  </si>
  <si>
    <t>Total</t>
  </si>
  <si>
    <t>Auto, Aerospace</t>
  </si>
  <si>
    <t>IT,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</si>
</sst>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FA4F-91B8-46B5-B8A7-1D8EBF92CC58}">
  <dimension ref="A1:F56"/>
  <sheetViews>
    <sheetView topLeftCell="A38" workbookViewId="0">
      <selection activeCell="H43" sqref="H4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B2" t="s">
        <v>6</v>
      </c>
      <c r="C2" t="s">
        <v>28</v>
      </c>
    </row>
    <row r="3" spans="1:6" x14ac:dyDescent="0.35">
      <c r="C3" t="s">
        <v>50</v>
      </c>
    </row>
    <row r="4" spans="1:6" x14ac:dyDescent="0.35">
      <c r="C4" t="s">
        <v>49</v>
      </c>
    </row>
    <row r="5" spans="1:6" x14ac:dyDescent="0.35">
      <c r="C5" t="s">
        <v>37</v>
      </c>
    </row>
    <row r="6" spans="1:6" x14ac:dyDescent="0.35">
      <c r="B6" t="s">
        <v>7</v>
      </c>
      <c r="C6" t="s">
        <v>19</v>
      </c>
    </row>
    <row r="7" spans="1:6" x14ac:dyDescent="0.35">
      <c r="C7" t="s">
        <v>30</v>
      </c>
    </row>
    <row r="8" spans="1:6" x14ac:dyDescent="0.35">
      <c r="B8" t="s">
        <v>13</v>
      </c>
      <c r="C8" t="s">
        <v>26</v>
      </c>
    </row>
    <row r="9" spans="1:6" x14ac:dyDescent="0.35">
      <c r="C9" t="s">
        <v>27</v>
      </c>
    </row>
    <row r="11" spans="1:6" x14ac:dyDescent="0.35">
      <c r="B11" t="s">
        <v>8</v>
      </c>
      <c r="C11" t="s">
        <v>29</v>
      </c>
    </row>
    <row r="12" spans="1:6" x14ac:dyDescent="0.35">
      <c r="C12" t="s">
        <v>59</v>
      </c>
    </row>
    <row r="13" spans="1:6" x14ac:dyDescent="0.35">
      <c r="C13" t="s">
        <v>58</v>
      </c>
    </row>
    <row r="14" spans="1:6" x14ac:dyDescent="0.35">
      <c r="C14" t="s">
        <v>57</v>
      </c>
    </row>
    <row r="15" spans="1:6" x14ac:dyDescent="0.35">
      <c r="B15" t="s">
        <v>9</v>
      </c>
      <c r="C15" t="s">
        <v>31</v>
      </c>
    </row>
    <row r="16" spans="1:6" x14ac:dyDescent="0.35">
      <c r="C16" t="s">
        <v>63</v>
      </c>
    </row>
    <row r="17" spans="2:3" x14ac:dyDescent="0.35">
      <c r="C17" t="s">
        <v>62</v>
      </c>
    </row>
    <row r="18" spans="2:3" x14ac:dyDescent="0.35">
      <c r="C18" t="s">
        <v>39</v>
      </c>
    </row>
    <row r="19" spans="2:3" x14ac:dyDescent="0.35">
      <c r="B19" t="s">
        <v>24</v>
      </c>
      <c r="C19" t="s">
        <v>25</v>
      </c>
    </row>
    <row r="20" spans="2:3" x14ac:dyDescent="0.35">
      <c r="C20" t="s">
        <v>38</v>
      </c>
    </row>
    <row r="21" spans="2:3" x14ac:dyDescent="0.35">
      <c r="C21" t="s">
        <v>45</v>
      </c>
    </row>
    <row r="22" spans="2:3" x14ac:dyDescent="0.35">
      <c r="B22" t="s">
        <v>10</v>
      </c>
      <c r="C22" t="s">
        <v>18</v>
      </c>
    </row>
    <row r="23" spans="2:3" x14ac:dyDescent="0.35">
      <c r="C23" t="s">
        <v>20</v>
      </c>
    </row>
    <row r="24" spans="2:3" x14ac:dyDescent="0.35">
      <c r="C24" t="s">
        <v>21</v>
      </c>
    </row>
    <row r="25" spans="2:3" x14ac:dyDescent="0.35">
      <c r="C25" t="s">
        <v>64</v>
      </c>
    </row>
    <row r="26" spans="2:3" x14ac:dyDescent="0.35">
      <c r="C26" t="s">
        <v>33</v>
      </c>
    </row>
    <row r="27" spans="2:3" x14ac:dyDescent="0.35">
      <c r="C27" t="s">
        <v>43</v>
      </c>
    </row>
    <row r="28" spans="2:3" x14ac:dyDescent="0.35">
      <c r="C28" t="s">
        <v>44</v>
      </c>
    </row>
    <row r="29" spans="2:3" x14ac:dyDescent="0.35">
      <c r="B29" t="s">
        <v>40</v>
      </c>
      <c r="C29" t="s">
        <v>41</v>
      </c>
    </row>
    <row r="30" spans="2:3" x14ac:dyDescent="0.35">
      <c r="C30" t="s">
        <v>61</v>
      </c>
    </row>
    <row r="31" spans="2:3" x14ac:dyDescent="0.35">
      <c r="C31" t="s">
        <v>42</v>
      </c>
    </row>
    <row r="32" spans="2:3" x14ac:dyDescent="0.35">
      <c r="B32" t="s">
        <v>11</v>
      </c>
      <c r="C32" t="s">
        <v>51</v>
      </c>
    </row>
    <row r="33" spans="2:5" x14ac:dyDescent="0.35">
      <c r="C33" t="s">
        <v>56</v>
      </c>
    </row>
    <row r="34" spans="2:5" x14ac:dyDescent="0.35">
      <c r="C34" t="s">
        <v>55</v>
      </c>
    </row>
    <row r="35" spans="2:5" x14ac:dyDescent="0.35">
      <c r="C35" t="s">
        <v>60</v>
      </c>
    </row>
    <row r="36" spans="2:5" x14ac:dyDescent="0.35">
      <c r="C36" t="s">
        <v>54</v>
      </c>
    </row>
    <row r="37" spans="2:5" x14ac:dyDescent="0.35">
      <c r="C37" t="s">
        <v>53</v>
      </c>
    </row>
    <row r="38" spans="2:5" x14ac:dyDescent="0.35">
      <c r="B38" t="s">
        <v>12</v>
      </c>
      <c r="C38" t="s">
        <v>22</v>
      </c>
    </row>
    <row r="39" spans="2:5" x14ac:dyDescent="0.35">
      <c r="C39" t="s">
        <v>52</v>
      </c>
    </row>
    <row r="40" spans="2:5" x14ac:dyDescent="0.35">
      <c r="C40" t="s">
        <v>23</v>
      </c>
    </row>
    <row r="41" spans="2:5" x14ac:dyDescent="0.35">
      <c r="B41" t="s">
        <v>15</v>
      </c>
      <c r="C41" t="s">
        <v>17</v>
      </c>
    </row>
    <row r="42" spans="2:5" x14ac:dyDescent="0.35">
      <c r="C42" t="s">
        <v>32</v>
      </c>
    </row>
    <row r="43" spans="2:5" x14ac:dyDescent="0.35">
      <c r="C43" t="s">
        <v>47</v>
      </c>
      <c r="E43" t="s">
        <v>48</v>
      </c>
    </row>
    <row r="44" spans="2:5" x14ac:dyDescent="0.35">
      <c r="C44" t="s">
        <v>46</v>
      </c>
    </row>
    <row r="45" spans="2:5" x14ac:dyDescent="0.35">
      <c r="B45" t="s">
        <v>14</v>
      </c>
    </row>
    <row r="46" spans="2:5" x14ac:dyDescent="0.35">
      <c r="B46" t="s">
        <v>16</v>
      </c>
    </row>
    <row r="49" spans="3:3" x14ac:dyDescent="0.35">
      <c r="C49" t="s">
        <v>34</v>
      </c>
    </row>
    <row r="50" spans="3:3" x14ac:dyDescent="0.35">
      <c r="C50" t="s">
        <v>35</v>
      </c>
    </row>
    <row r="51" spans="3:3" x14ac:dyDescent="0.35">
      <c r="C51" t="s">
        <v>36</v>
      </c>
    </row>
    <row r="54" spans="3:3" x14ac:dyDescent="0.35">
      <c r="C54" t="s">
        <v>65</v>
      </c>
    </row>
    <row r="55" spans="3:3" x14ac:dyDescent="0.35">
      <c r="C55" t="s">
        <v>66</v>
      </c>
    </row>
    <row r="56" spans="3:3" x14ac:dyDescent="0.35">
      <c r="C56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B4A4-F0BD-4EBF-9845-1F0DE3FA680C}">
  <dimension ref="A1:V43"/>
  <sheetViews>
    <sheetView tabSelected="1" zoomScale="56" workbookViewId="0">
      <selection activeCell="V13" sqref="U4:V13"/>
    </sheetView>
  </sheetViews>
  <sheetFormatPr defaultRowHeight="14.5" x14ac:dyDescent="0.35"/>
  <cols>
    <col min="2" max="2" width="20.36328125" customWidth="1"/>
    <col min="3" max="3" width="21.90625" customWidth="1"/>
  </cols>
  <sheetData>
    <row r="1" spans="1:22" x14ac:dyDescent="0.35">
      <c r="A1" t="s">
        <v>68</v>
      </c>
      <c r="B1" t="s">
        <v>69</v>
      </c>
      <c r="C1" t="s">
        <v>1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P1" t="s">
        <v>226</v>
      </c>
    </row>
    <row r="2" spans="1:22" x14ac:dyDescent="0.35">
      <c r="A2" t="s">
        <v>81</v>
      </c>
      <c r="B2" t="s">
        <v>82</v>
      </c>
      <c r="C2" t="s">
        <v>83</v>
      </c>
      <c r="D2" t="s">
        <v>84</v>
      </c>
      <c r="E2">
        <v>41.67</v>
      </c>
      <c r="F2">
        <v>36.340000000000003</v>
      </c>
      <c r="H2">
        <v>10.89</v>
      </c>
      <c r="I2" s="1">
        <v>6.1999999999999998E-3</v>
      </c>
      <c r="J2">
        <v>4745.1499999999996</v>
      </c>
      <c r="K2">
        <v>2</v>
      </c>
      <c r="L2">
        <v>9490.2999999999993</v>
      </c>
      <c r="M2">
        <v>1.8980600000000001</v>
      </c>
      <c r="N2">
        <v>1.8980600000000001</v>
      </c>
      <c r="P2">
        <f>N2*5/4</f>
        <v>2.3725750000000003</v>
      </c>
    </row>
    <row r="3" spans="1:22" x14ac:dyDescent="0.35">
      <c r="A3" t="s">
        <v>85</v>
      </c>
      <c r="B3" t="s">
        <v>86</v>
      </c>
      <c r="C3" s="3" t="s">
        <v>12</v>
      </c>
      <c r="D3" t="s">
        <v>87</v>
      </c>
      <c r="E3">
        <v>35.71</v>
      </c>
      <c r="F3">
        <v>56.8</v>
      </c>
      <c r="H3">
        <v>9.49</v>
      </c>
      <c r="I3" s="1">
        <v>8.2000000000000007E-3</v>
      </c>
      <c r="J3" s="2">
        <v>9725.5499999999993</v>
      </c>
      <c r="K3">
        <v>1</v>
      </c>
      <c r="L3">
        <v>9725.5499999999993</v>
      </c>
      <c r="M3">
        <v>1.9451099999999999</v>
      </c>
      <c r="N3">
        <v>4.2743099999999998</v>
      </c>
      <c r="P3">
        <f t="shared" ref="P3:P43" si="0">N3*5/4</f>
        <v>5.3428874999999998</v>
      </c>
    </row>
    <row r="4" spans="1:22" x14ac:dyDescent="0.35">
      <c r="A4" t="s">
        <v>88</v>
      </c>
      <c r="B4" t="s">
        <v>89</v>
      </c>
      <c r="C4" s="3"/>
      <c r="D4" t="s">
        <v>90</v>
      </c>
      <c r="E4">
        <v>11.85</v>
      </c>
      <c r="H4">
        <v>4.38</v>
      </c>
      <c r="I4" s="1">
        <v>3.0999999999999999E-3</v>
      </c>
      <c r="J4">
        <v>970.5</v>
      </c>
      <c r="K4">
        <v>12</v>
      </c>
      <c r="L4">
        <v>11646</v>
      </c>
      <c r="M4">
        <v>2.3292000000000002</v>
      </c>
      <c r="P4">
        <f t="shared" si="0"/>
        <v>0</v>
      </c>
      <c r="U4" t="s">
        <v>6</v>
      </c>
      <c r="V4">
        <f>SUM(P5,P16,P24)</f>
        <v>15.884574999999998</v>
      </c>
    </row>
    <row r="5" spans="1:22" x14ac:dyDescent="0.35">
      <c r="A5" t="s">
        <v>91</v>
      </c>
      <c r="B5" t="s">
        <v>92</v>
      </c>
      <c r="C5" s="3" t="s">
        <v>93</v>
      </c>
      <c r="D5" t="s">
        <v>94</v>
      </c>
      <c r="E5">
        <v>1513</v>
      </c>
      <c r="F5">
        <v>9.07</v>
      </c>
      <c r="G5">
        <v>0.38</v>
      </c>
      <c r="H5">
        <v>1.25</v>
      </c>
      <c r="I5" s="1">
        <v>1.2E-2</v>
      </c>
      <c r="J5">
        <v>125.1</v>
      </c>
      <c r="K5">
        <v>80</v>
      </c>
      <c r="L5">
        <v>10008</v>
      </c>
      <c r="M5">
        <v>2.0015999999999998</v>
      </c>
      <c r="N5">
        <v>4.5189599999999999</v>
      </c>
      <c r="P5">
        <f t="shared" si="0"/>
        <v>5.6486999999999998</v>
      </c>
      <c r="U5" t="s">
        <v>232</v>
      </c>
      <c r="V5">
        <f>SUM(P2:P3)</f>
        <v>7.7154625000000001</v>
      </c>
    </row>
    <row r="6" spans="1:22" x14ac:dyDescent="0.35">
      <c r="A6" t="s">
        <v>95</v>
      </c>
      <c r="B6" t="s">
        <v>96</v>
      </c>
      <c r="C6" s="3"/>
      <c r="D6" t="s">
        <v>97</v>
      </c>
      <c r="E6">
        <v>17.73</v>
      </c>
      <c r="F6">
        <v>16.329999999999998</v>
      </c>
      <c r="H6">
        <v>2.62</v>
      </c>
      <c r="I6" s="1">
        <v>1.24E-2</v>
      </c>
      <c r="J6" s="2">
        <v>1573.35</v>
      </c>
      <c r="K6">
        <v>8</v>
      </c>
      <c r="L6">
        <v>12586.8</v>
      </c>
      <c r="M6">
        <v>2.51736</v>
      </c>
      <c r="P6">
        <f t="shared" si="0"/>
        <v>0</v>
      </c>
      <c r="U6" t="s">
        <v>100</v>
      </c>
      <c r="V6">
        <f>P7</f>
        <v>4.5385499999999999</v>
      </c>
    </row>
    <row r="7" spans="1:22" x14ac:dyDescent="0.35">
      <c r="A7" t="s">
        <v>98</v>
      </c>
      <c r="B7" t="s">
        <v>99</v>
      </c>
      <c r="C7" s="3" t="s">
        <v>100</v>
      </c>
      <c r="D7" t="s">
        <v>101</v>
      </c>
      <c r="E7">
        <v>91.74</v>
      </c>
      <c r="F7">
        <v>154.26</v>
      </c>
      <c r="H7">
        <v>18.899999999999999</v>
      </c>
      <c r="I7" s="1">
        <v>3.5000000000000001E-3</v>
      </c>
      <c r="J7" s="2">
        <v>3123.7</v>
      </c>
      <c r="K7">
        <v>3</v>
      </c>
      <c r="L7">
        <v>9371.1</v>
      </c>
      <c r="M7">
        <v>1.87422</v>
      </c>
      <c r="N7">
        <v>3.6308400000000001</v>
      </c>
      <c r="P7">
        <f t="shared" si="0"/>
        <v>4.5385499999999999</v>
      </c>
      <c r="U7" t="s">
        <v>11</v>
      </c>
      <c r="V7">
        <f>SUM(P10:P11,P18)</f>
        <v>13.384787500000002</v>
      </c>
    </row>
    <row r="8" spans="1:22" x14ac:dyDescent="0.35">
      <c r="A8" t="s">
        <v>102</v>
      </c>
      <c r="B8" t="s">
        <v>103</v>
      </c>
      <c r="C8" s="3"/>
      <c r="D8" t="s">
        <v>104</v>
      </c>
      <c r="E8">
        <v>51.54</v>
      </c>
      <c r="F8">
        <v>103.67</v>
      </c>
      <c r="H8">
        <v>14.99</v>
      </c>
      <c r="I8" s="1">
        <v>1.14E-2</v>
      </c>
      <c r="J8" s="2">
        <v>2927.7</v>
      </c>
      <c r="K8">
        <v>3</v>
      </c>
      <c r="L8">
        <v>8783.1</v>
      </c>
      <c r="M8">
        <v>1.7566200000000001</v>
      </c>
      <c r="P8">
        <f t="shared" si="0"/>
        <v>0</v>
      </c>
      <c r="U8" t="s">
        <v>233</v>
      </c>
      <c r="V8">
        <f>P27</f>
        <v>7.2904999999999998</v>
      </c>
    </row>
    <row r="9" spans="1:22" x14ac:dyDescent="0.35">
      <c r="A9" t="s">
        <v>105</v>
      </c>
      <c r="B9" t="s">
        <v>106</v>
      </c>
      <c r="C9" s="4" t="s">
        <v>40</v>
      </c>
      <c r="D9" t="s">
        <v>107</v>
      </c>
      <c r="E9">
        <v>37.6</v>
      </c>
      <c r="F9">
        <v>32.200000000000003</v>
      </c>
      <c r="G9">
        <v>1.42</v>
      </c>
      <c r="H9">
        <v>5.62</v>
      </c>
      <c r="I9" s="1">
        <v>7.9000000000000008E-3</v>
      </c>
      <c r="J9" s="2">
        <v>3532.5</v>
      </c>
      <c r="K9">
        <v>3</v>
      </c>
      <c r="L9">
        <v>10597.5</v>
      </c>
      <c r="M9">
        <v>2.1194999999999999</v>
      </c>
      <c r="N9">
        <v>2.1194999999999999</v>
      </c>
      <c r="P9">
        <f t="shared" si="0"/>
        <v>2.649375</v>
      </c>
      <c r="U9" t="s">
        <v>227</v>
      </c>
      <c r="V9">
        <f>SUM(P13,P22,P39:P41)</f>
        <v>16.9761375</v>
      </c>
    </row>
    <row r="10" spans="1:22" x14ac:dyDescent="0.35">
      <c r="A10" t="s">
        <v>108</v>
      </c>
      <c r="B10" t="s">
        <v>109</v>
      </c>
      <c r="C10" t="s">
        <v>110</v>
      </c>
      <c r="D10" t="s">
        <v>111</v>
      </c>
      <c r="E10">
        <v>57.84</v>
      </c>
      <c r="F10">
        <v>54.21</v>
      </c>
      <c r="H10">
        <v>8.49</v>
      </c>
      <c r="I10" s="1">
        <v>7.6E-3</v>
      </c>
      <c r="J10">
        <v>397.35</v>
      </c>
      <c r="K10">
        <v>23</v>
      </c>
      <c r="L10">
        <v>9139.0499999999993</v>
      </c>
      <c r="M10">
        <v>1.8278099999999999</v>
      </c>
      <c r="N10">
        <v>1.8278099999999999</v>
      </c>
      <c r="P10">
        <f t="shared" si="0"/>
        <v>2.2847624999999998</v>
      </c>
      <c r="U10" t="s">
        <v>228</v>
      </c>
      <c r="V10">
        <f>SUM(P26,P30,P32)</f>
        <v>14.022224999999999</v>
      </c>
    </row>
    <row r="11" spans="1:22" x14ac:dyDescent="0.35">
      <c r="A11" t="s">
        <v>112</v>
      </c>
      <c r="B11" t="s">
        <v>113</v>
      </c>
      <c r="C11" t="s">
        <v>114</v>
      </c>
      <c r="D11" t="s">
        <v>115</v>
      </c>
      <c r="E11">
        <v>121.94</v>
      </c>
      <c r="F11">
        <v>90.82</v>
      </c>
      <c r="G11">
        <v>5.18</v>
      </c>
      <c r="H11">
        <v>16.52</v>
      </c>
      <c r="J11" s="2">
        <v>4743</v>
      </c>
      <c r="K11">
        <v>3</v>
      </c>
      <c r="L11">
        <v>14229</v>
      </c>
      <c r="M11">
        <v>2.8458000000000001</v>
      </c>
      <c r="N11">
        <v>2.8458000000000001</v>
      </c>
      <c r="P11">
        <f t="shared" si="0"/>
        <v>3.5572500000000002</v>
      </c>
      <c r="U11" t="s">
        <v>24</v>
      </c>
      <c r="V11">
        <f>P35</f>
        <v>5.5767249999999997</v>
      </c>
    </row>
    <row r="12" spans="1:22" x14ac:dyDescent="0.35">
      <c r="A12" t="s">
        <v>116</v>
      </c>
      <c r="B12" t="s">
        <v>117</v>
      </c>
      <c r="C12" s="4" t="s">
        <v>118</v>
      </c>
      <c r="D12" t="s">
        <v>119</v>
      </c>
      <c r="E12">
        <v>52.06</v>
      </c>
      <c r="F12">
        <v>39.5</v>
      </c>
      <c r="G12">
        <v>6.15</v>
      </c>
      <c r="H12">
        <v>12.68</v>
      </c>
      <c r="I12" s="1">
        <v>9.1999999999999998E-3</v>
      </c>
      <c r="J12">
        <v>283.2</v>
      </c>
      <c r="K12">
        <v>33</v>
      </c>
      <c r="L12">
        <v>9345.6</v>
      </c>
      <c r="M12">
        <v>1.8691199999999999</v>
      </c>
      <c r="N12">
        <v>1.8691199999999999</v>
      </c>
      <c r="P12">
        <f t="shared" si="0"/>
        <v>2.3363999999999998</v>
      </c>
      <c r="U12" t="s">
        <v>230</v>
      </c>
      <c r="V12">
        <f>SUM(P12,P43)</f>
        <v>5.1868999999999996</v>
      </c>
    </row>
    <row r="13" spans="1:22" x14ac:dyDescent="0.35">
      <c r="A13" t="s">
        <v>120</v>
      </c>
      <c r="B13" t="s">
        <v>121</v>
      </c>
      <c r="C13" s="3" t="s">
        <v>10</v>
      </c>
      <c r="D13" t="s">
        <v>122</v>
      </c>
      <c r="E13">
        <v>5.42</v>
      </c>
      <c r="F13">
        <v>8.94</v>
      </c>
      <c r="G13">
        <v>-1.98</v>
      </c>
      <c r="H13">
        <v>1.23</v>
      </c>
      <c r="I13" s="1">
        <v>9.1399999999999995E-2</v>
      </c>
      <c r="J13">
        <v>164.2</v>
      </c>
      <c r="K13">
        <v>56</v>
      </c>
      <c r="L13">
        <v>9195.2000000000007</v>
      </c>
      <c r="M13">
        <v>1.83904</v>
      </c>
      <c r="N13">
        <v>3.6618400000000002</v>
      </c>
      <c r="P13">
        <f t="shared" si="0"/>
        <v>4.5773000000000001</v>
      </c>
      <c r="U13" t="s">
        <v>229</v>
      </c>
      <c r="V13">
        <f>SUM(P9,P15,P38,P42)</f>
        <v>9.4347500000000011</v>
      </c>
    </row>
    <row r="14" spans="1:22" x14ac:dyDescent="0.35">
      <c r="A14" t="s">
        <v>123</v>
      </c>
      <c r="B14" t="s">
        <v>124</v>
      </c>
      <c r="C14" s="3"/>
      <c r="D14" t="s">
        <v>125</v>
      </c>
      <c r="E14">
        <v>6.65</v>
      </c>
      <c r="F14">
        <v>7.32</v>
      </c>
      <c r="G14">
        <v>-4.32</v>
      </c>
      <c r="H14">
        <v>0.97</v>
      </c>
      <c r="I14" s="1">
        <v>5.4699999999999999E-2</v>
      </c>
      <c r="J14">
        <v>260.39999999999998</v>
      </c>
      <c r="K14">
        <v>35</v>
      </c>
      <c r="L14">
        <v>9114</v>
      </c>
      <c r="M14">
        <v>1.8228</v>
      </c>
      <c r="P14">
        <f t="shared" si="0"/>
        <v>0</v>
      </c>
    </row>
    <row r="15" spans="1:22" x14ac:dyDescent="0.35">
      <c r="A15" t="s">
        <v>126</v>
      </c>
      <c r="B15" t="s">
        <v>127</v>
      </c>
      <c r="C15" s="4" t="s">
        <v>128</v>
      </c>
      <c r="D15" t="s">
        <v>129</v>
      </c>
      <c r="F15">
        <v>22.49</v>
      </c>
      <c r="G15">
        <v>0.79</v>
      </c>
      <c r="H15">
        <v>1.79</v>
      </c>
      <c r="J15" s="2">
        <v>1338.35</v>
      </c>
      <c r="K15">
        <v>6</v>
      </c>
      <c r="L15">
        <v>8030.1</v>
      </c>
      <c r="M15">
        <v>1.60602</v>
      </c>
      <c r="N15">
        <v>1.60602</v>
      </c>
      <c r="P15">
        <f t="shared" si="0"/>
        <v>2.0075250000000002</v>
      </c>
    </row>
    <row r="16" spans="1:22" x14ac:dyDescent="0.35">
      <c r="A16" t="s">
        <v>130</v>
      </c>
      <c r="B16" t="s">
        <v>131</v>
      </c>
      <c r="C16" s="3" t="s">
        <v>6</v>
      </c>
      <c r="D16" t="s">
        <v>132</v>
      </c>
      <c r="E16">
        <v>8.08</v>
      </c>
      <c r="F16">
        <v>9.17</v>
      </c>
      <c r="G16">
        <v>1.1399999999999999</v>
      </c>
      <c r="H16">
        <v>1.58</v>
      </c>
      <c r="I16" s="1">
        <v>3.0200000000000001E-2</v>
      </c>
      <c r="J16">
        <v>483.55</v>
      </c>
      <c r="K16">
        <v>20</v>
      </c>
      <c r="L16">
        <v>9671</v>
      </c>
      <c r="M16">
        <v>1.9341999999999999</v>
      </c>
      <c r="N16">
        <v>4.016</v>
      </c>
      <c r="P16">
        <f t="shared" si="0"/>
        <v>5.0199999999999996</v>
      </c>
    </row>
    <row r="17" spans="1:22" x14ac:dyDescent="0.35">
      <c r="A17" t="s">
        <v>133</v>
      </c>
      <c r="B17" t="s">
        <v>134</v>
      </c>
      <c r="C17" s="3"/>
      <c r="D17" t="s">
        <v>135</v>
      </c>
      <c r="E17">
        <v>51.81</v>
      </c>
      <c r="F17">
        <v>37.56</v>
      </c>
      <c r="G17">
        <v>1.42</v>
      </c>
      <c r="H17">
        <v>14.87</v>
      </c>
      <c r="I17" s="1">
        <v>7.7000000000000002E-3</v>
      </c>
      <c r="J17" s="2">
        <v>2081.8000000000002</v>
      </c>
      <c r="K17">
        <v>5</v>
      </c>
      <c r="L17">
        <v>10409</v>
      </c>
      <c r="M17">
        <v>2.0817999999999999</v>
      </c>
      <c r="P17">
        <f t="shared" si="0"/>
        <v>0</v>
      </c>
    </row>
    <row r="18" spans="1:22" x14ac:dyDescent="0.35">
      <c r="A18" t="s">
        <v>136</v>
      </c>
      <c r="B18" t="s">
        <v>137</v>
      </c>
      <c r="C18" s="3" t="s">
        <v>15</v>
      </c>
      <c r="D18" t="s">
        <v>138</v>
      </c>
      <c r="E18">
        <v>64.94</v>
      </c>
      <c r="H18">
        <v>14.22</v>
      </c>
      <c r="I18" s="1">
        <v>1.4E-3</v>
      </c>
      <c r="J18">
        <v>691.65</v>
      </c>
      <c r="K18">
        <v>4</v>
      </c>
      <c r="L18">
        <v>2766.6</v>
      </c>
      <c r="M18">
        <v>0.55332000000000003</v>
      </c>
      <c r="N18">
        <v>6.0342200000000004</v>
      </c>
      <c r="P18">
        <f t="shared" si="0"/>
        <v>7.5427750000000007</v>
      </c>
      <c r="U18" t="s">
        <v>231</v>
      </c>
      <c r="V18">
        <f>SUM(V4:V13)</f>
        <v>100.01061250000001</v>
      </c>
    </row>
    <row r="19" spans="1:22" x14ac:dyDescent="0.35">
      <c r="A19" t="s">
        <v>139</v>
      </c>
      <c r="B19" t="s">
        <v>140</v>
      </c>
      <c r="C19" s="3"/>
      <c r="D19" t="s">
        <v>141</v>
      </c>
      <c r="E19">
        <v>81.3</v>
      </c>
      <c r="H19">
        <v>72.22</v>
      </c>
      <c r="I19" s="1">
        <v>1.18E-2</v>
      </c>
      <c r="J19" s="2">
        <v>2502.4499999999998</v>
      </c>
      <c r="K19">
        <v>4</v>
      </c>
      <c r="L19">
        <v>10009.799999999999</v>
      </c>
      <c r="M19">
        <v>2.00196</v>
      </c>
      <c r="P19">
        <f t="shared" si="0"/>
        <v>0</v>
      </c>
    </row>
    <row r="20" spans="1:22" x14ac:dyDescent="0.35">
      <c r="A20" t="s">
        <v>142</v>
      </c>
      <c r="B20" t="s">
        <v>143</v>
      </c>
      <c r="C20" s="3"/>
      <c r="D20" t="s">
        <v>144</v>
      </c>
      <c r="E20">
        <v>26.81</v>
      </c>
      <c r="F20">
        <v>22.53</v>
      </c>
      <c r="G20">
        <v>2.83</v>
      </c>
      <c r="H20">
        <v>7.36</v>
      </c>
      <c r="I20" s="1">
        <v>3.4200000000000001E-2</v>
      </c>
      <c r="J20">
        <v>439.15</v>
      </c>
      <c r="K20">
        <v>22</v>
      </c>
      <c r="L20">
        <v>9661.2999999999993</v>
      </c>
      <c r="M20">
        <v>1.9322600000000001</v>
      </c>
      <c r="P20">
        <f t="shared" si="0"/>
        <v>0</v>
      </c>
    </row>
    <row r="21" spans="1:22" x14ac:dyDescent="0.35">
      <c r="A21" t="s">
        <v>145</v>
      </c>
      <c r="B21" t="s">
        <v>146</v>
      </c>
      <c r="C21" s="3"/>
      <c r="D21" t="s">
        <v>147</v>
      </c>
      <c r="E21">
        <v>58.83</v>
      </c>
      <c r="H21">
        <v>11.83</v>
      </c>
      <c r="I21" s="1">
        <v>1.6299999999999999E-2</v>
      </c>
      <c r="J21" s="2">
        <v>2577.8000000000002</v>
      </c>
      <c r="K21">
        <v>3</v>
      </c>
      <c r="L21">
        <v>7733.4</v>
      </c>
      <c r="M21">
        <v>1.5466800000000001</v>
      </c>
      <c r="P21">
        <f t="shared" si="0"/>
        <v>0</v>
      </c>
    </row>
    <row r="22" spans="1:22" x14ac:dyDescent="0.35">
      <c r="A22" t="s">
        <v>148</v>
      </c>
      <c r="B22" t="s">
        <v>149</v>
      </c>
      <c r="C22" s="3" t="s">
        <v>150</v>
      </c>
      <c r="D22" t="s">
        <v>151</v>
      </c>
      <c r="E22">
        <v>10.68</v>
      </c>
      <c r="F22">
        <v>24.65</v>
      </c>
      <c r="G22">
        <v>0.28000000000000003</v>
      </c>
      <c r="H22">
        <v>2.66</v>
      </c>
      <c r="I22" s="1">
        <v>2.0299999999999999E-2</v>
      </c>
      <c r="J22" s="2">
        <v>1381.05</v>
      </c>
      <c r="K22">
        <v>6</v>
      </c>
      <c r="L22">
        <v>8286.2999999999993</v>
      </c>
      <c r="M22">
        <v>1.65726</v>
      </c>
      <c r="N22">
        <v>3.4233600000000002</v>
      </c>
      <c r="P22">
        <f t="shared" si="0"/>
        <v>4.2792000000000003</v>
      </c>
    </row>
    <row r="23" spans="1:22" x14ac:dyDescent="0.35">
      <c r="A23" t="s">
        <v>152</v>
      </c>
      <c r="B23" t="s">
        <v>153</v>
      </c>
      <c r="C23" s="3"/>
      <c r="D23" t="s">
        <v>154</v>
      </c>
      <c r="E23">
        <v>35.46</v>
      </c>
      <c r="F23">
        <v>20.78</v>
      </c>
      <c r="G23">
        <v>1.68</v>
      </c>
      <c r="H23">
        <v>5.25</v>
      </c>
      <c r="I23" s="1">
        <v>1.1299999999999999E-2</v>
      </c>
      <c r="J23">
        <v>588.70000000000005</v>
      </c>
      <c r="K23">
        <v>15</v>
      </c>
      <c r="L23">
        <v>8830.5</v>
      </c>
      <c r="M23">
        <v>1.7661</v>
      </c>
      <c r="P23">
        <f t="shared" si="0"/>
        <v>0</v>
      </c>
    </row>
    <row r="24" spans="1:22" x14ac:dyDescent="0.35">
      <c r="A24" t="s">
        <v>155</v>
      </c>
      <c r="B24" t="s">
        <v>156</v>
      </c>
      <c r="C24" s="3" t="s">
        <v>157</v>
      </c>
      <c r="D24" t="s">
        <v>158</v>
      </c>
      <c r="E24">
        <v>9.25</v>
      </c>
      <c r="F24">
        <v>9.58</v>
      </c>
      <c r="G24">
        <v>0.95</v>
      </c>
      <c r="H24">
        <v>0.75</v>
      </c>
      <c r="I24" s="1">
        <v>1.9800000000000002E-2</v>
      </c>
      <c r="J24">
        <v>364.05</v>
      </c>
      <c r="K24">
        <v>30</v>
      </c>
      <c r="L24">
        <v>10921.5</v>
      </c>
      <c r="M24">
        <v>2.1842999999999999</v>
      </c>
      <c r="N24">
        <v>4.1726999999999999</v>
      </c>
      <c r="P24">
        <f t="shared" si="0"/>
        <v>5.2158749999999996</v>
      </c>
    </row>
    <row r="25" spans="1:22" x14ac:dyDescent="0.35">
      <c r="A25" t="s">
        <v>159</v>
      </c>
      <c r="B25" t="s">
        <v>160</v>
      </c>
      <c r="C25" s="3"/>
      <c r="D25" t="s">
        <v>161</v>
      </c>
      <c r="E25">
        <v>17.48</v>
      </c>
      <c r="F25">
        <v>14.39</v>
      </c>
      <c r="G25">
        <v>3.75</v>
      </c>
      <c r="H25">
        <v>8.31</v>
      </c>
      <c r="I25" s="1">
        <v>1.3100000000000001E-2</v>
      </c>
      <c r="J25">
        <v>994.2</v>
      </c>
      <c r="K25">
        <v>10</v>
      </c>
      <c r="L25">
        <v>9942</v>
      </c>
      <c r="M25">
        <v>1.9883999999999999</v>
      </c>
      <c r="P25">
        <f t="shared" si="0"/>
        <v>0</v>
      </c>
    </row>
    <row r="26" spans="1:22" x14ac:dyDescent="0.35">
      <c r="A26" t="s">
        <v>162</v>
      </c>
      <c r="B26" t="s">
        <v>163</v>
      </c>
      <c r="C26" t="s">
        <v>164</v>
      </c>
      <c r="D26" t="s">
        <v>165</v>
      </c>
      <c r="E26">
        <v>25.19</v>
      </c>
      <c r="H26">
        <v>2.86</v>
      </c>
      <c r="I26" s="1">
        <v>8.0000000000000002E-3</v>
      </c>
      <c r="J26">
        <v>912.15</v>
      </c>
      <c r="K26">
        <v>11</v>
      </c>
      <c r="L26">
        <v>10033.65</v>
      </c>
      <c r="M26">
        <v>2.0067300000000001</v>
      </c>
      <c r="N26">
        <v>2.0067300000000001</v>
      </c>
      <c r="P26">
        <f t="shared" si="0"/>
        <v>2.5084125000000004</v>
      </c>
    </row>
    <row r="27" spans="1:22" x14ac:dyDescent="0.35">
      <c r="A27" t="s">
        <v>166</v>
      </c>
      <c r="B27" t="s">
        <v>167</v>
      </c>
      <c r="C27" s="3" t="s">
        <v>168</v>
      </c>
      <c r="D27" t="s">
        <v>169</v>
      </c>
      <c r="E27">
        <v>33</v>
      </c>
      <c r="F27">
        <v>32.21</v>
      </c>
      <c r="H27">
        <v>9.27</v>
      </c>
      <c r="I27" s="1">
        <v>2.86E-2</v>
      </c>
      <c r="J27" s="2">
        <v>8406.2999999999993</v>
      </c>
      <c r="K27">
        <v>1</v>
      </c>
      <c r="L27">
        <v>8406.2999999999993</v>
      </c>
      <c r="M27">
        <v>1.68126</v>
      </c>
      <c r="N27">
        <v>5.8323999999999998</v>
      </c>
      <c r="P27">
        <f t="shared" si="0"/>
        <v>7.2904999999999998</v>
      </c>
    </row>
    <row r="28" spans="1:22" x14ac:dyDescent="0.35">
      <c r="A28" t="s">
        <v>170</v>
      </c>
      <c r="B28" t="s">
        <v>171</v>
      </c>
      <c r="C28" s="3"/>
      <c r="D28" t="s">
        <v>172</v>
      </c>
      <c r="E28">
        <v>24.75</v>
      </c>
      <c r="F28">
        <v>20.55</v>
      </c>
      <c r="G28">
        <v>2.64</v>
      </c>
      <c r="H28">
        <v>473.54</v>
      </c>
      <c r="I28" s="1">
        <v>3.6299999999999999E-2</v>
      </c>
      <c r="J28" s="2">
        <v>1431.5</v>
      </c>
      <c r="K28">
        <v>7</v>
      </c>
      <c r="L28">
        <v>10020.5</v>
      </c>
      <c r="M28">
        <v>2.0041000000000002</v>
      </c>
      <c r="P28">
        <f t="shared" si="0"/>
        <v>0</v>
      </c>
    </row>
    <row r="29" spans="1:22" x14ac:dyDescent="0.35">
      <c r="A29" t="s">
        <v>173</v>
      </c>
      <c r="B29" t="s">
        <v>174</v>
      </c>
      <c r="C29" s="3"/>
      <c r="D29" t="s">
        <v>175</v>
      </c>
      <c r="E29">
        <v>24.21</v>
      </c>
      <c r="F29">
        <v>21.71</v>
      </c>
      <c r="G29">
        <v>3.32</v>
      </c>
      <c r="H29">
        <v>601.17999999999995</v>
      </c>
      <c r="I29" s="1">
        <v>1.2999999999999999E-2</v>
      </c>
      <c r="J29" s="2">
        <v>1533.6</v>
      </c>
      <c r="K29">
        <v>7</v>
      </c>
      <c r="L29">
        <v>10735.2</v>
      </c>
      <c r="M29">
        <v>2.1470400000000001</v>
      </c>
      <c r="P29">
        <f t="shared" si="0"/>
        <v>0</v>
      </c>
    </row>
    <row r="30" spans="1:22" x14ac:dyDescent="0.35">
      <c r="A30" t="s">
        <v>176</v>
      </c>
      <c r="B30" t="s">
        <v>177</v>
      </c>
      <c r="C30" s="3" t="s">
        <v>178</v>
      </c>
      <c r="D30" t="s">
        <v>179</v>
      </c>
      <c r="E30">
        <v>14.9</v>
      </c>
      <c r="H30">
        <v>1.42</v>
      </c>
      <c r="I30" s="1">
        <v>4.4000000000000003E-3</v>
      </c>
      <c r="J30">
        <v>680.2</v>
      </c>
      <c r="K30">
        <v>17</v>
      </c>
      <c r="L30">
        <v>11563.4</v>
      </c>
      <c r="M30">
        <v>2.3126799999999998</v>
      </c>
      <c r="N30">
        <v>3.8266100000000001</v>
      </c>
      <c r="P30">
        <f t="shared" si="0"/>
        <v>4.7832625000000002</v>
      </c>
    </row>
    <row r="31" spans="1:22" x14ac:dyDescent="0.35">
      <c r="A31" t="s">
        <v>180</v>
      </c>
      <c r="B31" t="s">
        <v>181</v>
      </c>
      <c r="C31" s="3"/>
      <c r="D31" t="s">
        <v>182</v>
      </c>
      <c r="E31">
        <v>37.46</v>
      </c>
      <c r="H31">
        <v>19.149999999999999</v>
      </c>
      <c r="I31" s="1">
        <v>3.3399999999999999E-2</v>
      </c>
      <c r="J31">
        <v>688.15</v>
      </c>
      <c r="K31">
        <v>11</v>
      </c>
      <c r="L31">
        <v>7569.65</v>
      </c>
      <c r="M31">
        <v>1.51393</v>
      </c>
      <c r="P31">
        <f t="shared" si="0"/>
        <v>0</v>
      </c>
    </row>
    <row r="32" spans="1:22" x14ac:dyDescent="0.35">
      <c r="A32" t="s">
        <v>183</v>
      </c>
      <c r="B32" t="s">
        <v>184</v>
      </c>
      <c r="C32" s="3" t="s">
        <v>185</v>
      </c>
      <c r="D32" t="s">
        <v>186</v>
      </c>
      <c r="E32">
        <v>13.58</v>
      </c>
      <c r="F32">
        <v>9.86</v>
      </c>
      <c r="G32">
        <v>-1.2</v>
      </c>
      <c r="H32">
        <v>2.95</v>
      </c>
      <c r="I32" s="1">
        <v>4.4499999999999998E-2</v>
      </c>
      <c r="J32">
        <v>258.5</v>
      </c>
      <c r="K32">
        <v>35</v>
      </c>
      <c r="L32">
        <v>9047.5</v>
      </c>
      <c r="M32">
        <v>1.8095000000000001</v>
      </c>
      <c r="N32">
        <v>5.3844399999999997</v>
      </c>
      <c r="P32">
        <f t="shared" si="0"/>
        <v>6.7305499999999991</v>
      </c>
    </row>
    <row r="33" spans="1:16" x14ac:dyDescent="0.35">
      <c r="A33" t="s">
        <v>187</v>
      </c>
      <c r="B33" t="s">
        <v>188</v>
      </c>
      <c r="C33" s="3"/>
      <c r="D33" t="s">
        <v>189</v>
      </c>
      <c r="E33">
        <v>16.03</v>
      </c>
      <c r="F33">
        <v>10.92</v>
      </c>
      <c r="G33">
        <v>-6.23</v>
      </c>
      <c r="H33">
        <v>5.56</v>
      </c>
      <c r="I33" s="1">
        <v>8.7900000000000006E-2</v>
      </c>
      <c r="J33">
        <v>460.65</v>
      </c>
      <c r="K33">
        <v>18</v>
      </c>
      <c r="L33">
        <v>8291.7000000000007</v>
      </c>
      <c r="M33">
        <v>1.6583399999999999</v>
      </c>
      <c r="P33">
        <f t="shared" si="0"/>
        <v>0</v>
      </c>
    </row>
    <row r="34" spans="1:16" x14ac:dyDescent="0.35">
      <c r="A34" t="s">
        <v>190</v>
      </c>
      <c r="B34" t="s">
        <v>191</v>
      </c>
      <c r="C34" s="3"/>
      <c r="D34" t="s">
        <v>192</v>
      </c>
      <c r="E34">
        <v>7.89</v>
      </c>
      <c r="F34">
        <v>18.84</v>
      </c>
      <c r="G34">
        <v>-16.54</v>
      </c>
      <c r="H34">
        <v>3.57</v>
      </c>
      <c r="I34" s="1">
        <v>6.2100000000000002E-2</v>
      </c>
      <c r="J34">
        <v>479.15</v>
      </c>
      <c r="K34">
        <v>20</v>
      </c>
      <c r="L34">
        <v>9583</v>
      </c>
      <c r="M34">
        <v>1.9166000000000001</v>
      </c>
      <c r="P34">
        <f t="shared" si="0"/>
        <v>0</v>
      </c>
    </row>
    <row r="35" spans="1:16" x14ac:dyDescent="0.35">
      <c r="A35" t="s">
        <v>193</v>
      </c>
      <c r="B35" t="s">
        <v>194</v>
      </c>
      <c r="C35" s="5" t="s">
        <v>24</v>
      </c>
      <c r="D35" t="s">
        <v>195</v>
      </c>
      <c r="E35">
        <v>37.32</v>
      </c>
      <c r="F35">
        <v>24.38</v>
      </c>
      <c r="G35">
        <v>-1.84</v>
      </c>
      <c r="H35">
        <v>8.5399999999999991</v>
      </c>
      <c r="I35" s="1">
        <v>1.49E-2</v>
      </c>
      <c r="J35" s="2">
        <v>2420.6999999999998</v>
      </c>
      <c r="K35">
        <v>3</v>
      </c>
      <c r="L35">
        <v>7262.1</v>
      </c>
      <c r="M35">
        <v>1.45242</v>
      </c>
      <c r="N35">
        <v>4.4613800000000001</v>
      </c>
      <c r="P35">
        <f t="shared" si="0"/>
        <v>5.5767249999999997</v>
      </c>
    </row>
    <row r="36" spans="1:16" x14ac:dyDescent="0.35">
      <c r="A36" t="s">
        <v>196</v>
      </c>
      <c r="B36" t="s">
        <v>197</v>
      </c>
      <c r="C36" s="5"/>
      <c r="D36" t="s">
        <v>198</v>
      </c>
      <c r="E36">
        <v>18.12</v>
      </c>
      <c r="F36">
        <v>18</v>
      </c>
      <c r="G36">
        <v>1.03</v>
      </c>
      <c r="H36">
        <v>3.6</v>
      </c>
      <c r="I36" s="1">
        <v>6.6E-3</v>
      </c>
      <c r="J36" s="2">
        <v>6061.3</v>
      </c>
      <c r="K36">
        <v>1</v>
      </c>
      <c r="L36">
        <v>6061.3</v>
      </c>
      <c r="M36">
        <v>1.2122599999999999</v>
      </c>
      <c r="P36">
        <f t="shared" si="0"/>
        <v>0</v>
      </c>
    </row>
    <row r="37" spans="1:16" x14ac:dyDescent="0.35">
      <c r="A37" t="s">
        <v>199</v>
      </c>
      <c r="B37" t="s">
        <v>200</v>
      </c>
      <c r="C37" s="5"/>
      <c r="D37" t="s">
        <v>201</v>
      </c>
      <c r="E37">
        <v>29.32</v>
      </c>
      <c r="F37">
        <v>23.34</v>
      </c>
      <c r="G37">
        <v>1.3</v>
      </c>
      <c r="H37">
        <v>4.53</v>
      </c>
      <c r="I37" s="1">
        <v>8.6999999999999994E-3</v>
      </c>
      <c r="J37" s="2">
        <v>1497.25</v>
      </c>
      <c r="K37">
        <v>6</v>
      </c>
      <c r="L37">
        <v>8983.5</v>
      </c>
      <c r="M37">
        <v>1.7967</v>
      </c>
      <c r="P37">
        <f t="shared" si="0"/>
        <v>0</v>
      </c>
    </row>
    <row r="38" spans="1:16" x14ac:dyDescent="0.35">
      <c r="A38" t="s">
        <v>202</v>
      </c>
      <c r="B38" t="s">
        <v>203</v>
      </c>
      <c r="C38" s="4" t="s">
        <v>204</v>
      </c>
      <c r="D38" t="s">
        <v>205</v>
      </c>
      <c r="E38">
        <v>34.72</v>
      </c>
      <c r="F38">
        <v>41.26</v>
      </c>
      <c r="G38">
        <v>1.03</v>
      </c>
      <c r="H38">
        <v>5.64</v>
      </c>
      <c r="I38" s="1">
        <v>4.4000000000000003E-3</v>
      </c>
      <c r="J38" s="2">
        <v>1378.85</v>
      </c>
      <c r="K38">
        <v>7</v>
      </c>
      <c r="L38">
        <v>9651.9500000000007</v>
      </c>
      <c r="M38">
        <v>1.9303900000000001</v>
      </c>
      <c r="N38">
        <v>1.9303900000000001</v>
      </c>
      <c r="P38">
        <f t="shared" si="0"/>
        <v>2.4129874999999998</v>
      </c>
    </row>
    <row r="39" spans="1:16" x14ac:dyDescent="0.35">
      <c r="A39" t="s">
        <v>206</v>
      </c>
      <c r="B39" t="s">
        <v>207</v>
      </c>
      <c r="C39" t="s">
        <v>208</v>
      </c>
      <c r="D39" t="s">
        <v>209</v>
      </c>
      <c r="E39">
        <v>17.829999999999998</v>
      </c>
      <c r="F39">
        <v>14.54</v>
      </c>
      <c r="G39">
        <v>0.65</v>
      </c>
      <c r="H39">
        <v>3.3</v>
      </c>
      <c r="I39" s="1">
        <v>3.9E-2</v>
      </c>
      <c r="J39">
        <v>309.35000000000002</v>
      </c>
      <c r="K39">
        <v>37</v>
      </c>
      <c r="L39">
        <v>11445.95</v>
      </c>
      <c r="M39">
        <v>2.2891900000000001</v>
      </c>
      <c r="N39">
        <v>2.2891900000000001</v>
      </c>
      <c r="P39">
        <f t="shared" si="0"/>
        <v>2.8614875</v>
      </c>
    </row>
    <row r="40" spans="1:16" x14ac:dyDescent="0.35">
      <c r="A40" t="s">
        <v>210</v>
      </c>
      <c r="B40" t="s">
        <v>211</v>
      </c>
      <c r="C40" t="s">
        <v>212</v>
      </c>
      <c r="D40" t="s">
        <v>213</v>
      </c>
      <c r="E40">
        <v>32.049999999999997</v>
      </c>
      <c r="F40">
        <v>23.94</v>
      </c>
      <c r="G40">
        <v>1.58</v>
      </c>
      <c r="H40">
        <v>2.67</v>
      </c>
      <c r="I40" s="1">
        <v>1.7899999999999999E-2</v>
      </c>
      <c r="J40">
        <v>103.2</v>
      </c>
      <c r="K40">
        <v>105</v>
      </c>
      <c r="L40">
        <v>10836</v>
      </c>
      <c r="M40">
        <v>2.1671999999999998</v>
      </c>
      <c r="N40">
        <v>2.1671999999999998</v>
      </c>
      <c r="P40">
        <f t="shared" si="0"/>
        <v>2.7089999999999996</v>
      </c>
    </row>
    <row r="41" spans="1:16" x14ac:dyDescent="0.35">
      <c r="A41" t="s">
        <v>214</v>
      </c>
      <c r="B41" t="s">
        <v>215</v>
      </c>
      <c r="C41" t="s">
        <v>216</v>
      </c>
      <c r="D41" t="s">
        <v>217</v>
      </c>
      <c r="E41">
        <v>4.76</v>
      </c>
      <c r="F41">
        <v>8.9600000000000009</v>
      </c>
      <c r="G41">
        <v>-0.25</v>
      </c>
      <c r="H41">
        <v>1.72</v>
      </c>
      <c r="I41" s="1">
        <v>4.1700000000000001E-2</v>
      </c>
      <c r="J41">
        <v>599.79999999999995</v>
      </c>
      <c r="K41">
        <v>17</v>
      </c>
      <c r="L41">
        <v>10196.6</v>
      </c>
      <c r="M41">
        <v>2.03932</v>
      </c>
      <c r="N41">
        <v>2.03932</v>
      </c>
      <c r="P41">
        <f t="shared" si="0"/>
        <v>2.54915</v>
      </c>
    </row>
    <row r="42" spans="1:16" x14ac:dyDescent="0.35">
      <c r="A42" t="s">
        <v>218</v>
      </c>
      <c r="B42" t="s">
        <v>219</v>
      </c>
      <c r="C42" s="4" t="s">
        <v>220</v>
      </c>
      <c r="D42" t="s">
        <v>221</v>
      </c>
      <c r="E42">
        <v>32.79</v>
      </c>
      <c r="F42">
        <v>30.35</v>
      </c>
      <c r="H42">
        <v>10.19</v>
      </c>
      <c r="I42" s="1">
        <v>7.0000000000000001E-3</v>
      </c>
      <c r="J42" s="2">
        <v>3153.15</v>
      </c>
      <c r="K42">
        <v>3</v>
      </c>
      <c r="L42">
        <v>9459.4500000000007</v>
      </c>
      <c r="M42">
        <v>1.8918900000000001</v>
      </c>
      <c r="N42">
        <v>1.8918900000000001</v>
      </c>
      <c r="P42">
        <f t="shared" si="0"/>
        <v>2.3648625000000001</v>
      </c>
    </row>
    <row r="43" spans="1:16" x14ac:dyDescent="0.35">
      <c r="A43" t="s">
        <v>222</v>
      </c>
      <c r="B43" t="s">
        <v>223</v>
      </c>
      <c r="C43" s="4" t="s">
        <v>224</v>
      </c>
      <c r="D43" t="s">
        <v>225</v>
      </c>
      <c r="F43">
        <v>111.09</v>
      </c>
      <c r="H43">
        <v>10.5</v>
      </c>
      <c r="I43" s="1">
        <v>2.8E-3</v>
      </c>
      <c r="J43" s="2">
        <v>1425.25</v>
      </c>
      <c r="K43">
        <v>8</v>
      </c>
      <c r="L43">
        <v>11402</v>
      </c>
      <c r="M43">
        <v>2.2804000000000002</v>
      </c>
      <c r="N43">
        <v>2.2804000000000002</v>
      </c>
      <c r="P43">
        <f t="shared" si="0"/>
        <v>2.8505000000000003</v>
      </c>
    </row>
  </sheetData>
  <mergeCells count="12">
    <mergeCell ref="C22:C23"/>
    <mergeCell ref="C24:C25"/>
    <mergeCell ref="C27:C29"/>
    <mergeCell ref="C30:C31"/>
    <mergeCell ref="C32:C34"/>
    <mergeCell ref="C35:C37"/>
    <mergeCell ref="C3:C4"/>
    <mergeCell ref="C5:C6"/>
    <mergeCell ref="C7:C8"/>
    <mergeCell ref="C16:C17"/>
    <mergeCell ref="C18:C21"/>
    <mergeCell ref="C13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Joshi</dc:creator>
  <cp:lastModifiedBy>Viraj Joshi</cp:lastModifiedBy>
  <dcterms:created xsi:type="dcterms:W3CDTF">2024-06-07T07:35:18Z</dcterms:created>
  <dcterms:modified xsi:type="dcterms:W3CDTF">2024-06-09T21:51:20Z</dcterms:modified>
</cp:coreProperties>
</file>